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720" yWindow="405" windowWidth="17955" windowHeight="12045" tabRatio="950"/>
  </bookViews>
  <sheets>
    <sheet name="OrderSum" sheetId="1" r:id="rId1"/>
    <sheet name="QuoteSum" sheetId="5" r:id="rId2"/>
    <sheet name="P&amp;L" sheetId="2" r:id="rId3"/>
    <sheet name="BAR" sheetId="9" r:id="rId4"/>
    <sheet name="UDA Network" sheetId="4" r:id="rId5"/>
    <sheet name="Revision History" sheetId="8" r:id="rId6"/>
    <sheet name="ReadMe" sheetId="6" r:id="rId7"/>
    <sheet name="FlextronicsTab" sheetId="10" r:id="rId8"/>
  </sheets>
  <externalReferences>
    <externalReference r:id="rId9"/>
    <externalReference r:id="rId10"/>
    <externalReference r:id="rId11"/>
  </externalReferences>
  <definedNames>
    <definedName name="_005048031" localSheetId="3">#REF!</definedName>
    <definedName name="_005048031" localSheetId="7">#REF!</definedName>
    <definedName name="_005048031" localSheetId="1">#REF!</definedName>
    <definedName name="_005048031">#REF!</definedName>
    <definedName name="_100AF_new" localSheetId="3">#REF!</definedName>
    <definedName name="_100AF_new" localSheetId="7">#REF!</definedName>
    <definedName name="_100AF_new" localSheetId="1">#REF!</definedName>
    <definedName name="_100AF_new">#REF!</definedName>
    <definedName name="_xlnm._FilterDatabase" localSheetId="3" hidden="1">BAR!$A$17:$R$157</definedName>
    <definedName name="ACSLSupgrdRtn" localSheetId="3">#REF!</definedName>
    <definedName name="ACSLSupgrdRtn" localSheetId="7">#REF!</definedName>
    <definedName name="ACSLSupgrdRtn" localSheetId="1">#REF!</definedName>
    <definedName name="ACSLSupgrdRtn" localSheetId="5">#REF!</definedName>
    <definedName name="ACSLSupgrdRtn">#REF!</definedName>
    <definedName name="BACK" localSheetId="3">#REF!</definedName>
    <definedName name="BACK" localSheetId="7">#REF!</definedName>
    <definedName name="BACK" localSheetId="1">#REF!</definedName>
    <definedName name="BACK">#REF!</definedName>
    <definedName name="BAConfigID" localSheetId="3">#REF!</definedName>
    <definedName name="BAConfigID" localSheetId="7">#REF!</definedName>
    <definedName name="BAConfigID" localSheetId="1">#REF!</definedName>
    <definedName name="BAConfigID">#REF!</definedName>
    <definedName name="BACustNumber" localSheetId="3">#REF!</definedName>
    <definedName name="BACustNumber" localSheetId="7">#REF!</definedName>
    <definedName name="BACustNumber" localSheetId="1">#REF!</definedName>
    <definedName name="BACustNumber">#REF!</definedName>
    <definedName name="BAEndMaintData" localSheetId="3">#REF!</definedName>
    <definedName name="BAEndMaintData" localSheetId="7">#REF!</definedName>
    <definedName name="BAEndMaintData" localSheetId="1">#REF!</definedName>
    <definedName name="BAEndMaintData">#REF!</definedName>
    <definedName name="BAEndPatData" localSheetId="3">#REF!</definedName>
    <definedName name="BAEndPatData" localSheetId="7">#REF!</definedName>
    <definedName name="BAEndPatData" localSheetId="1">#REF!</definedName>
    <definedName name="BAEndPatData">#REF!</definedName>
    <definedName name="BAEndWarrantyData" localSheetId="3">#REF!</definedName>
    <definedName name="BAEndWarrantyData" localSheetId="7">#REF!</definedName>
    <definedName name="BAEndWarrantyData" localSheetId="1">#REF!</definedName>
    <definedName name="BAEndWarrantyData">#REF!</definedName>
    <definedName name="BALineItem" localSheetId="3">#REF!</definedName>
    <definedName name="BALineItem" localSheetId="7">#REF!</definedName>
    <definedName name="BALineItem" localSheetId="1">#REF!</definedName>
    <definedName name="BALineItem">#REF!</definedName>
    <definedName name="BAMaintCoverageDesc" localSheetId="3">#REF!</definedName>
    <definedName name="BAMaintCoverageDesc" localSheetId="7">#REF!</definedName>
    <definedName name="BAMaintCoverageDesc" localSheetId="1">#REF!</definedName>
    <definedName name="BAMaintCoverageDesc">#REF!</definedName>
    <definedName name="BAMaintDiscretionaryDiscount" localSheetId="3">#REF!</definedName>
    <definedName name="BAMaintDiscretionaryDiscount" localSheetId="7">#REF!</definedName>
    <definedName name="BAMaintDiscretionaryDiscount" localSheetId="1">#REF!</definedName>
    <definedName name="BAMaintDiscretionaryDiscount">#REF!</definedName>
    <definedName name="BAMaintFinancialSumTotal" localSheetId="3">#REF!</definedName>
    <definedName name="BAMaintFinancialSumTotal" localSheetId="7">#REF!</definedName>
    <definedName name="BAMaintFinancialSumTotal" localSheetId="1">#REF!</definedName>
    <definedName name="BAMaintFinancialSumTotal">#REF!</definedName>
    <definedName name="BAMaintID" localSheetId="3">#REF!</definedName>
    <definedName name="BAMaintID" localSheetId="7">#REF!</definedName>
    <definedName name="BAMaintID" localSheetId="1">#REF!</definedName>
    <definedName name="BAMaintID">#REF!</definedName>
    <definedName name="BAMaintLegend" localSheetId="3">#REF!</definedName>
    <definedName name="BAMaintLegend" localSheetId="7">#REF!</definedName>
    <definedName name="BAMaintLegend" localSheetId="1">#REF!</definedName>
    <definedName name="BAMaintLegend">#REF!</definedName>
    <definedName name="BAMaintLineItem" localSheetId="3">#REF!</definedName>
    <definedName name="BAMaintLineItem" localSheetId="7">#REF!</definedName>
    <definedName name="BAMaintLineItem" localSheetId="1">#REF!</definedName>
    <definedName name="BAMaintLineItem">#REF!</definedName>
    <definedName name="BAMaintNetRevenue" localSheetId="3">#REF!</definedName>
    <definedName name="BAMaintNetRevenue" localSheetId="7">#REF!</definedName>
    <definedName name="BAMaintNetRevenue" localSheetId="1">#REF!</definedName>
    <definedName name="BAMaintNetRevenue">#REF!</definedName>
    <definedName name="BAMaintProdDesc" localSheetId="3">#REF!</definedName>
    <definedName name="BAMaintProdDesc" localSheetId="7">#REF!</definedName>
    <definedName name="BAMaintProdDesc" localSheetId="1">#REF!</definedName>
    <definedName name="BAMaintProdDesc">#REF!</definedName>
    <definedName name="BAMaintQuantity" localSheetId="3">#REF!</definedName>
    <definedName name="BAMaintQuantity" localSheetId="7">#REF!</definedName>
    <definedName name="BAMaintQuantity" localSheetId="1">#REF!</definedName>
    <definedName name="BAMaintQuantity">#REF!</definedName>
    <definedName name="BAMaintSolutionNumber" localSheetId="3">#REF!</definedName>
    <definedName name="BAMaintSolutionNumber" localSheetId="7">#REF!</definedName>
    <definedName name="BAMaintSolutionNumber" localSheetId="1">#REF!</definedName>
    <definedName name="BAMaintSolutionNumber">#REF!</definedName>
    <definedName name="BAMaintTerm" localSheetId="3">#REF!</definedName>
    <definedName name="BAMaintTerm" localSheetId="7">#REF!</definedName>
    <definedName name="BAMaintTerm" localSheetId="1">#REF!</definedName>
    <definedName name="BAMaintTerm">#REF!</definedName>
    <definedName name="BAOffgDesc" localSheetId="3">#REF!</definedName>
    <definedName name="BAOffgDesc" localSheetId="7">#REF!</definedName>
    <definedName name="BAOffgDesc" localSheetId="1">#REF!</definedName>
    <definedName name="BAOffgDesc">#REF!</definedName>
    <definedName name="BAOffgDiscAmt" localSheetId="3">#REF!</definedName>
    <definedName name="BAOffgDiscAmt" localSheetId="7">#REF!</definedName>
    <definedName name="BAOffgDiscAmt" localSheetId="1">#REF!</definedName>
    <definedName name="BAOffgDiscAmt">#REF!</definedName>
    <definedName name="BAOffgDiscPct" localSheetId="3">#REF!</definedName>
    <definedName name="BAOffgDiscPct" localSheetId="7">#REF!</definedName>
    <definedName name="BAOffgDiscPct" localSheetId="1">#REF!</definedName>
    <definedName name="BAOffgDiscPct">#REF!</definedName>
    <definedName name="BAOffgExt" localSheetId="3">#REF!</definedName>
    <definedName name="BAOffgExt" localSheetId="7">#REF!</definedName>
    <definedName name="BAOffgExt" localSheetId="1">#REF!</definedName>
    <definedName name="BAOffgExt">#REF!</definedName>
    <definedName name="BAOffgID" localSheetId="3">#REF!</definedName>
    <definedName name="BAOffgID" localSheetId="7">#REF!</definedName>
    <definedName name="BAOffgID" localSheetId="1">#REF!</definedName>
    <definedName name="BAOffgID">#REF!</definedName>
    <definedName name="BAOffgList" localSheetId="3">#REF!</definedName>
    <definedName name="BAOffgList" localSheetId="7">#REF!</definedName>
    <definedName name="BAOffgList" localSheetId="1">#REF!</definedName>
    <definedName name="BAOffgList">#REF!</definedName>
    <definedName name="BAOffgMaintDiscAmt" localSheetId="3">#REF!</definedName>
    <definedName name="BAOffgMaintDiscAmt" localSheetId="7">#REF!</definedName>
    <definedName name="BAOffgMaintDiscAmt" localSheetId="1">#REF!</definedName>
    <definedName name="BAOffgMaintDiscAmt">#REF!</definedName>
    <definedName name="BAOffgMaintDiscPct" localSheetId="3">#REF!</definedName>
    <definedName name="BAOffgMaintDiscPct" localSheetId="7">#REF!</definedName>
    <definedName name="BAOffgMaintDiscPct" localSheetId="1">#REF!</definedName>
    <definedName name="BAOffgMaintDiscPct">#REF!</definedName>
    <definedName name="BAOffgMaintExtList" localSheetId="3">#REF!</definedName>
    <definedName name="BAOffgMaintExtList" localSheetId="7">#REF!</definedName>
    <definedName name="BAOffgMaintExtList" localSheetId="1">#REF!</definedName>
    <definedName name="BAOffgMaintExtList">#REF!</definedName>
    <definedName name="BAOffgMaintList" localSheetId="3">#REF!</definedName>
    <definedName name="BAOffgMaintList" localSheetId="7">#REF!</definedName>
    <definedName name="BAOffgMaintList" localSheetId="1">#REF!</definedName>
    <definedName name="BAOffgMaintList">#REF!</definedName>
    <definedName name="BAOffgNet" localSheetId="3">#REF!</definedName>
    <definedName name="BAOffgNet" localSheetId="7">#REF!</definedName>
    <definedName name="BAOffgNet" localSheetId="1">#REF!</definedName>
    <definedName name="BAOffgNet">#REF!</definedName>
    <definedName name="BAOffgQty" localSheetId="3">#REF!</definedName>
    <definedName name="BAOffgQty" localSheetId="7">#REF!</definedName>
    <definedName name="BAOffgQty" localSheetId="1">#REF!</definedName>
    <definedName name="BAOffgQty">#REF!</definedName>
    <definedName name="BAPrint" localSheetId="3">#REF!</definedName>
    <definedName name="BAPrint" localSheetId="7">#REF!</definedName>
    <definedName name="BAPrint" localSheetId="1">#REF!</definedName>
    <definedName name="BAPrint">#REF!</definedName>
    <definedName name="BASolutionNumber" localSheetId="3">#REF!</definedName>
    <definedName name="BASolutionNumber" localSheetId="7">#REF!</definedName>
    <definedName name="BASolutionNumber" localSheetId="1">#REF!</definedName>
    <definedName name="BASolutionNumber">#REF!</definedName>
    <definedName name="BAStartMaintData" localSheetId="3">#REF!</definedName>
    <definedName name="BAStartMaintData" localSheetId="7">#REF!</definedName>
    <definedName name="BAStartMaintData" localSheetId="1">#REF!</definedName>
    <definedName name="BAStartMaintData">#REF!</definedName>
    <definedName name="BAStartMaintLegend" localSheetId="3">#REF!</definedName>
    <definedName name="BAStartMaintLegend" localSheetId="7">#REF!</definedName>
    <definedName name="BAStartMaintLegend" localSheetId="1">#REF!</definedName>
    <definedName name="BAStartMaintLegend">#REF!</definedName>
    <definedName name="BAStartPatData" localSheetId="3">#REF!</definedName>
    <definedName name="BAStartPatData" localSheetId="7">#REF!</definedName>
    <definedName name="BAStartPatData" localSheetId="1">#REF!</definedName>
    <definedName name="BAStartPatData">#REF!</definedName>
    <definedName name="BAStartWarrantyData" localSheetId="3">#REF!</definedName>
    <definedName name="BAStartWarrantyData" localSheetId="7">#REF!</definedName>
    <definedName name="BAStartWarrantyData" localSheetId="1">#REF!</definedName>
    <definedName name="BAStartWarrantyData">#REF!</definedName>
    <definedName name="BAStartWarrantyLegend" localSheetId="3">#REF!</definedName>
    <definedName name="BAStartWarrantyLegend" localSheetId="7">#REF!</definedName>
    <definedName name="BAStartWarrantyLegend" localSheetId="1">#REF!</definedName>
    <definedName name="BAStartWarrantyLegend">#REF!</definedName>
    <definedName name="BATermDiscountAmt" localSheetId="3">#REF!</definedName>
    <definedName name="BATermDiscountAmt" localSheetId="7">#REF!</definedName>
    <definedName name="BATermDiscountAmt" localSheetId="1">#REF!</definedName>
    <definedName name="BATermDiscountAmt">#REF!</definedName>
    <definedName name="BATotalExtUnitMaintRate" localSheetId="3">#REF!</definedName>
    <definedName name="BATotalExtUnitMaintRate" localSheetId="7">#REF!</definedName>
    <definedName name="BATotalExtUnitMaintRate" localSheetId="1">#REF!</definedName>
    <definedName name="BATotalExtUnitMaintRate">#REF!</definedName>
    <definedName name="BATotalMaintNetRevenue" localSheetId="3">#REF!</definedName>
    <definedName name="BATotalMaintNetRevenue" localSheetId="7">#REF!</definedName>
    <definedName name="BATotalMaintNetRevenue" localSheetId="1">#REF!</definedName>
    <definedName name="BATotalMaintNetRevenue">#REF!</definedName>
    <definedName name="BATotDisc" localSheetId="3">#REF!</definedName>
    <definedName name="BATotDisc" localSheetId="7">#REF!</definedName>
    <definedName name="BATotDisc" localSheetId="1">#REF!</definedName>
    <definedName name="BATotDisc">#REF!</definedName>
    <definedName name="BATotInstallation" localSheetId="3">#REF!</definedName>
    <definedName name="BATotInstallation" localSheetId="7">#REF!</definedName>
    <definedName name="BATotInstallation" localSheetId="1">#REF!</definedName>
    <definedName name="BATotInstallation">#REF!</definedName>
    <definedName name="BATotOffgExtList" localSheetId="3">#REF!</definedName>
    <definedName name="BATotOffgExtList" localSheetId="7">#REF!</definedName>
    <definedName name="BATotOffgExtList" localSheetId="1">#REF!</definedName>
    <definedName name="BATotOffgExtList">#REF!</definedName>
    <definedName name="BATotOffgMaintDiscAmt" localSheetId="3">#REF!</definedName>
    <definedName name="BATotOffgMaintDiscAmt" localSheetId="7">#REF!</definedName>
    <definedName name="BATotOffgMaintDiscAmt" localSheetId="1">#REF!</definedName>
    <definedName name="BATotOffgMaintDiscAmt">#REF!</definedName>
    <definedName name="BATotOffgNet" localSheetId="3">#REF!</definedName>
    <definedName name="BATotOffgNet" localSheetId="7">#REF!</definedName>
    <definedName name="BATotOffgNet" localSheetId="1">#REF!</definedName>
    <definedName name="BATotOffgNet">#REF!</definedName>
    <definedName name="BATotWarrantyPrice" localSheetId="3">#REF!</definedName>
    <definedName name="BATotWarrantyPrice" localSheetId="7">#REF!</definedName>
    <definedName name="BATotWarrantyPrice" localSheetId="1">#REF!</definedName>
    <definedName name="BATotWarrantyPrice">#REF!</definedName>
    <definedName name="BAVolumeDiscount" localSheetId="3">#REF!</definedName>
    <definedName name="BAVolumeDiscount" localSheetId="7">#REF!</definedName>
    <definedName name="BAVolumeDiscount" localSheetId="1">#REF!</definedName>
    <definedName name="BAVolumeDiscount">#REF!</definedName>
    <definedName name="BAWarranty" localSheetId="3">#REF!</definedName>
    <definedName name="BAWarranty" localSheetId="7">#REF!</definedName>
    <definedName name="BAWarranty" localSheetId="1">#REF!</definedName>
    <definedName name="BAWarranty">#REF!</definedName>
    <definedName name="BAWarrantyDescription" localSheetId="3">#REF!</definedName>
    <definedName name="BAWarrantyDescription" localSheetId="7">#REF!</definedName>
    <definedName name="BAWarrantyDescription" localSheetId="1">#REF!</definedName>
    <definedName name="BAWarrantyDescription">#REF!</definedName>
    <definedName name="BAWarrantyExtUpgrade" localSheetId="3">#REF!</definedName>
    <definedName name="BAWarrantyExtUpgrade" localSheetId="7">#REF!</definedName>
    <definedName name="BAWarrantyExtUpgrade" localSheetId="1">#REF!</definedName>
    <definedName name="BAWarrantyExtUpgrade">#REF!</definedName>
    <definedName name="BAWarrantyFinancialSumTotal" localSheetId="3">#REF!</definedName>
    <definedName name="BAWarrantyFinancialSumTotal" localSheetId="7">#REF!</definedName>
    <definedName name="BAWarrantyFinancialSumTotal" localSheetId="1">#REF!</definedName>
    <definedName name="BAWarrantyFinancialSumTotal">#REF!</definedName>
    <definedName name="BAWarrantyID" localSheetId="3">#REF!</definedName>
    <definedName name="BAWarrantyID" localSheetId="7">#REF!</definedName>
    <definedName name="BAWarrantyID" localSheetId="1">#REF!</definedName>
    <definedName name="BAWarrantyID">#REF!</definedName>
    <definedName name="BAWarrantyLegend" localSheetId="3">#REF!</definedName>
    <definedName name="BAWarrantyLegend" localSheetId="7">#REF!</definedName>
    <definedName name="BAWarrantyLegend" localSheetId="1">#REF!</definedName>
    <definedName name="BAWarrantyLegend">#REF!</definedName>
    <definedName name="BAWarrantyLineItem" localSheetId="3">#REF!</definedName>
    <definedName name="BAWarrantyLineItem" localSheetId="7">#REF!</definedName>
    <definedName name="BAWarrantyLineItem" localSheetId="1">#REF!</definedName>
    <definedName name="BAWarrantyLineItem">#REF!</definedName>
    <definedName name="BAWarrantyProdDesc" localSheetId="3">#REF!</definedName>
    <definedName name="BAWarrantyProdDesc" localSheetId="7">#REF!</definedName>
    <definedName name="BAWarrantyProdDesc" localSheetId="1">#REF!</definedName>
    <definedName name="BAWarrantyProdDesc">#REF!</definedName>
    <definedName name="BAWarrantyQuantity" localSheetId="3">#REF!</definedName>
    <definedName name="BAWarrantyQuantity" localSheetId="7">#REF!</definedName>
    <definedName name="BAWarrantyQuantity" localSheetId="1">#REF!</definedName>
    <definedName name="BAWarrantyQuantity">#REF!</definedName>
    <definedName name="BAWarrantySolutionNumber" localSheetId="3">#REF!</definedName>
    <definedName name="BAWarrantySolutionNumber" localSheetId="7">#REF!</definedName>
    <definedName name="BAWarrantySolutionNumber" localSheetId="1">#REF!</definedName>
    <definedName name="BAWarrantySolutionNumber">#REF!</definedName>
    <definedName name="BAWarrantyTerm" localSheetId="3">#REF!</definedName>
    <definedName name="BAWarrantyTerm" localSheetId="7">#REF!</definedName>
    <definedName name="BAWarrantyTerm" localSheetId="1">#REF!</definedName>
    <definedName name="BAWarrantyTerm">#REF!</definedName>
    <definedName name="BAWarrantyUpgradePrice" localSheetId="3">#REF!</definedName>
    <definedName name="BAWarrantyUpgradePrice" localSheetId="7">#REF!</definedName>
    <definedName name="BAWarrantyUpgradePrice" localSheetId="1">#REF!</definedName>
    <definedName name="BAWarrantyUpgradePrice">#REF!</definedName>
    <definedName name="BCS" localSheetId="3">#REF!</definedName>
    <definedName name="BCS" localSheetId="7">#REF!</definedName>
    <definedName name="BCS" localSheetId="1">#REF!</definedName>
    <definedName name="BCS">#REF!</definedName>
    <definedName name="BILL_TO_ADDRESS" localSheetId="3">#REF!</definedName>
    <definedName name="BILL_TO_ADDRESS" localSheetId="7">#REF!</definedName>
    <definedName name="BILL_TO_ADDRESS" localSheetId="1">#REF!</definedName>
    <definedName name="BILL_TO_ADDRESS">#REF!</definedName>
    <definedName name="BILL_TO_CONTACT" localSheetId="3">#REF!</definedName>
    <definedName name="BILL_TO_CONTACT" localSheetId="7">#REF!</definedName>
    <definedName name="BILL_TO_CONTACT" localSheetId="1">#REF!</definedName>
    <definedName name="BILL_TO_CONTACT">#REF!</definedName>
    <definedName name="BILL_TO_LABEL" localSheetId="3">#REF!</definedName>
    <definedName name="BILL_TO_LABEL" localSheetId="7">#REF!</definedName>
    <definedName name="BILL_TO_LABEL" localSheetId="1">#REF!</definedName>
    <definedName name="BILL_TO_LABEL">#REF!</definedName>
    <definedName name="BILL_TO_NAME" localSheetId="3">#REF!</definedName>
    <definedName name="BILL_TO_NAME" localSheetId="7">#REF!</definedName>
    <definedName name="BILL_TO_NAME" localSheetId="1">#REF!</definedName>
    <definedName name="BILL_TO_NAME">#REF!</definedName>
    <definedName name="BILL_TO_PHONE" localSheetId="3">#REF!</definedName>
    <definedName name="BILL_TO_PHONE" localSheetId="7">#REF!</definedName>
    <definedName name="BILL_TO_PHONE" localSheetId="1">#REF!</definedName>
    <definedName name="BILL_TO_PHONE">#REF!</definedName>
    <definedName name="CashwithOrder" localSheetId="3">#REF!</definedName>
    <definedName name="CashwithOrder" localSheetId="7">#REF!</definedName>
    <definedName name="CashwithOrder" localSheetId="1">#REF!</definedName>
    <definedName name="CashwithOrder">#REF!</definedName>
    <definedName name="CommandFileName" localSheetId="3">#REF!</definedName>
    <definedName name="CommandFileName" localSheetId="7">#REF!</definedName>
    <definedName name="CommandFileName" localSheetId="1">#REF!</definedName>
    <definedName name="CommandFileName">#REF!</definedName>
    <definedName name="CountyTax" localSheetId="3">#REF!</definedName>
    <definedName name="CountyTax" localSheetId="7">#REF!</definedName>
    <definedName name="CountyTax" localSheetId="1">#REF!</definedName>
    <definedName name="CountyTax">#REF!</definedName>
    <definedName name="CSI_LABEL_HEADERS" localSheetId="3">#REF!</definedName>
    <definedName name="CSI_LABEL_HEADERS" localSheetId="7">#REF!</definedName>
    <definedName name="CSI_LABEL_HEADERS" localSheetId="1">#REF!</definedName>
    <definedName name="CSI_LABEL_HEADERS">#REF!</definedName>
    <definedName name="CUST" localSheetId="3">#REF!</definedName>
    <definedName name="CUST" localSheetId="7">#REF!</definedName>
    <definedName name="CUST" localSheetId="1">#REF!</definedName>
    <definedName name="CUST">#REF!</definedName>
    <definedName name="DataHeadings" localSheetId="3">#REF!</definedName>
    <definedName name="DataHeadings" localSheetId="7">#REF!</definedName>
    <definedName name="DataHeadings" localSheetId="1">#REF!</definedName>
    <definedName name="DataHeadings">#REF!</definedName>
    <definedName name="DataHeadings1" localSheetId="3">#REF!</definedName>
    <definedName name="DataHeadings1" localSheetId="7">#REF!</definedName>
    <definedName name="DataHeadings1" localSheetId="1">#REF!</definedName>
    <definedName name="DataHeadings1">#REF!</definedName>
    <definedName name="Delivery" localSheetId="3">#REF!</definedName>
    <definedName name="Delivery" localSheetId="7">#REF!</definedName>
    <definedName name="Delivery" localSheetId="1">#REF!</definedName>
    <definedName name="Delivery">#REF!</definedName>
    <definedName name="disclaimerrange" localSheetId="3">#REF!</definedName>
    <definedName name="disclaimerrange" localSheetId="7">#REF!</definedName>
    <definedName name="disclaimerrange" localSheetId="1">#REF!</definedName>
    <definedName name="disclaimerrange">#REF!</definedName>
    <definedName name="Discounts" localSheetId="3">#REF!</definedName>
    <definedName name="Discounts" localSheetId="7">#REF!</definedName>
    <definedName name="Discounts" localSheetId="1">#REF!</definedName>
    <definedName name="Discounts">#REF!</definedName>
    <definedName name="Distribution" localSheetId="3">#REF!</definedName>
    <definedName name="Distribution" localSheetId="7">#REF!</definedName>
    <definedName name="Distribution" localSheetId="1">#REF!</definedName>
    <definedName name="Distribution">#REF!</definedName>
    <definedName name="FinancialSummary" localSheetId="3">#REF!</definedName>
    <definedName name="FinancialSummary" localSheetId="7">#REF!</definedName>
    <definedName name="FinancialSummary" localSheetId="1">#REF!</definedName>
    <definedName name="FinancialSummary">#REF!</definedName>
    <definedName name="FujitsuDrive" localSheetId="3">#REF!</definedName>
    <definedName name="FujitsuDrive" localSheetId="7">#REF!</definedName>
    <definedName name="FujitsuDrive" localSheetId="1">#REF!</definedName>
    <definedName name="FujitsuDrive">#REF!</definedName>
    <definedName name="GSA_HEADER_FIELDS" localSheetId="3">#REF!</definedName>
    <definedName name="GSA_HEADER_FIELDS" localSheetId="7">#REF!</definedName>
    <definedName name="GSA_HEADER_FIELDS" localSheetId="1">#REF!</definedName>
    <definedName name="GSA_HEADER_FIELDS">#REF!</definedName>
    <definedName name="INSTALL_AT_ADDRESS" localSheetId="3">#REF!</definedName>
    <definedName name="INSTALL_AT_ADDRESS" localSheetId="7">#REF!</definedName>
    <definedName name="INSTALL_AT_ADDRESS" localSheetId="1">#REF!</definedName>
    <definedName name="INSTALL_AT_ADDRESS">#REF!</definedName>
    <definedName name="INSTALL_AT_CONTACT" localSheetId="3">#REF!</definedName>
    <definedName name="INSTALL_AT_CONTACT" localSheetId="7">#REF!</definedName>
    <definedName name="INSTALL_AT_CONTACT" localSheetId="1">#REF!</definedName>
    <definedName name="INSTALL_AT_CONTACT">#REF!</definedName>
    <definedName name="INSTALL_AT_LABEL" localSheetId="3">#REF!</definedName>
    <definedName name="INSTALL_AT_LABEL" localSheetId="7">#REF!</definedName>
    <definedName name="INSTALL_AT_LABEL" localSheetId="1">#REF!</definedName>
    <definedName name="INSTALL_AT_LABEL">#REF!</definedName>
    <definedName name="INSTALL_AT_NAME" localSheetId="3">#REF!</definedName>
    <definedName name="INSTALL_AT_NAME" localSheetId="7">#REF!</definedName>
    <definedName name="INSTALL_AT_NAME" localSheetId="1">#REF!</definedName>
    <definedName name="INSTALL_AT_NAME">#REF!</definedName>
    <definedName name="INSTALL_AT_PHONE" localSheetId="3">#REF!</definedName>
    <definedName name="INSTALL_AT_PHONE" localSheetId="7">#REF!</definedName>
    <definedName name="INSTALL_AT_PHONE" localSheetId="1">#REF!</definedName>
    <definedName name="INSTALL_AT_PHONE">#REF!</definedName>
    <definedName name="LocalTax" localSheetId="3">#REF!</definedName>
    <definedName name="LocalTax" localSheetId="7">#REF!</definedName>
    <definedName name="LocalTax" localSheetId="1">#REF!</definedName>
    <definedName name="LocalTax">#REF!</definedName>
    <definedName name="MaintDataHeadings" localSheetId="3">#REF!</definedName>
    <definedName name="MaintDataHeadings" localSheetId="7">#REF!</definedName>
    <definedName name="MaintDataHeadings" localSheetId="1">#REF!</definedName>
    <definedName name="MaintDataHeadings">#REF!</definedName>
    <definedName name="MaintFinancialSummary" localSheetId="3">#REF!</definedName>
    <definedName name="MaintFinancialSummary" localSheetId="7">#REF!</definedName>
    <definedName name="MaintFinancialSummary" localSheetId="1">#REF!</definedName>
    <definedName name="MaintFinancialSummary">#REF!</definedName>
    <definedName name="MaintPopulate" localSheetId="3">#REF!</definedName>
    <definedName name="MaintPopulate" localSheetId="7">#REF!</definedName>
    <definedName name="MaintPopulate" localSheetId="1">#REF!</definedName>
    <definedName name="MaintPopulate">#REF!</definedName>
    <definedName name="MaintPrint" localSheetId="3">#REF!</definedName>
    <definedName name="MaintPrint" localSheetId="7">#REF!</definedName>
    <definedName name="MaintPrint" localSheetId="1">#REF!</definedName>
    <definedName name="MaintPrint">#REF!</definedName>
    <definedName name="MaintViewMode" localSheetId="3">#REF!</definedName>
    <definedName name="MaintViewMode" localSheetId="7">#REF!</definedName>
    <definedName name="MaintViewMode" localSheetId="1">#REF!</definedName>
    <definedName name="MaintViewMode">#REF!</definedName>
    <definedName name="mechkit3" localSheetId="3">#REF!</definedName>
    <definedName name="mechkit3" localSheetId="7">#REF!</definedName>
    <definedName name="mechkit3" localSheetId="1">#REF!</definedName>
    <definedName name="mechkit3">#REF!</definedName>
    <definedName name="mechkit3return" localSheetId="3">#REF!</definedName>
    <definedName name="mechkit3return" localSheetId="7">#REF!</definedName>
    <definedName name="mechkit3return" localSheetId="1">#REF!</definedName>
    <definedName name="mechkit3return">#REF!</definedName>
    <definedName name="mechkit7" localSheetId="3">#REF!</definedName>
    <definedName name="mechkit7" localSheetId="7">#REF!</definedName>
    <definedName name="mechkit7" localSheetId="1">#REF!</definedName>
    <definedName name="mechkit7">#REF!</definedName>
    <definedName name="mechkit7Return" localSheetId="3">#REF!</definedName>
    <definedName name="mechkit7Return" localSheetId="7">#REF!</definedName>
    <definedName name="mechkit7Return" localSheetId="1">#REF!</definedName>
    <definedName name="mechkit7Return">#REF!</definedName>
    <definedName name="NetPrice" localSheetId="3">#REF!</definedName>
    <definedName name="NetPrice" localSheetId="7">#REF!</definedName>
    <definedName name="NetPrice" localSheetId="1">#REF!</definedName>
    <definedName name="NetPrice">#REF!</definedName>
    <definedName name="new_part" localSheetId="3">#REF!</definedName>
    <definedName name="new_part" localSheetId="7">#REF!</definedName>
    <definedName name="new_part" localSheetId="1">#REF!</definedName>
    <definedName name="new_part">#REF!</definedName>
    <definedName name="ORDER_TYPE_LOOKUP" localSheetId="3">#REF!</definedName>
    <definedName name="ORDER_TYPE_LOOKUP" localSheetId="7">#REF!</definedName>
    <definedName name="ORDER_TYPE_LOOKUP" localSheetId="1">#REF!</definedName>
    <definedName name="ORDER_TYPE_LOOKUP">#REF!</definedName>
    <definedName name="PowerSupply" localSheetId="3">#REF!</definedName>
    <definedName name="PowerSupply" localSheetId="7">#REF!</definedName>
    <definedName name="PowerSupply" localSheetId="1">#REF!</definedName>
    <definedName name="PowerSupply">#REF!</definedName>
    <definedName name="PRECONTRACT_SECTION" localSheetId="7">[1]Services!#REF!</definedName>
    <definedName name="PRECONTRACT_SECTION" localSheetId="1">[1]Services!#REF!</definedName>
    <definedName name="PRECONTRACT_SECTION">[1]Services!#REF!</definedName>
    <definedName name="_xlnm.Print_Area" localSheetId="7">FlextronicsTab!$A:$J</definedName>
    <definedName name="_xlnm.Print_Area" localSheetId="0">OrderSum!$A:$J</definedName>
    <definedName name="_xlnm.Print_Area" localSheetId="1">QuoteSum!$A:$G</definedName>
    <definedName name="_xlnm.Print_Area" localSheetId="5">'Revision History'!$A$1:$G$19</definedName>
    <definedName name="RecordingFee" localSheetId="3">#REF!</definedName>
    <definedName name="RecordingFee" localSheetId="7">#REF!</definedName>
    <definedName name="RecordingFee" localSheetId="1">#REF!</definedName>
    <definedName name="RecordingFee">#REF!</definedName>
    <definedName name="REDIRECT_SECTION" localSheetId="3">#REF!</definedName>
    <definedName name="REDIRECT_SECTION" localSheetId="7">#REF!</definedName>
    <definedName name="REDIRECT_SECTION" localSheetId="1">#REF!</definedName>
    <definedName name="REDIRECT_SECTION">#REF!</definedName>
    <definedName name="REPORT_LINES_TO_FORMAT" localSheetId="3">[1]Services!$F$14:$I$25,[1]Services!#REF!</definedName>
    <definedName name="REPORT_LINES_TO_FORMAT" localSheetId="7">[1]Services!$F$14:$I$25,[1]Services!#REF!</definedName>
    <definedName name="REPORT_LINES_TO_FORMAT" localSheetId="1">[1]Services!$F$14:$I$25,[1]Services!#REF!</definedName>
    <definedName name="REPORT_LINES_TO_FORMAT" localSheetId="5">[1]Services!$F$14:$I$25,[1]Services!#REF!</definedName>
    <definedName name="REPORT_LINES_TO_FORMAT">[1]Services!$F$14:$I$25,[1]Services!#REF!</definedName>
    <definedName name="REPORT_LINES_TO_FORMAT0" localSheetId="3">#REF!</definedName>
    <definedName name="REPORT_LINES_TO_FORMAT0" localSheetId="7">#REF!</definedName>
    <definedName name="REPORT_LINES_TO_FORMAT0" localSheetId="1">#REF!</definedName>
    <definedName name="REPORT_LINES_TO_FORMAT0">#REF!</definedName>
    <definedName name="REPORT_LINES_TO_FORMAT1" localSheetId="3">[1]Services!#REF!</definedName>
    <definedName name="REPORT_LINES_TO_FORMAT1" localSheetId="7">[1]Services!#REF!</definedName>
    <definedName name="REPORT_LINES_TO_FORMAT1" localSheetId="1">[1]Services!#REF!</definedName>
    <definedName name="REPORT_LINES_TO_FORMAT1">[1]Services!#REF!</definedName>
    <definedName name="REPORT_LINES_TO_FORMAT2" localSheetId="3">[1]Services!#REF!</definedName>
    <definedName name="REPORT_LINES_TO_FORMAT2" localSheetId="7">[1]Services!#REF!</definedName>
    <definedName name="REPORT_LINES_TO_FORMAT2" localSheetId="1">[1]Services!#REF!</definedName>
    <definedName name="REPORT_LINES_TO_FORMAT2">[1]Services!#REF!</definedName>
    <definedName name="REPORT_TOTALS_TO_FORMAT" localSheetId="3">[1]Services!$F$27:$I$36,[1]Services!#REF!</definedName>
    <definedName name="REPORT_TOTALS_TO_FORMAT" localSheetId="7">[1]Services!$F$27:$I$36,[1]Services!#REF!</definedName>
    <definedName name="REPORT_TOTALS_TO_FORMAT" localSheetId="1">[1]Services!$F$27:$I$36,[1]Services!#REF!</definedName>
    <definedName name="REPORT_TOTALS_TO_FORMAT" localSheetId="5">[1]Services!$F$27:$I$36,[1]Services!#REF!</definedName>
    <definedName name="REPORT_TOTALS_TO_FORMAT">[1]Services!$F$27:$I$36,[1]Services!#REF!</definedName>
    <definedName name="REPORT_TOTALS_TO_FORMAT0" localSheetId="3">#REF!</definedName>
    <definedName name="REPORT_TOTALS_TO_FORMAT0" localSheetId="7">#REF!</definedName>
    <definedName name="REPORT_TOTALS_TO_FORMAT0" localSheetId="1">#REF!</definedName>
    <definedName name="REPORT_TOTALS_TO_FORMAT0">#REF!</definedName>
    <definedName name="REPORT_TOTALS_TO_FORMAT1" localSheetId="3">[1]Services!#REF!</definedName>
    <definedName name="REPORT_TOTALS_TO_FORMAT1" localSheetId="7">[1]Services!#REF!</definedName>
    <definedName name="REPORT_TOTALS_TO_FORMAT1" localSheetId="1">[1]Services!#REF!</definedName>
    <definedName name="REPORT_TOTALS_TO_FORMAT1">[1]Services!#REF!</definedName>
    <definedName name="REPORT_TOTALS_TO_FORMAT2" localSheetId="3">[1]Services!#REF!</definedName>
    <definedName name="REPORT_TOTALS_TO_FORMAT2" localSheetId="7">[1]Services!#REF!</definedName>
    <definedName name="REPORT_TOTALS_TO_FORMAT2" localSheetId="1">[1]Services!#REF!</definedName>
    <definedName name="REPORT_TOTALS_TO_FORMAT2">[1]Services!#REF!</definedName>
    <definedName name="REPORT_TOTALS_TO_FORMAT3" localSheetId="7">[1]Services!#REF!</definedName>
    <definedName name="REPORT_TOTALS_TO_FORMAT3" localSheetId="1">[1]Services!#REF!</definedName>
    <definedName name="REPORT_TOTALS_TO_FORMAT3">[1]Services!#REF!</definedName>
    <definedName name="REPORT_TOTALS_TO_FORMAT4" localSheetId="7">[1]Services!#REF!</definedName>
    <definedName name="REPORT_TOTALS_TO_FORMAT4" localSheetId="1">[1]Services!#REF!</definedName>
    <definedName name="REPORT_TOTALS_TO_FORMAT4">[1]Services!#REF!</definedName>
    <definedName name="SHIP_TO_ADDRESS" localSheetId="3">#REF!</definedName>
    <definedName name="SHIP_TO_ADDRESS" localSheetId="7">#REF!</definedName>
    <definedName name="SHIP_TO_ADDRESS" localSheetId="1">#REF!</definedName>
    <definedName name="SHIP_TO_ADDRESS" localSheetId="5">#REF!</definedName>
    <definedName name="SHIP_TO_ADDRESS">#REF!</definedName>
    <definedName name="SHIP_TO_CONTACT" localSheetId="3">#REF!</definedName>
    <definedName name="SHIP_TO_CONTACT" localSheetId="7">#REF!</definedName>
    <definedName name="SHIP_TO_CONTACT" localSheetId="1">#REF!</definedName>
    <definedName name="SHIP_TO_CONTACT">#REF!</definedName>
    <definedName name="SHIP_TO_LABEL" localSheetId="3">#REF!</definedName>
    <definedName name="SHIP_TO_LABEL" localSheetId="7">#REF!</definedName>
    <definedName name="SHIP_TO_LABEL" localSheetId="1">#REF!</definedName>
    <definedName name="SHIP_TO_LABEL">#REF!</definedName>
    <definedName name="SHIP_TO_NAME" localSheetId="3">#REF!</definedName>
    <definedName name="SHIP_TO_NAME" localSheetId="7">#REF!</definedName>
    <definedName name="SHIP_TO_NAME" localSheetId="1">#REF!</definedName>
    <definedName name="SHIP_TO_NAME">#REF!</definedName>
    <definedName name="SHIP_TO_PHONE" localSheetId="3">#REF!</definedName>
    <definedName name="SHIP_TO_PHONE" localSheetId="7">#REF!</definedName>
    <definedName name="SHIP_TO_PHONE" localSheetId="1">#REF!</definedName>
    <definedName name="SHIP_TO_PHONE">#REF!</definedName>
    <definedName name="SOLD_TO_ADDRESS" localSheetId="3">#REF!</definedName>
    <definedName name="SOLD_TO_ADDRESS" localSheetId="7">#REF!</definedName>
    <definedName name="SOLD_TO_ADDRESS" localSheetId="1">#REF!</definedName>
    <definedName name="SOLD_TO_ADDRESS">#REF!</definedName>
    <definedName name="SOLD_TO_CONTACT" localSheetId="3">#REF!</definedName>
    <definedName name="SOLD_TO_CONTACT" localSheetId="7">#REF!</definedName>
    <definedName name="SOLD_TO_CONTACT" localSheetId="1">#REF!</definedName>
    <definedName name="SOLD_TO_CONTACT">#REF!</definedName>
    <definedName name="SOLD_TO_LABEL" localSheetId="3">#REF!</definedName>
    <definedName name="SOLD_TO_LABEL" localSheetId="7">#REF!</definedName>
    <definedName name="SOLD_TO_LABEL" localSheetId="1">#REF!</definedName>
    <definedName name="SOLD_TO_LABEL">#REF!</definedName>
    <definedName name="SOLD_TO_NAME" localSheetId="3">#REF!</definedName>
    <definedName name="SOLD_TO_NAME" localSheetId="7">#REF!</definedName>
    <definedName name="SOLD_TO_NAME" localSheetId="1">#REF!</definedName>
    <definedName name="SOLD_TO_NAME">#REF!</definedName>
    <definedName name="SOLD_TO_PHONE" localSheetId="3">#REF!</definedName>
    <definedName name="SOLD_TO_PHONE" localSheetId="7">#REF!</definedName>
    <definedName name="SOLD_TO_PHONE" localSheetId="1">#REF!</definedName>
    <definedName name="SOLD_TO_PHONE">#REF!</definedName>
    <definedName name="StateTax" localSheetId="3">#REF!</definedName>
    <definedName name="StateTax" localSheetId="7">#REF!</definedName>
    <definedName name="StateTax" localSheetId="1">#REF!</definedName>
    <definedName name="StateTax">#REF!</definedName>
    <definedName name="stbyMechKit" localSheetId="3">#REF!</definedName>
    <definedName name="stbyMechKit" localSheetId="7">#REF!</definedName>
    <definedName name="stbyMechKit" localSheetId="1">#REF!</definedName>
    <definedName name="stbyMechKit">#REF!</definedName>
    <definedName name="stbyMechKitFD" localSheetId="3">#REF!</definedName>
    <definedName name="stbyMechKitFD" localSheetId="7">#REF!</definedName>
    <definedName name="stbyMechKitFD" localSheetId="1">#REF!</definedName>
    <definedName name="stbyMechKitFD">#REF!</definedName>
    <definedName name="stbyMechKitFD_Rtn" localSheetId="3">#REF!</definedName>
    <definedName name="stbyMechKitFD_Rtn" localSheetId="7">#REF!</definedName>
    <definedName name="stbyMechKitFD_Rtn" localSheetId="1">#REF!</definedName>
    <definedName name="stbyMechKitFD_Rtn">#REF!</definedName>
    <definedName name="stbyMechKitRtn" localSheetId="3">#REF!</definedName>
    <definedName name="stbyMechKitRtn" localSheetId="7">#REF!</definedName>
    <definedName name="stbyMechKitRtn" localSheetId="1">#REF!</definedName>
    <definedName name="stbyMechKitRtn">#REF!</definedName>
    <definedName name="TotalPrice" localSheetId="3">#REF!</definedName>
    <definedName name="TotalPrice" localSheetId="7">#REF!</definedName>
    <definedName name="TotalPrice" localSheetId="1">#REF!</definedName>
    <definedName name="TotalPrice">#REF!</definedName>
    <definedName name="Trade_In" localSheetId="3">#REF!</definedName>
    <definedName name="Trade_In" localSheetId="7">#REF!</definedName>
    <definedName name="Trade_In" localSheetId="1">#REF!</definedName>
    <definedName name="Trade_In">#REF!</definedName>
    <definedName name="TRADEIN_SECTION" localSheetId="7">[1]Services!#REF!</definedName>
    <definedName name="TRADEIN_SECTION" localSheetId="1">[1]Services!#REF!</definedName>
    <definedName name="TRADEIN_SECTION">[1]Services!#REF!</definedName>
    <definedName name="TRADEIN_SECTION_TOTAL" localSheetId="7">[1]Services!#REF!</definedName>
    <definedName name="TRADEIN_SECTION_TOTAL" localSheetId="1">[1]Services!#REF!</definedName>
    <definedName name="TRADEIN_SECTION_TOTAL">[1]Services!#REF!</definedName>
    <definedName name="Version" localSheetId="3">#REF!</definedName>
    <definedName name="Version" localSheetId="7">#REF!</definedName>
    <definedName name="Version" localSheetId="1">#REF!</definedName>
    <definedName name="Version" localSheetId="5">#REF!</definedName>
    <definedName name="Version">#REF!</definedName>
    <definedName name="ViewMode" localSheetId="3">#REF!</definedName>
    <definedName name="ViewMode" localSheetId="7">#REF!</definedName>
    <definedName name="ViewMode" localSheetId="1">#REF!</definedName>
    <definedName name="ViewMode">#REF!</definedName>
    <definedName name="WarrantyDataHeadings" localSheetId="3">#REF!</definedName>
    <definedName name="WarrantyDataHeadings" localSheetId="7">#REF!</definedName>
    <definedName name="WarrantyDataHeadings" localSheetId="1">#REF!</definedName>
    <definedName name="WarrantyDataHeadings">#REF!</definedName>
    <definedName name="WarrantyFinancialSummary" localSheetId="3">#REF!</definedName>
    <definedName name="WarrantyFinancialSummary" localSheetId="7">#REF!</definedName>
    <definedName name="WarrantyFinancialSummary" localSheetId="1">#REF!</definedName>
    <definedName name="WarrantyFinancialSummary">#REF!</definedName>
    <definedName name="WarrantyPopulate" localSheetId="3">#REF!</definedName>
    <definedName name="WarrantyPopulate" localSheetId="7">#REF!</definedName>
    <definedName name="WarrantyPopulate" localSheetId="1">#REF!</definedName>
    <definedName name="WarrantyPopulate">#REF!</definedName>
    <definedName name="WarrantyPrint" localSheetId="3">#REF!</definedName>
    <definedName name="WarrantyPrint" localSheetId="7">#REF!</definedName>
    <definedName name="WarrantyPrint" localSheetId="1">#REF!</definedName>
    <definedName name="WarrantyPrint">#REF!</definedName>
    <definedName name="WarrantyViewMode" localSheetId="3">#REF!</definedName>
    <definedName name="WarrantyViewMode" localSheetId="7">#REF!</definedName>
    <definedName name="WarrantyViewMode" localSheetId="1">#REF!</definedName>
    <definedName name="WarrantyViewMode">#REF!</definedName>
    <definedName name="YorN" localSheetId="3">#REF!</definedName>
    <definedName name="YorN" localSheetId="7">#REF!</definedName>
    <definedName name="YorN" localSheetId="1">#REF!</definedName>
    <definedName name="YorN">#REF!</definedName>
    <definedName name="Z_7F34F0A8_94EB_4E3A_93E2_E0D9E41D534B_.wvu.Cols" localSheetId="3" hidden="1">BAR!$R:$R</definedName>
    <definedName name="Z_7F34F0A8_94EB_4E3A_93E2_E0D9E41D534B_.wvu.FilterData" localSheetId="3" hidden="1">BAR!$A$17:$R$157</definedName>
    <definedName name="Z_7F34F0A8_94EB_4E3A_93E2_E0D9E41D534B_.wvu.Rows" localSheetId="3" hidden="1">BAR!$17:$249,BAR!$252:$383,BAR!$386:$521,BAR!$524:$1581,BAR!$1584:$1636,BAR!$1639:$1705,BAR!$1708:$1834,BAR!$1836:$1875,BAR!$1878:$2865,BAR!$2868:$2913,BAR!$2916:$3263</definedName>
  </definedNames>
  <calcPr calcId="145621"/>
</workbook>
</file>

<file path=xl/calcChain.xml><?xml version="1.0" encoding="utf-8"?>
<calcChain xmlns="http://schemas.openxmlformats.org/spreadsheetml/2006/main">
  <c r="B3182" i="9" l="1"/>
  <c r="B3100" i="9"/>
  <c r="B3033" i="9"/>
  <c r="B2966" i="9"/>
  <c r="B2959" i="9"/>
  <c r="B2916" i="9"/>
  <c r="B2867" i="9"/>
  <c r="B2840" i="9"/>
  <c r="B2814" i="9"/>
  <c r="B2709" i="9"/>
  <c r="B2604" i="9" s="1"/>
  <c r="B2605" i="9"/>
  <c r="B2499" i="9"/>
  <c r="B2393" i="9"/>
  <c r="B2366" i="9"/>
  <c r="B2307" i="9"/>
  <c r="B2281" i="9"/>
  <c r="B2222" i="9"/>
  <c r="B2195" i="9"/>
  <c r="B2136" i="9"/>
  <c r="B2109" i="9"/>
  <c r="B2050" i="9"/>
  <c r="B2024" i="9"/>
  <c r="B1965" i="9"/>
  <c r="B1938" i="9"/>
  <c r="B1879" i="9"/>
  <c r="B1836" i="9"/>
  <c r="B1707" i="9" s="1"/>
  <c r="B1709" i="9"/>
  <c r="B1708" i="9"/>
  <c r="B1689" i="9"/>
  <c r="B1688" i="9"/>
  <c r="B1687" i="9"/>
  <c r="B1683" i="9"/>
  <c r="B1682" i="9"/>
  <c r="B1681" i="9"/>
  <c r="B1678" i="9"/>
  <c r="B1677" i="9"/>
  <c r="B1675" i="9"/>
  <c r="B1674" i="9"/>
  <c r="B1673" i="9"/>
  <c r="B1672" i="9"/>
  <c r="B1661" i="9"/>
  <c r="B1660" i="9"/>
  <c r="B1659" i="9"/>
  <c r="B1658" i="9"/>
  <c r="B1657" i="9"/>
  <c r="B1656" i="9"/>
  <c r="B1655" i="9"/>
  <c r="B1654" i="9"/>
  <c r="B1653" i="9"/>
  <c r="B1652" i="9"/>
  <c r="B1651" i="9"/>
  <c r="B1647" i="9"/>
  <c r="B1646" i="9"/>
  <c r="B1645" i="9"/>
  <c r="B1644" i="9"/>
  <c r="B1643" i="9"/>
  <c r="B1642" i="9"/>
  <c r="B1641" i="9"/>
  <c r="B1640" i="9"/>
  <c r="B1636" i="9"/>
  <c r="B1633" i="9"/>
  <c r="B1628" i="9"/>
  <c r="B1623" i="9"/>
  <c r="B1620" i="9"/>
  <c r="B1617" i="9"/>
  <c r="B1614" i="9"/>
  <c r="B1607" i="9"/>
  <c r="B1606" i="9"/>
  <c r="B1605" i="9"/>
  <c r="B1590" i="9"/>
  <c r="B1585" i="9"/>
  <c r="B1583" i="9"/>
  <c r="B1543" i="9"/>
  <c r="B1538" i="9"/>
  <c r="A1538" i="9" s="1"/>
  <c r="B1447" i="9"/>
  <c r="B1406" i="9"/>
  <c r="B1394" i="9"/>
  <c r="A1394" i="9" s="1"/>
  <c r="B1309" i="9"/>
  <c r="B1194" i="9"/>
  <c r="B1168" i="9"/>
  <c r="B1148" i="9"/>
  <c r="B1147" i="9"/>
  <c r="B1125" i="9" s="1"/>
  <c r="B1139" i="9"/>
  <c r="B1086" i="9"/>
  <c r="B1072" i="9" s="1"/>
  <c r="B1069" i="9"/>
  <c r="B1068" i="9"/>
  <c r="B1052" i="9"/>
  <c r="B1051" i="9"/>
  <c r="B1035" i="9"/>
  <c r="B1017" i="9"/>
  <c r="B1010" i="9" s="1"/>
  <c r="B968" i="9"/>
  <c r="B962" i="9" s="1"/>
  <c r="B959" i="9"/>
  <c r="B958" i="9"/>
  <c r="B957" i="9"/>
  <c r="B919" i="9"/>
  <c r="B918" i="9"/>
  <c r="B917" i="9"/>
  <c r="B879" i="9"/>
  <c r="B878" i="9"/>
  <c r="B877" i="9"/>
  <c r="B817" i="9"/>
  <c r="B784" i="9"/>
  <c r="B707" i="9"/>
  <c r="B708" i="9" s="1"/>
  <c r="B706" i="9"/>
  <c r="B705" i="9"/>
  <c r="B610" i="9"/>
  <c r="B611" i="9" s="1"/>
  <c r="B609" i="9"/>
  <c r="B562" i="9"/>
  <c r="B563" i="9" s="1"/>
  <c r="B559" i="9"/>
  <c r="B558" i="9"/>
  <c r="B557" i="9"/>
  <c r="B556" i="9"/>
  <c r="B519" i="9"/>
  <c r="B520" i="9" s="1"/>
  <c r="B518" i="9"/>
  <c r="B517" i="9"/>
  <c r="B516" i="9"/>
  <c r="B510" i="9"/>
  <c r="B433" i="9"/>
  <c r="B434" i="9" s="1"/>
  <c r="B432" i="9"/>
  <c r="B431" i="9"/>
  <c r="B390" i="9"/>
  <c r="C387" i="9" s="1"/>
  <c r="B387" i="9" s="1"/>
  <c r="B386" i="9" s="1"/>
  <c r="B359" i="9"/>
  <c r="B353" i="9"/>
  <c r="B351" i="9"/>
  <c r="B348" i="9" s="1"/>
  <c r="B347" i="9"/>
  <c r="B346" i="9"/>
  <c r="B345" i="9"/>
  <c r="B331" i="9" s="1"/>
  <c r="B340" i="9"/>
  <c r="B342" i="9" s="1"/>
  <c r="B335" i="9"/>
  <c r="B334" i="9"/>
  <c r="B333" i="9"/>
  <c r="B332" i="9"/>
  <c r="B329" i="9"/>
  <c r="B328" i="9"/>
  <c r="B327" i="9"/>
  <c r="B325" i="9"/>
  <c r="B324" i="9"/>
  <c r="B323" i="9"/>
  <c r="B317" i="9"/>
  <c r="B272" i="9"/>
  <c r="B266" i="9"/>
  <c r="B261" i="9"/>
  <c r="B258" i="9"/>
  <c r="B254" i="9"/>
  <c r="C253" i="9" s="1"/>
  <c r="B176" i="9"/>
  <c r="B175" i="9"/>
  <c r="B120" i="9"/>
  <c r="B119" i="9"/>
  <c r="B118" i="9"/>
  <c r="B117" i="9"/>
  <c r="B116" i="9"/>
  <c r="B115" i="9"/>
  <c r="B114" i="9"/>
  <c r="B113" i="9"/>
  <c r="C10" i="9"/>
  <c r="B594" i="9" l="1"/>
  <c r="B882" i="9"/>
  <c r="B1364" i="9"/>
  <c r="B1296" i="9"/>
  <c r="B1271" i="9" s="1"/>
  <c r="B1259" i="9" s="1"/>
  <c r="B1207" i="9" s="1"/>
  <c r="B2915" i="9"/>
  <c r="B437" i="9"/>
  <c r="B1878" i="9"/>
  <c r="B2392" i="9"/>
  <c r="B1877" i="9" s="1"/>
  <c r="B330" i="9"/>
  <c r="B268" i="9" s="1"/>
  <c r="B922" i="9"/>
  <c r="B524" i="9"/>
  <c r="B842" i="9"/>
  <c r="B1638" i="9"/>
  <c r="B2813" i="9"/>
  <c r="B389" i="9"/>
  <c r="B385" i="9" s="1"/>
  <c r="B336" i="9"/>
  <c r="B253" i="9"/>
  <c r="B252" i="9" s="1"/>
  <c r="B338" i="9"/>
  <c r="B337" i="9"/>
  <c r="B121" i="9"/>
  <c r="B122" i="9" s="1"/>
  <c r="B344" i="9"/>
  <c r="B1487" i="9"/>
  <c r="B1040" i="9"/>
  <c r="B1033" i="9" s="1"/>
  <c r="B523" i="9" s="1"/>
  <c r="H15" i="2"/>
  <c r="H14" i="2" s="1"/>
  <c r="F15" i="2"/>
  <c r="G15" i="2" s="1"/>
  <c r="H13" i="2"/>
  <c r="F13" i="2"/>
  <c r="G13" i="2" s="1"/>
  <c r="H12" i="2"/>
  <c r="G12" i="2"/>
  <c r="F12" i="2"/>
  <c r="H11" i="2"/>
  <c r="F11" i="2"/>
  <c r="G11" i="2" s="1"/>
  <c r="H10" i="2"/>
  <c r="F10" i="2"/>
  <c r="G10" i="2" s="1"/>
  <c r="H9" i="2"/>
  <c r="F9" i="2"/>
  <c r="G9" i="2" s="1"/>
  <c r="H8" i="2"/>
  <c r="H7" i="2" s="1"/>
  <c r="H16" i="2" s="1"/>
  <c r="G8" i="2"/>
  <c r="F8" i="2"/>
  <c r="B17" i="9" l="1"/>
  <c r="B16" i="9" s="1"/>
  <c r="B251" i="9"/>
  <c r="F14" i="2"/>
  <c r="G14" i="2"/>
  <c r="G7" i="2"/>
  <c r="G16" i="2" s="1"/>
  <c r="F7" i="2"/>
  <c r="F16" i="2" s="1"/>
  <c r="D14" i="2"/>
  <c r="E14" i="2" s="1"/>
  <c r="D7" i="2"/>
  <c r="E7" i="2" l="1"/>
  <c r="D16" i="2"/>
  <c r="E16" i="2" s="1"/>
</calcChain>
</file>

<file path=xl/comments1.xml><?xml version="1.0" encoding="utf-8"?>
<comments xmlns="http://schemas.openxmlformats.org/spreadsheetml/2006/main">
  <authors>
    <author>PY180000</author>
  </authors>
  <commentList>
    <comment ref="K2" authorId="0">
      <text>
        <r>
          <rPr>
            <b/>
            <sz val="9"/>
            <color indexed="10"/>
            <rFont val="Tahoma"/>
            <family val="2"/>
          </rPr>
          <t>Attention: No Viewpoint nor VMS Viewpoint software
was found in this Quote. Please add one or the other.</t>
        </r>
      </text>
    </comment>
  </commentList>
</comments>
</file>

<file path=xl/comments2.xml><?xml version="1.0" encoding="utf-8"?>
<comments xmlns="http://schemas.openxmlformats.org/spreadsheetml/2006/main">
  <authors>
    <author>PY180000</author>
  </authors>
  <commentList>
    <comment ref="K2" authorId="0">
      <text>
        <r>
          <rPr>
            <b/>
            <sz val="9"/>
            <color indexed="10"/>
            <rFont val="Tahoma"/>
            <family val="2"/>
          </rPr>
          <t>Attention: No Viewpoint nor VMS Viewpoint software
was found in this Quote. Please add one or the other.</t>
        </r>
      </text>
    </comment>
  </commentList>
</comments>
</file>

<file path=xl/sharedStrings.xml><?xml version="1.0" encoding="utf-8"?>
<sst xmlns="http://schemas.openxmlformats.org/spreadsheetml/2006/main" count="7570" uniqueCount="3026">
  <si>
    <t>Node Count:</t>
  </si>
  <si>
    <t>GSSID:</t>
  </si>
  <si>
    <t>Order Summary</t>
  </si>
  <si>
    <t>System Type:</t>
  </si>
  <si>
    <t>Production</t>
  </si>
  <si>
    <t>BAR Only</t>
  </si>
  <si>
    <t>CRB Approval:</t>
  </si>
  <si>
    <t>Not Required</t>
  </si>
  <si>
    <t>Date:</t>
  </si>
  <si>
    <t>MaxPerm Aprvl:</t>
  </si>
  <si>
    <t>SiteId:</t>
  </si>
  <si>
    <t>SHANGHAI STOCK EXCHANGE</t>
  </si>
  <si>
    <t>BAR Solution:</t>
  </si>
  <si>
    <t>Enterprise Fit</t>
  </si>
  <si>
    <t>Customer:</t>
  </si>
  <si>
    <t>Shanghai Stock Exchange (4122167)</t>
  </si>
  <si>
    <t>Project Description:</t>
  </si>
  <si>
    <t>SSE-NV(Prod B 3n5555H )</t>
  </si>
  <si>
    <t>WOT Quote:</t>
  </si>
  <si>
    <t>700335777</t>
  </si>
  <si>
    <t>O/S &amp; DBMS:</t>
  </si>
  <si>
    <t>-</t>
  </si>
  <si>
    <t>GSS Validation:</t>
  </si>
  <si>
    <t>SD45493</t>
  </si>
  <si>
    <t>Summary:</t>
  </si>
  <si>
    <t>VAMP/Node:</t>
  </si>
  <si>
    <t>DPN:</t>
  </si>
  <si>
    <t>Storage:</t>
  </si>
  <si>
    <t>PE/Node:</t>
  </si>
  <si>
    <t>UDA:</t>
  </si>
  <si>
    <t>No</t>
  </si>
  <si>
    <t>Servers:</t>
  </si>
  <si>
    <t>None</t>
  </si>
  <si>
    <t>Raid:</t>
  </si>
  <si>
    <t>AddMaxPerm:</t>
  </si>
  <si>
    <t>BAR:</t>
  </si>
  <si>
    <t>NetVault</t>
  </si>
  <si>
    <t>Perm DBSize:</t>
  </si>
  <si>
    <t>FSGCache%:</t>
  </si>
  <si>
    <t>COD:</t>
  </si>
  <si>
    <t>ESDM (Yes/No):</t>
  </si>
  <si>
    <t>Country:</t>
  </si>
  <si>
    <t>China</t>
  </si>
  <si>
    <t>State:</t>
  </si>
  <si>
    <t>shanghai</t>
  </si>
  <si>
    <t>Account Information</t>
  </si>
  <si>
    <t>Account Manager:</t>
  </si>
  <si>
    <t>Ryan Liu</t>
  </si>
  <si>
    <t>Phone:</t>
  </si>
  <si>
    <t>+86-13817996800</t>
  </si>
  <si>
    <t>E-Mail:</t>
  </si>
  <si>
    <t>RL186022@Teradata.com</t>
  </si>
  <si>
    <t>Pre-Sales Engineer:</t>
  </si>
  <si>
    <t>Ran Yao</t>
  </si>
  <si>
    <t>+86-21-51791919</t>
  </si>
  <si>
    <t>RY186009@Teradata.com</t>
  </si>
  <si>
    <t>Staging Questionnaire Contact:</t>
  </si>
  <si>
    <t>Guohua Liu</t>
  </si>
  <si>
    <t/>
  </si>
  <si>
    <t>GL186028@Teradata.com</t>
  </si>
  <si>
    <t>GSS Team Consultant:</t>
  </si>
  <si>
    <t>Warning: if your sale is dependent on the compressibility of customer data, please use actual customer compression results to size a configuration.   In the absence of actual compression data, be aware that compression ratios are highly variable based on data type, workload, and the Teradata platform.  Account team is responsible for ensuring sufficient system size based on customer requirements.</t>
  </si>
  <si>
    <t>Qty:</t>
  </si>
  <si>
    <t>ProductID:</t>
  </si>
  <si>
    <t>Description:</t>
  </si>
  <si>
    <t>List:</t>
  </si>
  <si>
    <t>Total:</t>
  </si>
  <si>
    <t>Notes</t>
  </si>
  <si>
    <t>7/6/15</t>
  </si>
  <si>
    <t>700336049</t>
  </si>
  <si>
    <t>Product Grouping</t>
  </si>
  <si>
    <t>Grouping -&gt;</t>
  </si>
  <si>
    <t>C</t>
  </si>
  <si>
    <t>Catalog -&gt;</t>
  </si>
  <si>
    <t>BAR BOM Solution - Software</t>
  </si>
  <si>
    <t>F901-1529-0000</t>
  </si>
  <si>
    <t>NV8.6 - NetVault Enterprise Server for LINUX 32/64 bit</t>
  </si>
  <si>
    <t>F901-1601-0000</t>
  </si>
  <si>
    <t>NV8.6 - Heterogeneous SmartClient - Single</t>
  </si>
  <si>
    <t>F901-6027-0000</t>
  </si>
  <si>
    <t>Teradata Extension 15.00 for NetVault - Linux (Enterprise Fit) - per Node</t>
  </si>
  <si>
    <t>F901-6UPG-0000</t>
  </si>
  <si>
    <t>NV8.6 - NetVault - Approved Gratis Upgrade Order</t>
  </si>
  <si>
    <t>F901-S609-0000</t>
  </si>
  <si>
    <t>NetVault - Media Slot Support - 100</t>
  </si>
  <si>
    <t>F904-ESM3-0000</t>
  </si>
  <si>
    <t>BAR Solution - Enterprise Fit (Non ESDM)</t>
  </si>
  <si>
    <t>FREIGHT GROUP</t>
  </si>
  <si>
    <t>9608-0200-2000</t>
  </si>
  <si>
    <t>Freight Charges</t>
  </si>
  <si>
    <t>Notations:</t>
  </si>
  <si>
    <t>Customer</t>
  </si>
  <si>
    <t>Date</t>
  </si>
  <si>
    <t>Quote Name</t>
  </si>
  <si>
    <t>SSE-NV8.6 (Prod B)</t>
  </si>
  <si>
    <t>GSSID</t>
  </si>
  <si>
    <t>Quote #</t>
  </si>
  <si>
    <t>GSS Validation</t>
  </si>
  <si>
    <t>Version #</t>
  </si>
  <si>
    <t>1</t>
  </si>
  <si>
    <t>Currency Displayed In</t>
  </si>
  <si>
    <t>HKD</t>
  </si>
  <si>
    <t>Qty</t>
  </si>
  <si>
    <t>Product ID</t>
  </si>
  <si>
    <t>Description</t>
  </si>
  <si>
    <t>List</t>
  </si>
  <si>
    <t>Disc %</t>
  </si>
  <si>
    <t>Net</t>
  </si>
  <si>
    <t>Total</t>
  </si>
  <si>
    <t>Total List</t>
  </si>
  <si>
    <t>BAR SW</t>
  </si>
  <si>
    <t>Misc</t>
  </si>
  <si>
    <t>TOTAL</t>
  </si>
  <si>
    <t>BAR Solution Bill of Materials</t>
  </si>
  <si>
    <t>BOM Master Version 10.8</t>
  </si>
  <si>
    <t>Any Performance notes listed by BAR pre sales are for Pre Sales REFERENCE ONLY and SHOULD NOT be shared with customers as guaranteed performance</t>
  </si>
  <si>
    <t>Selection Required</t>
  </si>
  <si>
    <t xml:space="preserve">Customer:  </t>
  </si>
  <si>
    <t>SSE (Production B)</t>
  </si>
  <si>
    <t>*Teradata Systems*</t>
  </si>
  <si>
    <t xml:space="preserve">          BAR HW Summary</t>
  </si>
  <si>
    <t>Advocated (Non-ESDM)</t>
  </si>
  <si>
    <t>BAR Consultant:</t>
  </si>
  <si>
    <t>Srivani (Manasa/Darren)</t>
  </si>
  <si>
    <t>3n5555</t>
  </si>
  <si>
    <t>QTY</t>
  </si>
  <si>
    <t>BAR Component</t>
  </si>
  <si>
    <t>Certified (Non-ESDM)</t>
  </si>
  <si>
    <t xml:space="preserve">BOM Last Modified:  </t>
  </si>
  <si>
    <t>TBD</t>
  </si>
  <si>
    <t>Admin Server</t>
  </si>
  <si>
    <t>Customer provided</t>
  </si>
  <si>
    <t>Enterprise Fit (Non-ESDM</t>
  </si>
  <si>
    <t>SW:</t>
  </si>
  <si>
    <t>NV</t>
  </si>
  <si>
    <t>Media Servers</t>
  </si>
  <si>
    <t>Arch:</t>
  </si>
  <si>
    <t xml:space="preserve">BAR Server </t>
  </si>
  <si>
    <t>Solution Type:</t>
  </si>
  <si>
    <t>Tape Library</t>
  </si>
  <si>
    <t>BAR Characteristics:</t>
  </si>
  <si>
    <t>Tape Drives</t>
  </si>
  <si>
    <t>BOM Expires:</t>
  </si>
  <si>
    <t>Perf is always with latest sfw, quiet system, dedicated paths,</t>
  </si>
  <si>
    <t>Tapes</t>
  </si>
  <si>
    <t>Local AMP, Set up &amp; tuned for optimal streams</t>
  </si>
  <si>
    <t>Tape Encryption</t>
  </si>
  <si>
    <t>Backup to specific number of streams</t>
  </si>
  <si>
    <t>Disk Library</t>
  </si>
  <si>
    <t>Restore streams to same system</t>
  </si>
  <si>
    <t xml:space="preserve">Total DD volume to be backed up = </t>
  </si>
  <si>
    <t>DD Shelves</t>
  </si>
  <si>
    <t>E/C</t>
  </si>
  <si>
    <t>Comment</t>
  </si>
  <si>
    <t>BAR Hardware in Node Cabinets - Use Platform WOT Wizard on System Quote</t>
  </si>
  <si>
    <t>BAR Servers</t>
  </si>
  <si>
    <t>TMS for BAR Servers in Node Cabinets</t>
  </si>
  <si>
    <t>9221-F701</t>
  </si>
  <si>
    <t>TMS (E14S), BAR Admin, Model 655A</t>
  </si>
  <si>
    <t>6800 only (no BAR Ethernet switches in Node Cabinet)
When configuring more than 5 adapters per server, only 4 TOTAL (1GbE) 9221-K232 and 9221-K233 (8Gb FC) adapter cards are permitted.</t>
  </si>
  <si>
    <t>9221-K232</t>
  </si>
  <si>
    <t>TMS BAR, Adapter, PCIe 1Gb Ethernet, Copper, 4 port, LP</t>
  </si>
  <si>
    <t>6800 only (no BAR Ethernet switches in Node Cabinet)
Adapter for 655A or field upgrades of 655D/855AD</t>
  </si>
  <si>
    <t>9221-K233</t>
  </si>
  <si>
    <t>TMS BAR, Adapter, PCIe 8Gb Fibre Channel, 4 port, HP</t>
  </si>
  <si>
    <t>6800 only (no BAR Ethernet switches in Node Cabinet)
Adapter for 655A or field upgrades of 655D/855AD
Max 4 if no BYNET, Max 3 if BYNET V5 is configured</t>
  </si>
  <si>
    <t>9221-K234</t>
  </si>
  <si>
    <t>TMS BAR, Adapter, PCIe 10Gb Ethernet, Fibre, 2 port, LP</t>
  </si>
  <si>
    <t>9221-K235</t>
  </si>
  <si>
    <t>TMS BAR, Adapter, PCIe 10Gb Ethernet, Copper,  2 port, LP</t>
  </si>
  <si>
    <t>9221-K236</t>
  </si>
  <si>
    <t>TMS BAR, Adapter, PCIe BYNET V5, 2 port, LP</t>
  </si>
  <si>
    <t>6700 only (no BAR Ethernet switches in Node Cabinet)
Adapter for 655A or field upgrades of 655D/855AD</t>
  </si>
  <si>
    <t>9221-F717</t>
  </si>
  <si>
    <t>TMS (Dell E14S), BAR Data, Model 655D, 128GB (16 x 8GB)</t>
  </si>
  <si>
    <t>6800 only (no BAR Ethernet switches in Node Cabinet)
When configuring more than 5 adapters per server, only 4 TOTAL (1GbE) 9221-F/K232 and 9221-F/K233 (8Gb FC) adapter cards are permitted.</t>
  </si>
  <si>
    <t>9221-F718</t>
  </si>
  <si>
    <t>TMS (Dell E14S), BAR Data, Model 655D, 256GB (16 x 16GB)</t>
  </si>
  <si>
    <t>9221-F737</t>
  </si>
  <si>
    <t>TMS (E14S), BAR DSC Admin/Data, Model 855AD</t>
  </si>
  <si>
    <t>6800 only (no BAR Ethernet switches in Node Cabinet)</t>
  </si>
  <si>
    <t>9221-F232</t>
  </si>
  <si>
    <t>6800 only (no BAR Ethernet switches in Node Cabinet)
Adapter for 655D/855AD Max 7 / server</t>
  </si>
  <si>
    <t>9221-F233</t>
  </si>
  <si>
    <t>6800 only (no BAR Ethernet switches in Node Cabinet)
Adapter for 655D/855AD
Max 4 if no BYNET, Max 3 if BYNET V5 is configured</t>
  </si>
  <si>
    <t>9221-F234</t>
  </si>
  <si>
    <t>9221-F235</t>
  </si>
  <si>
    <t>9221-F236</t>
  </si>
  <si>
    <t xml:space="preserve">6800 only (no BAR Ethernet switches in Node Cabinet)
Adapter for 655D/855AD Max 1 / server </t>
  </si>
  <si>
    <t>9219-F701</t>
  </si>
  <si>
    <t xml:space="preserve">6750 only (no BAR Ethernet switches in Node Cabinet)
When configuring more than 5 adapters per server, only 4 TOTAL (1GbE) 9219-K232 and 9219-K233 (8Gb FC) adapter cards are permitted </t>
  </si>
  <si>
    <t>9219-K232</t>
  </si>
  <si>
    <t>6750 only (no BAR Ethernet switches in Node Cabinet)
Adapter for 655A or field upgrades of 655D/855AD</t>
  </si>
  <si>
    <t>9219-K233</t>
  </si>
  <si>
    <t>6750 only (no BAR Ethernet switches in Node Cabinet)
Adapter for 655A or field upgrades of 655D/855AD
Max 4 if no BYNET, Max 3 if BYNET V5 is configured</t>
  </si>
  <si>
    <t>9219-K234</t>
  </si>
  <si>
    <t>9219-K235</t>
  </si>
  <si>
    <t>9219-K236</t>
  </si>
  <si>
    <t>9219-F717</t>
  </si>
  <si>
    <t>6750 only (no BAR Ethernet switches in Node Cabinet)
When configuring more than 5 adapters per server, only 4 TOTAL (1GbE) 9219-F/K232 and 9219-F/K233 (8Gb FC) adapter cards are permitted.</t>
  </si>
  <si>
    <t>9219-F718</t>
  </si>
  <si>
    <t>9219-F737</t>
  </si>
  <si>
    <t>6750 only (no BAR Ethernet switches in Node Cabinet)</t>
  </si>
  <si>
    <t>9219-F232</t>
  </si>
  <si>
    <t>6750 only (no BAR Ethernet switches in Node Cabinet)
Adapter for 655D/855AD Max 7 / server</t>
  </si>
  <si>
    <t>9219-F233</t>
  </si>
  <si>
    <t>6750 only (no BAR Ethernet switches in Node Cabinet)
Adapter for 655D/855AD
Max 4 if no BYNET, Max 3 if BYNET V5 is configured</t>
  </si>
  <si>
    <t>9219-F234</t>
  </si>
  <si>
    <t>9219-F235</t>
  </si>
  <si>
    <t>9219-F236</t>
  </si>
  <si>
    <t xml:space="preserve">6750 only (no BAR Ethernet switches in Node Cabinet)
Adapter for 655D/855AD Max 1 / server </t>
  </si>
  <si>
    <t>9175-F701</t>
  </si>
  <si>
    <t xml:space="preserve">6700 or 670 only (no BAR Ethernet switches in Node Cabinet)
When configuring more than 5 adapters per server, only 4 TOTAL (1GbE) 9175-K232 and 9175-K233 (8Gb FC) adapter cards are permitted </t>
  </si>
  <si>
    <t>9175-K232</t>
  </si>
  <si>
    <t>6700 or 670 only (no BAR Ethernet switches in Node Cabinet)
Adapter for 655A or field upgrades of 655D/855AD</t>
  </si>
  <si>
    <t>9175-K233</t>
  </si>
  <si>
    <t>6700 or 670 only (no BAR Ethernet switches in Node Cabinet)
Adapter for 655A or field upgrades of 655D/855AD
Max 4 if no BYNET, Max 3 if BYNET V5 is configured</t>
  </si>
  <si>
    <t>9175-K234</t>
  </si>
  <si>
    <t>9175-K235</t>
  </si>
  <si>
    <t>9175-K236</t>
  </si>
  <si>
    <t>9175-F717</t>
  </si>
  <si>
    <t>6700 or 670 only (no BAR Ethernet switches in Node Cabinet) When configuring more than 5 adapters per server, only 4 TOTAL (1GbE) 9175-F/K232 and 9175-F/K233 (8Gb FC) adapter cards are permitted.</t>
  </si>
  <si>
    <t>9175-F718</t>
  </si>
  <si>
    <t>9175-F737</t>
  </si>
  <si>
    <t>6700 or 670 only (no BAR Ethernet switches in Node Cabinet)</t>
  </si>
  <si>
    <t>9175-F232</t>
  </si>
  <si>
    <t>6700 or 670 only (no BAR Ethernet switches in Node Cabinet)
Adapter for 655D/855AD Max 7 / server</t>
  </si>
  <si>
    <t>9175-F233</t>
  </si>
  <si>
    <t>6700 or 670 only (no BAR Ethernet switches in Node Cabinet)
Adapter for 655D/855AD
Max 4 if no BYNET, Max 3 if BYNET V5 is configured</t>
  </si>
  <si>
    <t>9175-F234</t>
  </si>
  <si>
    <t>9175-F235</t>
  </si>
  <si>
    <t>9175-F236</t>
  </si>
  <si>
    <t xml:space="preserve">6700 only (no BAR Ethernet switches in Node Cabinet)
Adapter for 655D/855AD Max 1 / server </t>
  </si>
  <si>
    <t>9190-F717</t>
  </si>
  <si>
    <t>2800 only (no BAR Ethernet switches in Node Cabinet)</t>
  </si>
  <si>
    <t>9190-F718</t>
  </si>
  <si>
    <t>9190-F737</t>
  </si>
  <si>
    <t>9190-F232</t>
  </si>
  <si>
    <t>2800 only (no BAR Ethernet switches in Node Cabinet)
Adapter for 655D/855AD Max 7 / server</t>
  </si>
  <si>
    <t>9190-F233</t>
  </si>
  <si>
    <t>2800 only (no BAR Ethernet switches in Node Cabinet)
Adapter for 655D/855AD
Max 4 if no BYNET, Max 3 if BYNET V5 is configured</t>
  </si>
  <si>
    <t>9190-F234</t>
  </si>
  <si>
    <t>9190-F235</t>
  </si>
  <si>
    <t>9190-F236</t>
  </si>
  <si>
    <t>2800 only (no BAR Ethernet switches in Node Cabinet)
Adapter for 655D/855AD Max 1 / server</t>
  </si>
  <si>
    <t>9218-F717</t>
  </si>
  <si>
    <t>2750 only (no BAR Ethernet switches in Node Cabinet) If a 655A is required, use 9214-1001-8090. When configuring more than 5 adapters per server, only 4 TOTAL (1GbE) 9218-F/K232 and 9218-F/K233 (8Gb FC) adapter cards are permitted.</t>
  </si>
  <si>
    <t>9218-F718</t>
  </si>
  <si>
    <t>9218-F737</t>
  </si>
  <si>
    <t>2750 only (no BAR Ethernet switches in Node Cabinet)
If a 655A is required, use 9214-1001-8090
When configuring more than 5 adapters per server, only 4 TOTAL (1GbE) 9218-F/K232 and 9218-F/K233 (8Gb FC) adapter cards are permitted.</t>
  </si>
  <si>
    <t>9218-F232</t>
  </si>
  <si>
    <t>2750 only (no BAR Ethernet switches in Node Cabinet)
Adapter for 655D/855AD Max 7 / server
Max 4 if no BYNET, Max 3 if BYNET V5 is configured</t>
  </si>
  <si>
    <t>9218-F233</t>
  </si>
  <si>
    <t>2750 only (no BAR Ethernet switches in Node Cabinet)
Adapter for 655D/855AD
Max 4 if no BYNET, Max 3 if BYNET V5 is configured</t>
  </si>
  <si>
    <t>9218-F234</t>
  </si>
  <si>
    <t>2750 only (no BAR Ethernet switches in Node Cabinet)
Adapter for 655D/855AD Max 7 / server</t>
  </si>
  <si>
    <t>9218-F235</t>
  </si>
  <si>
    <t>9218-F236</t>
  </si>
  <si>
    <t>2750 only (no BAR Ethernet switches in Node Cabinet)
Adapter for 655D/855AD Max 1 / server</t>
  </si>
  <si>
    <t>9170-F717</t>
  </si>
  <si>
    <t>2700 only (no BAR Ethernet switches in Node Cabinet). When configuring more than 5 adapters per server, only 4 TOTAL (1GbE) 9170-F/K232 and 9170-F/K233 (8Gb FC) adapter cards are permitted.</t>
  </si>
  <si>
    <t>9170-F718</t>
  </si>
  <si>
    <t>9170-F737</t>
  </si>
  <si>
    <t>9170-F232</t>
  </si>
  <si>
    <t>2700 only (no BAR Ethernet switches in Node Cabinet)
Adapter for 655D/855AD Max 7 / server
Max 4 if no BYNET, Max 3 if BYNET V5 is configured</t>
  </si>
  <si>
    <t>9170-F233</t>
  </si>
  <si>
    <t>2700 only (no BAR Ethernet switches in Node Cabinet)
Adapter for 655D/855AD
Max 4 if no BYNET, Max 3 if BYNET V5 is configured</t>
  </si>
  <si>
    <t>9170-F234</t>
  </si>
  <si>
    <t>2700 only (no BAR Ethernet switches in Node Cabinet)
Adapter for 655D/855AD Max 7 / server</t>
  </si>
  <si>
    <t>9170-F235</t>
  </si>
  <si>
    <t>9170-F236</t>
  </si>
  <si>
    <t>2700 only (no BAR Ethernet switches in Node Cabinet)
Adapter for 655D/855AD Max 1 / server</t>
  </si>
  <si>
    <t>9216-F701</t>
  </si>
  <si>
    <t>1800 only (no BAR Ethernet switches in Node Cabinet)
When configuring more than 5 adapters per server, only 4 TOTAL (1GbE) 9216-K232 and 9216-K233 (8Gb FC) adapter cards are permitted.</t>
  </si>
  <si>
    <t>9216-K232</t>
  </si>
  <si>
    <t>1800 only (no BAR Ethernet switches in Node Cabinet)
Adapter for 655A or in field upgrades of 655D/855AD</t>
  </si>
  <si>
    <t>9216-K233</t>
  </si>
  <si>
    <t>1800 only (no BAR Ethernet switches in Node Cabinet)
Adapter for 655A or in field upgrades of 655D/855AD
Max 4 if no BYNET, Max 3 if BYNET V5 is configured</t>
  </si>
  <si>
    <t>9216-K234</t>
  </si>
  <si>
    <t>9216-K235</t>
  </si>
  <si>
    <t>9216-K236</t>
  </si>
  <si>
    <t>9216-F717</t>
  </si>
  <si>
    <t>1800 only (no BAR Ethernet switches in Node Cabinet)
When configuring more than 5 adapters per server, only 4 TOTAL (1GbE) 9216-F/K232 and 9216-F/K233 (8Gb FC) adapter cards are permitted.</t>
  </si>
  <si>
    <t>9216-F718</t>
  </si>
  <si>
    <t>9216-F737</t>
  </si>
  <si>
    <t>9216-F232</t>
  </si>
  <si>
    <t>1800 only (no BAR Ethernet switches in Node Cabinet)
Adapter for 655D/855 Max 7 / server</t>
  </si>
  <si>
    <t>9216-F233</t>
  </si>
  <si>
    <t>1800 only (no BAR Ethernet switches in Node Cabinet)
Adapter for 655D/855AD
Max 4 if no BYNET, Max 3 if BYNET V5 is configured</t>
  </si>
  <si>
    <t>9216-F234</t>
  </si>
  <si>
    <t>1800 only (no BAR Ethernet switches in Node Cabinet)
Adapter for 655D/855AD Max 7 / server</t>
  </si>
  <si>
    <t>9216-F235</t>
  </si>
  <si>
    <t>9216-F236</t>
  </si>
  <si>
    <t>1800 only (no BAR Ethernet switches in Node Cabinet)
Adapter for 655D/855AD Max 1 / server</t>
  </si>
  <si>
    <t>9177-F701</t>
  </si>
  <si>
    <t>1700 only (no BAR Ethernet switches in Node Cabinet)
When configuring more than 5 adapters per server, only 4 TOTAL (1GbE) 9177-K232 and 9177-K233 (8Gb FC) adapter cards are permitted.</t>
  </si>
  <si>
    <t>9177-K232</t>
  </si>
  <si>
    <t>1700 only (no BAR Ethernet switches in Node Cabinet)
Adapter for 655A or in field upgrades of 655D/855AD</t>
  </si>
  <si>
    <t>9177-K233</t>
  </si>
  <si>
    <t>1700 only (no BAR Ethernet switches in Node Cabinet)
Adapter for 655A or in field upgrades of 655D/855AD
Max 4 if no BYNET, Max 3 if BYNET V5 is configured</t>
  </si>
  <si>
    <t>9177-K234</t>
  </si>
  <si>
    <t>9177-K235</t>
  </si>
  <si>
    <t>9177-K236</t>
  </si>
  <si>
    <t>9177-F717</t>
  </si>
  <si>
    <t>1700 only (no BAR Ethernet switches in Node Cabinet). When configuring more than 5 adapters per server, only 4 TOTAL (1GbE) 9177-F/K232 and 9177-F/K233 (8Gb FC) adapter cards are permitted.</t>
  </si>
  <si>
    <t>9177-F718</t>
  </si>
  <si>
    <t>9177-F737</t>
  </si>
  <si>
    <t>1700 only (no BAR Ethernet switches in Node Cabinet)
When configuring more than 5 adapters per server, only 4 TOTAL (1GbE) 9177-F/K232 and 9177-F/K233 (8Gb FC) adapter cards are permitted.</t>
  </si>
  <si>
    <t>9177-F232</t>
  </si>
  <si>
    <t>1700 only (no BAR Ethernet switches in Node Cabinet)
Adapter for 655D/855 Max 7 / server</t>
  </si>
  <si>
    <t>9177-F233</t>
  </si>
  <si>
    <t>1700 only (no BAR Ethernet switches in Node Cabinet)
Adapter for 655D/855AD
Max 4 if no BYNET, Max 3 if BYNET V5 is configured</t>
  </si>
  <si>
    <t>9177-F234</t>
  </si>
  <si>
    <t>1700 only (no BAR Ethernet switches in Node Cabinet)
Adapter for 655D/855AD Max 7 / server</t>
  </si>
  <si>
    <t>9177-F235</t>
  </si>
  <si>
    <t>9177-F236</t>
  </si>
  <si>
    <t>1700 only (no BAR Ethernet switches in Node Cabinet)
Adapter for 655D/855AD Max 1 / server</t>
  </si>
  <si>
    <t>F904-0004-0000</t>
  </si>
  <si>
    <t>Disable DSA at startup - For Reference Only</t>
  </si>
  <si>
    <t>[PID NOT IN WOT SOLUTION – USE “ADD ITEM” TO ENTER MANUALLY]
Required for 855 orders that do not intend to implement DSA. Once CMIC 11 is released, this item is not required</t>
  </si>
  <si>
    <t>9221-F905</t>
  </si>
  <si>
    <t>Managed Server - Staging and Integration (1 per server)</t>
  </si>
  <si>
    <t>One per server</t>
  </si>
  <si>
    <t>9190-F905</t>
  </si>
  <si>
    <t>9219-F905</t>
  </si>
  <si>
    <t>9175-F997</t>
  </si>
  <si>
    <t>9218-F905</t>
  </si>
  <si>
    <t>9170-F997</t>
  </si>
  <si>
    <t>9216-F905</t>
  </si>
  <si>
    <t>9177-F997</t>
  </si>
  <si>
    <t>F601-8247-0000</t>
  </si>
  <si>
    <t>SUSE Linux SLES License, 1 yr., (1 per server)</t>
  </si>
  <si>
    <t>one per 655/855</t>
  </si>
  <si>
    <t>F601-8295-0000</t>
  </si>
  <si>
    <t>Linux SLES 11  SW Media Kit  (1 per quote)</t>
  </si>
  <si>
    <t>one per TMS for BAR 655/855 quote</t>
  </si>
  <si>
    <t>F601-8280-0000</t>
  </si>
  <si>
    <t>Linux SLES 10 SP3  SW Media Kit  (1 per quote)</t>
  </si>
  <si>
    <t>one per TMS for BAR 457 quote</t>
  </si>
  <si>
    <t>9170-F652</t>
  </si>
  <si>
    <t>TMS, BAR, Admin, Linux - Model 457A</t>
  </si>
  <si>
    <t>DISCONTINUED
2700 only (no BAR Ethernet switches in Node Cabinet)</t>
  </si>
  <si>
    <t>9170-F653</t>
  </si>
  <si>
    <t>TMS BAR, Data, Linux - Model 457DF</t>
  </si>
  <si>
    <t>9170-F654</t>
  </si>
  <si>
    <t>TMS BAR, Data, 8Gb FC, 10Gb Cu - Model 457DF-10C</t>
  </si>
  <si>
    <t>9170-F655</t>
  </si>
  <si>
    <t>TMS BAR, Data, 8Gb FC, 10Gb Opt - Model 457DF-10F</t>
  </si>
  <si>
    <t>9170-F656</t>
  </si>
  <si>
    <t>TMS, BAR Server, Data, 10GbE Cu, Linux - Model 457DE-10C</t>
  </si>
  <si>
    <t>9170-F657</t>
  </si>
  <si>
    <t>TMS, BAR Server, Data, 10GbE Optical, Linux - Model 457DE-10F</t>
  </si>
  <si>
    <t>9164-F652</t>
  </si>
  <si>
    <t>DISCONTINUED
2690 only (no BAR Ethernet switches in Node Cabinet)</t>
  </si>
  <si>
    <t>9164-F653</t>
  </si>
  <si>
    <t>9164-F654</t>
  </si>
  <si>
    <t>9164-F655</t>
  </si>
  <si>
    <t>9164-F656</t>
  </si>
  <si>
    <t>9164-F657</t>
  </si>
  <si>
    <t>9163-F601</t>
  </si>
  <si>
    <t>Teradata Managed Server, BAR - Model 455DF (Data, FC)</t>
  </si>
  <si>
    <t>DISCONTINUED</t>
  </si>
  <si>
    <t>9163-F653</t>
  </si>
  <si>
    <t>TMS, BAR Server, Data, FC, 1GbE Cu, Linux - Model 457DF</t>
  </si>
  <si>
    <t>DISCONTINUED
560 and 2650 only (no BAR Ethernet switches in Node Cabinet)</t>
  </si>
  <si>
    <t>9163-F654</t>
  </si>
  <si>
    <t>TMS, BAR Server, Data, FC, 10GbE Cu, Linux - Model 457DF-10C</t>
  </si>
  <si>
    <t>9163-F655</t>
  </si>
  <si>
    <t>TMS, BAR Server, Data, FC, 10GbE Optical, Linux - Model 457DF-10F</t>
  </si>
  <si>
    <t>9163-F656</t>
  </si>
  <si>
    <t>9163-F657</t>
  </si>
  <si>
    <t>9162-F601</t>
  </si>
  <si>
    <t>9162-F653</t>
  </si>
  <si>
    <t>DISCONTINUED
4600 only (2 max) (no BAR Ethernet switches in Node Cabinet)</t>
  </si>
  <si>
    <t>9162-F654</t>
  </si>
  <si>
    <t>9162-F655</t>
  </si>
  <si>
    <t>9162-F656</t>
  </si>
  <si>
    <t>9162-F657</t>
  </si>
  <si>
    <t>9160-F601</t>
  </si>
  <si>
    <t>9160-F602</t>
  </si>
  <si>
    <t>Teradata Managed Server, BAR - Model 455A (Admin)</t>
  </si>
  <si>
    <t>9160-F653</t>
  </si>
  <si>
    <t>DISCONTINUED
5600 and 5650 only (2 max)  (no BAR Ethernet switches in Node Cabinet)</t>
  </si>
  <si>
    <t>9160-F654</t>
  </si>
  <si>
    <t>9160-F655</t>
  </si>
  <si>
    <t>9160-F656</t>
  </si>
  <si>
    <t>9160-F657</t>
  </si>
  <si>
    <t>9157-F301</t>
  </si>
  <si>
    <t>DISCONTIUNUED
2580 and 1600 only (2 max)  (no BAR Ethernet switches in Node Cabinet)</t>
  </si>
  <si>
    <t>9155-F301</t>
  </si>
  <si>
    <t>DISCONTINUED
5555 Only (2 max)</t>
  </si>
  <si>
    <t>9155-F302</t>
  </si>
  <si>
    <t>DISCONTINUED
5555 only (1 max)</t>
  </si>
  <si>
    <t>1413-C175-0020</t>
  </si>
  <si>
    <t>Cable, Ethernet, 2 meters</t>
  </si>
  <si>
    <t>Connects Nodes to Switch or Server, or Switch to Server</t>
  </si>
  <si>
    <t>1413-C175-0050</t>
  </si>
  <si>
    <t>Cable, Ethernet, 5 meters</t>
  </si>
  <si>
    <t>1413-C175-0100</t>
  </si>
  <si>
    <t>Cable, Ethernet, 10 meters</t>
  </si>
  <si>
    <t>1413-C175-0200</t>
  </si>
  <si>
    <t>Cable, Ethernet, 20 meters</t>
  </si>
  <si>
    <t>1413-C174-0070</t>
  </si>
  <si>
    <t>Cable, 10GbE Copper Ethernet, 7m</t>
  </si>
  <si>
    <t>1413-C168-0030</t>
  </si>
  <si>
    <t>Cable, 8Gb FC &amp; 10 GbE, OM2, 3 meters (10 feet)(Qty 1)</t>
  </si>
  <si>
    <t>1413-C168-0150</t>
  </si>
  <si>
    <t>Cable, Fibre Channel, LC/LC, 15 meters</t>
  </si>
  <si>
    <t>1413-C168-0300</t>
  </si>
  <si>
    <t>Cable, Fibre Channel, LC/LC, 30 meters</t>
  </si>
  <si>
    <t>1413-C189-1000</t>
  </si>
  <si>
    <t>(6 Week LEAD) Cable, 8 &amp;10 Gb Fibre, OM3 50/125, 100 meters</t>
  </si>
  <si>
    <t>1413-C163-0050</t>
  </si>
  <si>
    <t>Cable, QDR/FDR10 QSFP Optical Cable, 5M</t>
  </si>
  <si>
    <t>Connects TMS BAR 655 to BYNET V5 Switch</t>
  </si>
  <si>
    <t>1413-C163-0150</t>
  </si>
  <si>
    <t>Cable, QDR/FDR10 QSFP Optical Cable, 15M</t>
  </si>
  <si>
    <t>1413-C163-0300</t>
  </si>
  <si>
    <t>Cable, QDR/FDR10 QSFP Optical Cable, 30M</t>
  </si>
  <si>
    <t>1413-C163-0500</t>
  </si>
  <si>
    <t>Cable, QDR/FDR10 QSFP Optical Cable, 50M</t>
  </si>
  <si>
    <t>1413-C163-1000</t>
  </si>
  <si>
    <t>[6 Week Lead] Cable, QDR/FDR10 QSFP Optical Cable, 100M</t>
  </si>
  <si>
    <t>1413-C170-0300</t>
  </si>
  <si>
    <t xml:space="preserve">Cable, GbE, 3.0 m (10 ft.) </t>
  </si>
  <si>
    <t>Adapters are REQUIRED for this solution please verify with the account team if adapters have already been purchased</t>
  </si>
  <si>
    <t>Adapters - Ethernet</t>
  </si>
  <si>
    <t>Ethernet Adapters LAN based BAR (Dedicated to BAR use only)</t>
  </si>
  <si>
    <t>1 Adapter per node (Required for all nodes)</t>
  </si>
  <si>
    <t>9219-F263</t>
  </si>
  <si>
    <t>Ethernet 1Gb Copper, quad-port</t>
  </si>
  <si>
    <t>Recommended NEW BAR Adapter for 6750 replaces 9219-F237
Field install version 9218-K237</t>
  </si>
  <si>
    <t>9219-F251</t>
  </si>
  <si>
    <t>Ethernet 10GbE Copper, Dual-port</t>
  </si>
  <si>
    <t>Recommended BAR Adapter for 6750
Field install version 9218-K251</t>
  </si>
  <si>
    <t>9219-F250</t>
  </si>
  <si>
    <t>Ethernet 10GbE Optical, Dual-port</t>
  </si>
  <si>
    <t>Recommended BAR Adapter for 6750
Field install version 9218-K250</t>
  </si>
  <si>
    <t>9175-F263</t>
  </si>
  <si>
    <t>Recommended BAR Adapter for 6700/670
Field install version 9175-K237</t>
  </si>
  <si>
    <t>9175-F237</t>
  </si>
  <si>
    <t>9175-F251</t>
  </si>
  <si>
    <t>Recommended BAR Adapter for 6700/670
Field install version 9175-K251</t>
  </si>
  <si>
    <t>9175-F250</t>
  </si>
  <si>
    <t>Recommended BAR Adapter for 6700/670
Field install version 9175-K250</t>
  </si>
  <si>
    <t>9191-F263</t>
  </si>
  <si>
    <t>Adpt, 1Gb Ethernet Copper I350-T4, PCIe2, 4CH, LP</t>
  </si>
  <si>
    <t>Optional Adapter for 680 SMP.  Field install version 9191-K263</t>
  </si>
  <si>
    <t>9191-F251</t>
  </si>
  <si>
    <t>Adpt, 10Gb Ethernet Copper, PCIe, 2CH, LP</t>
  </si>
  <si>
    <t>Optional Adapter for 680 SMP.  Field install version 9191-K251</t>
  </si>
  <si>
    <t>9191-F250</t>
  </si>
  <si>
    <t>Adpt, 10Gb Ethernet Fiber, PCIe, 2CH, LP</t>
  </si>
  <si>
    <t>Optional Adapter for 680 SMP.  Field install version 9191-K250</t>
  </si>
  <si>
    <t>9191-F205</t>
  </si>
  <si>
    <t>Module, Quad Port I/O Controller, 1Gb Ethernet</t>
  </si>
  <si>
    <t>Recommended BAR adapter for 680 SMP.  Field install version 9191-K205</t>
  </si>
  <si>
    <t>9191-F206</t>
  </si>
  <si>
    <t>Module, Dual Port I/O Controller, 10Gb Ethernet</t>
  </si>
  <si>
    <t>Recommended BAR adapter for 680 SMP.  Field install version 9191-K206.
If Fiber optical is required, order 1x 2021-K265 per port</t>
  </si>
  <si>
    <t>9191-F254</t>
  </si>
  <si>
    <t>BYNET V5 Adapter</t>
  </si>
  <si>
    <t>Optional Adapter for 680 SMP.   Field install version 9191-K254</t>
  </si>
  <si>
    <t>9190-F263</t>
  </si>
  <si>
    <t>Only usable with in a 2800.   Field install version 9190-K263</t>
  </si>
  <si>
    <t>9190-F251</t>
  </si>
  <si>
    <t xml:space="preserve">Only usable with in a 2800.  No Field Install version </t>
  </si>
  <si>
    <t>9190-F250</t>
  </si>
  <si>
    <t>Only usable with in a 2800.  No Field Install version</t>
  </si>
  <si>
    <t>9190-F205</t>
  </si>
  <si>
    <t>Usable in a 2800 node.  Field install version 9190-K205</t>
  </si>
  <si>
    <t>9190-F206</t>
  </si>
  <si>
    <t>Module, Dual Port I/O Controller, 10Gb Ethernet  Copper</t>
  </si>
  <si>
    <t>Usable in a 2800 node or a 2800 Field install version 9190-K206
If Fiber optical is required, order 1x 2021-K265 per port</t>
  </si>
  <si>
    <t>9190-F254</t>
  </si>
  <si>
    <t>Recommended Adapter for the 2800 nodes.  Always bundled with a 2800 node Server</t>
  </si>
  <si>
    <t>Recommended BAR adapter for 680 SMP</t>
  </si>
  <si>
    <t xml:space="preserve">Recommended BAR adapter for 2800 </t>
  </si>
  <si>
    <t>Field Install version 9190-K263</t>
  </si>
  <si>
    <t>9190-F205 can be substituted if the IO module slot needs to be used</t>
  </si>
  <si>
    <t>Recommended BAR adapter for 2800</t>
  </si>
  <si>
    <t>Field Install version 9190-K251</t>
  </si>
  <si>
    <t>9218-F263</t>
  </si>
  <si>
    <t>Recommended BAR adapter for 2750
Field Install version 9218-K263
9218-F205 can be substituted if the IO module slot needs to be used</t>
  </si>
  <si>
    <t>9218-F251</t>
  </si>
  <si>
    <t>Recommended BAR adapter for 2750
Field Install version 9218-K251
9218-F251 can be substituted if the IO module slot needs to be used.</t>
  </si>
  <si>
    <t>9218-F250</t>
  </si>
  <si>
    <t>Recommended BAR adapter for 2750
Field Install version 9218-K250
9218-F206 and 2x 2021-K265 for each adapter can be substituted if the IO Module slot needs to be used.</t>
  </si>
  <si>
    <t>9218-F205</t>
  </si>
  <si>
    <t>Alternative to 9218-F237 adapter for the 2750
Field Install version 9218-K205</t>
  </si>
  <si>
    <t>9218-F206</t>
  </si>
  <si>
    <t>Alternative to 9170-F251 adapter for the 2750
Field Install version 9218-K206</t>
  </si>
  <si>
    <t>9170-F237</t>
  </si>
  <si>
    <t>Recommended BAR adapter for 2700
Field Install version 9170-K237
9170-F082 can be substituted if the IO module slot needs to be used</t>
  </si>
  <si>
    <t>9170-F251</t>
  </si>
  <si>
    <t>Recommended BAR adapter for 2700
Field Install version 9170-K251
9170-F081 can be substituted if the IO module slot needs to be used.</t>
  </si>
  <si>
    <t>9170-F250</t>
  </si>
  <si>
    <t>Recommended BAR adapter for 2700
Field Install version 9170-K250
9170-F081 and 2x 2021-K265 for each adapter can be substituted if the IO Module slot needs to be used.</t>
  </si>
  <si>
    <t>9170-F081</t>
  </si>
  <si>
    <t>I/O Module, 10GbE, Copper, 2 Channel</t>
  </si>
  <si>
    <t>Alternative to 9170-F251 or 9170-F250 adapter for the 2700
Field Install version 9170-K081</t>
  </si>
  <si>
    <t>9170-F082</t>
  </si>
  <si>
    <t>I/O Module, 1GbE, Copper, 4 Channel</t>
  </si>
  <si>
    <t>Alternative to 9170-F237 adapter for the 2700
Field Install version 9170-K082</t>
  </si>
  <si>
    <t>9177-F237</t>
  </si>
  <si>
    <t>BAR adapter 1700
Field Install version 9177-K237
9177-F082 can be substituted if the IO module slot needs to be used</t>
  </si>
  <si>
    <t>9177-F251</t>
  </si>
  <si>
    <t>BAR adapter for 1700
Field Install version 9177-K251
9177-F081 can be substituted if the IO module slot needs to be used.</t>
  </si>
  <si>
    <t>9177-F250</t>
  </si>
  <si>
    <t>Recommended BAR Adapter for 1700
Field Install version 9177-K250
9177-F081 and 2 x 2021-K265 for each adapter can be substituted if the IO Module slot needs to be used.</t>
  </si>
  <si>
    <t>9174-F237</t>
  </si>
  <si>
    <t>Recommended BAR Adapter for 6690</t>
  </si>
  <si>
    <t>9174-F251</t>
  </si>
  <si>
    <t>9174-F250</t>
  </si>
  <si>
    <t>Comes bundled with 2580 nodes</t>
  </si>
  <si>
    <t>9164-F237</t>
  </si>
  <si>
    <t>Recommended BAR Adapter for 2690</t>
  </si>
  <si>
    <t>9164-F251</t>
  </si>
  <si>
    <t>9164-F250</t>
  </si>
  <si>
    <t>9163-F237</t>
  </si>
  <si>
    <t>Recommended BAR Adapter for 2650 and 560</t>
  </si>
  <si>
    <t>9163-F251</t>
  </si>
  <si>
    <t>Optional BAR Adapter for 2650 and 560</t>
  </si>
  <si>
    <t>9163-F250</t>
  </si>
  <si>
    <t>9162-F237</t>
  </si>
  <si>
    <t>9162-F251</t>
  </si>
  <si>
    <t>9162-F250</t>
  </si>
  <si>
    <t>9157-F237</t>
  </si>
  <si>
    <t xml:space="preserve">Ethernet 1Gb Copper, quad-port </t>
  </si>
  <si>
    <t>9160-F237</t>
  </si>
  <si>
    <t xml:space="preserve">Ethernet 1Gb Copper Quad Port (Pro-1000PT) </t>
  </si>
  <si>
    <t>Recommended BAR Adapter for 5600 and 5650</t>
  </si>
  <si>
    <t>9160-F251</t>
  </si>
  <si>
    <t>Ethernet 10GbE Copper Dual Port</t>
  </si>
  <si>
    <t>9160-F250</t>
  </si>
  <si>
    <t>9165-F237</t>
  </si>
  <si>
    <t>Recommended BAR Adapter for 6650 and 6680</t>
  </si>
  <si>
    <t>9165-F251</t>
  </si>
  <si>
    <t>Optional BAR Adapter for 5600, 5650, 6650 and 6680</t>
  </si>
  <si>
    <t>9165-F250</t>
  </si>
  <si>
    <t>9155-F237</t>
  </si>
  <si>
    <t>Ethernet 1Gb Copper Quad Port (Pro-1000PT) (555X)</t>
  </si>
  <si>
    <t>4488-F232</t>
  </si>
  <si>
    <t xml:space="preserve">Ethernet PCIe 1Gb Dual Copper, LP (Pro-1000MT) (550P &amp;551P) </t>
  </si>
  <si>
    <t>Recommended BAR Adapter for 551</t>
  </si>
  <si>
    <t>2021-K260</t>
  </si>
  <si>
    <t>1Gb GBIC Module for 10GbE Adapter (Qty=1)</t>
  </si>
  <si>
    <t>2021-K265</t>
  </si>
  <si>
    <t>10Gb SFP+, SR, Optical for 10GbE Adapter (Qty=1)</t>
  </si>
  <si>
    <t>Teradata Managed Servers &gt; Teradata Platform Framework Cabinet (PFC)</t>
  </si>
  <si>
    <t>Main Selections</t>
  </si>
  <si>
    <t>Main</t>
  </si>
  <si>
    <t>If configuring a 9212 PFC Cabinet MUST provide selections in Column C below</t>
  </si>
  <si>
    <t>BAR Solution Type (Required Selection)</t>
  </si>
  <si>
    <t>BAR Model Type</t>
  </si>
  <si>
    <t>SELECTION IN DROPDOWN IN COLUMN C REQUIRED 
This Dropdown in WOT controls the availability of the 655/855 TMS BAR panel option</t>
  </si>
  <si>
    <t>TMS for BAR (457)</t>
  </si>
  <si>
    <t>TMS for BAR (655/855)</t>
  </si>
  <si>
    <t>Packaging</t>
  </si>
  <si>
    <t>Dropdown column C REQUIRED</t>
  </si>
  <si>
    <t>How Many (9212-K072) Cabinet Side Panels (pairs)?</t>
  </si>
  <si>
    <t>Qty input in column C REQUIRED</t>
  </si>
  <si>
    <t>How many Cabinet System Accessory Kits?</t>
  </si>
  <si>
    <t>Encryption</t>
  </si>
  <si>
    <t>select "X" in the dropdown to the right to specify encryption</t>
  </si>
  <si>
    <t>X</t>
  </si>
  <si>
    <t>Do you wish to disable DSA at startup?</t>
  </si>
  <si>
    <r>
      <t>SELECTION IN DROPDOWN IN COLUMN C REQUIRED</t>
    </r>
    <r>
      <rPr>
        <b/>
        <sz val="12"/>
        <color indexed="10"/>
        <rFont val="Arial Unicode MS"/>
        <family val="2"/>
      </rPr>
      <t xml:space="preserve">
If purchasing a 855 and not implementing DSA at first out, this should be set to YES</t>
    </r>
  </si>
  <si>
    <t>Yes</t>
  </si>
  <si>
    <t>9212-F701</t>
  </si>
  <si>
    <t xml:space="preserve">Includes 1 x Quad 1GbE Adapter. Only 6 slots available. </t>
  </si>
  <si>
    <t>9212-K232</t>
  </si>
  <si>
    <t>Min 0, Max 6 (per Admin Server)
For 655A or field upgrade of 655D/855AD</t>
  </si>
  <si>
    <t>9212-K233</t>
  </si>
  <si>
    <t>Min 0, Max 4(per Admin Server)
Max 3 if BYNET V5 is configured
For 655A or field upgrade of 655D/855AD</t>
  </si>
  <si>
    <t>9212-K234</t>
  </si>
  <si>
    <t>Min 0, Max 6(per Admin Server)
For 655A or field upgrade of 655D/855AD</t>
  </si>
  <si>
    <t>9212-K235</t>
  </si>
  <si>
    <t>9212-K236</t>
  </si>
  <si>
    <t>Min 0, Max 1(per Admin Server)
For 655A or field upgrade of 655D/855AD</t>
  </si>
  <si>
    <t>9212-1000-8090</t>
  </si>
  <si>
    <t>Teradata Platform Framework Cabinet (PFC)</t>
  </si>
  <si>
    <t>9212-F717</t>
  </si>
  <si>
    <t>TMS (E14S), BAR Data, Model 655D, 128GB (16 x 8GB)</t>
  </si>
  <si>
    <t>Will be available May 4, 2015</t>
  </si>
  <si>
    <t>9212-F718</t>
  </si>
  <si>
    <t>TMS (E14S), BAR Data, Model 655D, 256GB (16 x 16GB)</t>
  </si>
  <si>
    <t>[PID NOT IN WOT SOLUTION – USE “ADD ITEM” TO ENTER MANUALLY] will be available May 11, 2015</t>
  </si>
  <si>
    <t>9212-F737</t>
  </si>
  <si>
    <t>No Adapters included total must be balanced across TMS BAR Model 655D/855AD.</t>
  </si>
  <si>
    <t>9212-F232</t>
  </si>
  <si>
    <t>Enter the Total # of adapters across ALL TMS BAR 655D/855AD for the entire solution
Min 0, Max 7(per 655D/855AD)</t>
  </si>
  <si>
    <t>9212-F233</t>
  </si>
  <si>
    <t>Enter the Total # of adapters across ALL TMS BAR 655D/855AD for the entire solution
Min 0, Max 4(per per 655D/855AD)
Max 3 if BYNET V5 is configured</t>
  </si>
  <si>
    <t>9212-F234</t>
  </si>
  <si>
    <t>Enter the Total # of adapters across ALL TMS BAR 655D/855AD for the entire solution
Min 0, Max 7(per per 655D/855AD)</t>
  </si>
  <si>
    <t>9212-F235</t>
  </si>
  <si>
    <t>9212-F236</t>
  </si>
  <si>
    <t>Enter the Total # of adapters across ALL TMS BAR 655D/855AD for the entire solution
Min 0, Max 1(per per 655D/855AD)</t>
  </si>
  <si>
    <t>9212-F796</t>
  </si>
  <si>
    <t>TMS BAR, 48-port  1 Gb Ethernet Switch, Admin</t>
  </si>
  <si>
    <t>9212-F795</t>
  </si>
  <si>
    <t>TMS BAR, 48-port  1 Gb Ethernet Switch, Data</t>
  </si>
  <si>
    <t>9212-F797</t>
  </si>
  <si>
    <t>TMS, 24-port 10Gb Ethernet Switch, Data</t>
  </si>
  <si>
    <t>9212-K798</t>
  </si>
  <si>
    <t>TMS, 1 x 10GbE SFP+, Optical for 10GbE Switch</t>
  </si>
  <si>
    <t>9212-F813</t>
  </si>
  <si>
    <t>Brocade 6510 48 Port SAN Switch, 24 x 8Gb SWL SFP's w/ Licensing, Teradata Cabinet</t>
  </si>
  <si>
    <t>Max 48 ports</t>
  </si>
  <si>
    <t>9212-K814</t>
  </si>
  <si>
    <t>Brocade 6510, 12 x 8Gb SWL SFP's w/ Licensing</t>
  </si>
  <si>
    <t>SFP for Brocade 6510 (9212-F813)</t>
  </si>
  <si>
    <t>9212-F803</t>
  </si>
  <si>
    <t>Brocade 5100 40 Port SAN Switch, 24 x 8Gb SWL SFP's w/ Licensing, Teradata Cabinet</t>
  </si>
  <si>
    <t>9212-F804</t>
  </si>
  <si>
    <t>Brocade 8 x 8Gb SWL SFP's w/ Licensing</t>
  </si>
  <si>
    <t>DISCONTINUED
SFPs for Brocade 5100 (9212-F803)</t>
  </si>
  <si>
    <t>1413-C175-0003</t>
  </si>
  <si>
    <t>Cable, 1 Gb Ethernet, 0.3 meters (1 foot)</t>
  </si>
  <si>
    <t>Connects Switch to TMSB</t>
  </si>
  <si>
    <t>Cable, 1 Gb Ethernet, 2 meters (6 feet)</t>
  </si>
  <si>
    <t>Cable, 1 Gb Ethernet, 5 meters (16 feet) for Node to Switches and Switches to BAR Server</t>
  </si>
  <si>
    <t>1413-C175-0100 Cable, 1 Gb Ethernet, 10 meters (33 feet) for Node to Switches and Switches to BAR Server</t>
  </si>
  <si>
    <t>Cable, 1 Gb Ethernet, 20 meters (66 feet) for Node to Switches and Switches to BAR Server</t>
  </si>
  <si>
    <t>Cable, 10Gb Copper Jumpers, 7 meters (23 feet)</t>
  </si>
  <si>
    <t>Cable, 8Gb FC &amp; 10 GbE, OM2, 15 meters (49 feet)</t>
  </si>
  <si>
    <t>Cable, 8Gb FC &amp; 10 GbE, OM2, 30 meters (49 feet)</t>
  </si>
  <si>
    <t>(6 Week Lead) Cable, 8Gb FC &amp;10 GbE, OM3, 100 meters (328 feet)</t>
  </si>
  <si>
    <t>[PID NOT IN WOT SOLUTION until 11/03/2014– USE “ADD ITEM” TO ENTER MANUALLY] 
Required for 855 orders that do not intend to implement DSA.</t>
  </si>
  <si>
    <t>9212-F050</t>
  </si>
  <si>
    <t>Power Distribution Unit, 30A, IEC, All Countries</t>
  </si>
  <si>
    <t>1 per cabinet</t>
  </si>
  <si>
    <t>9212-F071</t>
  </si>
  <si>
    <t>Door, Color Insert (Neutral)</t>
  </si>
  <si>
    <t>TMS BAR, 48-port Gb Ethernet Switch, Data</t>
  </si>
  <si>
    <t>Only option when configuring 10GbE Data Servers max 1</t>
  </si>
  <si>
    <t>9212-F810</t>
  </si>
  <si>
    <t>24 Port Gb Ethernet Switch - Scalar Key Manager (qty = 1)</t>
  </si>
  <si>
    <t>9212-F884</t>
  </si>
  <si>
    <t>9212 Base Cabinet Install Feature</t>
  </si>
  <si>
    <t>9212-F910</t>
  </si>
  <si>
    <t>PFC Cabinet Enhanced Packaging Protection</t>
  </si>
  <si>
    <t>9212-F940</t>
  </si>
  <si>
    <t>PFC, Front Filler Panel, 1U</t>
  </si>
  <si>
    <t>Total U covered will match WOT. Use WOT output for correct #</t>
  </si>
  <si>
    <t>9212-F941</t>
  </si>
  <si>
    <t>PFC, Front Filler Panel, 2U</t>
  </si>
  <si>
    <t>9212-F997</t>
  </si>
  <si>
    <t>TMS, Staging &amp; Integration, (Reference Feature)</t>
  </si>
  <si>
    <t>9212-K072</t>
  </si>
  <si>
    <t>Rack 42U, Side Panels (2)</t>
  </si>
  <si>
    <t>9212-K936</t>
  </si>
  <si>
    <t>Platform Framework Cabinet (PFC) System Accessory Kit</t>
  </si>
  <si>
    <t>1 per system</t>
  </si>
  <si>
    <t>9212-K889</t>
  </si>
  <si>
    <t>Server Encryption</t>
  </si>
  <si>
    <t>[PID NOT IN WOT SOLUTION – USE “ADD ITEM” TO ENTER MANUALLY]</t>
  </si>
  <si>
    <t>F904-ESM1-0000</t>
  </si>
  <si>
    <t>F904-ESM2-0000</t>
  </si>
  <si>
    <t>Enterprise Fit (Non-ESDM)</t>
  </si>
  <si>
    <t>Linux SLES 11 SW Media Kit (1 per quote)</t>
  </si>
  <si>
    <t>Only OS offered for TMSB Model 655</t>
  </si>
  <si>
    <t>Reserve Space for Quantum Tape Library</t>
  </si>
  <si>
    <t>9212-F867</t>
  </si>
  <si>
    <t xml:space="preserve">Quantum i80 - 6U Space Reservation </t>
  </si>
  <si>
    <t>must have equivalent qty of i80 libraries (9215-8100-8090)</t>
  </si>
  <si>
    <t>9212-F865</t>
  </si>
  <si>
    <t>Quantum i500 Base module - 5U Space Reservation</t>
  </si>
  <si>
    <t>must have equivalent qty of i500 base: 9215-5100-8090</t>
  </si>
  <si>
    <t>9212-F866</t>
  </si>
  <si>
    <t>Quantum i500 Expansion module - 9U Space Reservation</t>
  </si>
  <si>
    <t>must have equivalent qty of i500 expansion: 9215-K501</t>
  </si>
  <si>
    <t>Do you require a switch for the Scalar Key Manager (If being connected on the customer LAN a switch is NOT required)?</t>
  </si>
  <si>
    <t>Available May 5, 2014</t>
  </si>
  <si>
    <t>9212-F870</t>
  </si>
  <si>
    <t>Encryption Key Management Servers - 4U Space Reservation</t>
  </si>
  <si>
    <t>must have equivalent qty of SKM server pair 9215-4100-8090</t>
  </si>
  <si>
    <t>Reserve Space for Data Domain</t>
  </si>
  <si>
    <t>9212-F877</t>
  </si>
  <si>
    <t>Reserved 4U - Data Domain DD4200/DD7200</t>
  </si>
  <si>
    <t>For use with DD4200, one per unit, new PFC orders only</t>
  </si>
  <si>
    <t>9212-F873</t>
  </si>
  <si>
    <t>Reserved 3U - Data Domain ES30 Expansion Shelves</t>
  </si>
  <si>
    <t>For use with all DD units; one per disk shelf, new PFC orders only</t>
  </si>
  <si>
    <t>2021-K915</t>
  </si>
  <si>
    <t>Cable, AC Power, V-Lock -C14, 0.30 meter, 1 ft (single cable)</t>
  </si>
  <si>
    <t>Order one cable for each DD controller and one cable for each ES30 disk shelf</t>
  </si>
  <si>
    <t>Optional Picklist</t>
  </si>
  <si>
    <t>1 x 10Gb E SFP+, Optical for 10GbE Switch</t>
  </si>
  <si>
    <t>Cable, 1 Gb Ethernet, 5 meters (16 feet)</t>
  </si>
  <si>
    <t>Cable, 1 Gb Ethernet, 10 meters (33 feet)</t>
  </si>
  <si>
    <t>Cable, 1 Gb Ethernet, 20 meters (66 feet)</t>
  </si>
  <si>
    <t>Cable, 8Gb FC &amp; 10 GbE, OM2, 30 meters (98 feet)</t>
  </si>
  <si>
    <t>1413-C190-0100</t>
  </si>
  <si>
    <t>BYNET v3.2 Node Cable, Fiber, 10 Meter</t>
  </si>
  <si>
    <t>1413-C190-0300</t>
  </si>
  <si>
    <t>BYNET v3.2 Node Cable, Fiber, 30 Meter</t>
  </si>
  <si>
    <t>1413-C191-0140</t>
  </si>
  <si>
    <t>BYNET v3.2 Node Cable, Hybrid, v3.0 - v3.2, 14 Meter</t>
  </si>
  <si>
    <t>1413-C191-0200</t>
  </si>
  <si>
    <t>BYNET v3.2 Node Cable, Hybrid, v3.0 - v3.2, 20 Meter</t>
  </si>
  <si>
    <t>TMSB Adapter, PCIe 1Gb Ethernet, Copper, 4-port</t>
  </si>
  <si>
    <t>TMSB Adapter-PCIe 8Gb Fibre Channel, 4 Channel, STD</t>
  </si>
  <si>
    <t>TMSB Adapter-PCIe 10Gb Ethernet, 2 Channel, Fiber, LP</t>
  </si>
  <si>
    <t>TMSB, Adapter, PCIe 10Gb Ethernet, Copper, 2 Channel, LP</t>
  </si>
  <si>
    <t>TMSB, Adapter, PCIe BYNET V5, 2 Channel, LP</t>
  </si>
  <si>
    <t>9212-K621</t>
  </si>
  <si>
    <t>TMS, Memory DIMM, DDR3, 12GB (3 x 4GB DIMM), D</t>
  </si>
  <si>
    <t>9212-K622</t>
  </si>
  <si>
    <t>TMS, Memory DIMM, DDR3, 24GB (3 x 8GB DIMM), D</t>
  </si>
  <si>
    <t>Teradata Managed Server for BAR - Field Expansion</t>
  </si>
  <si>
    <t>TMS for BAR (457) - Field Install</t>
  </si>
  <si>
    <t>Is this server going to be installed in a 67xx, 27xx, 17xx or 720 SAS cabinet?</t>
  </si>
  <si>
    <r>
      <rPr>
        <b/>
        <sz val="12"/>
        <rFont val="Arial Unicode MS"/>
        <family val="2"/>
      </rPr>
      <t>SELECTION FROM DROPDOWN IN COLUMN C REQUIRED</t>
    </r>
    <r>
      <rPr>
        <sz val="12"/>
        <rFont val="Arial Unicode MS"/>
        <family val="2"/>
      </rPr>
      <t xml:space="preserve"> 
Be sure to identify when field installing TMSB in 67xx, 27xx, 67x, or 17xx as additional power cables are REQUIRED (9214-F650)</t>
    </r>
  </si>
  <si>
    <t>9211-K620</t>
  </si>
  <si>
    <t>TMS, 2.4GHz Quad Core CPU</t>
  </si>
  <si>
    <t>REQUIRED for upgrading TMS for BAR Model 455A/455DF to 455DF-10C/F</t>
  </si>
  <si>
    <t>9212-K625</t>
  </si>
  <si>
    <t>TMS, 450GB 15K SAS Hard Disk, D</t>
  </si>
  <si>
    <t>9212-K627</t>
  </si>
  <si>
    <t>TMS HD Drive, 600GB 15K RPM, 3.5" SAS, Hot Plug</t>
  </si>
  <si>
    <t>Until 5/11/15: [PID NOT IN WOT SOLUTION – USE “ADD ITEM” TO ENTER MANUALLY] Replaces 450GB drive for R710 TMS BAR upgrade</t>
  </si>
  <si>
    <t>9212-K124</t>
  </si>
  <si>
    <t>Memory DIMM, DDR3-1333MHz 32GB (4 x 8GB DIMM)</t>
  </si>
  <si>
    <t>Until 3/9/15: [PID NOT IN WOT SOLUTION – USE “ADD ITEM” TO ENTER MANUALLY]</t>
  </si>
  <si>
    <t>REQUIRED for upgrading TMS for BAR Model 457A/457DF to 457DF-10C/F</t>
  </si>
  <si>
    <t>Connects 1GbE into 10GbE Port</t>
  </si>
  <si>
    <t>9212-K250</t>
  </si>
  <si>
    <t>TMS, Adapter, PCIe 10Gb Ethernet, Fiber Optic, 2-port</t>
  </si>
  <si>
    <t>9212-K251</t>
  </si>
  <si>
    <t>TMS, Adapter, PCIe 10Gb Ethernet, Copper, 2-port</t>
  </si>
  <si>
    <t>9212-K796</t>
  </si>
  <si>
    <t>TMS BAR, 48-port Gb Ethernet Switch, Admin</t>
  </si>
  <si>
    <t>9212-K795</t>
  </si>
  <si>
    <t>9212-K797</t>
  </si>
  <si>
    <t>Connect Admin Server to Customer LAN</t>
  </si>
  <si>
    <t>Cable, 8Gb FC &amp; 10 GbE, OM2, 3 meters (10 feet)</t>
  </si>
  <si>
    <t xml:space="preserve">Cable, Fibre Channel, LC/LC 30 Meters </t>
  </si>
  <si>
    <t>9213-1000-8090</t>
  </si>
  <si>
    <t>TMS, BAR Server, Admin, Linux - Model 457A</t>
  </si>
  <si>
    <t>9213-1001-8090</t>
  </si>
  <si>
    <t>9213-1002-8090</t>
  </si>
  <si>
    <t>9213-1003-8090</t>
  </si>
  <si>
    <t>9213-1004-8090</t>
  </si>
  <si>
    <t>9213-1005-8090</t>
  </si>
  <si>
    <t>9212-K641</t>
  </si>
  <si>
    <t>TMS, 2.4GHz Quad Core CPU - (Westmere)</t>
  </si>
  <si>
    <t>9212-K803</t>
  </si>
  <si>
    <t>Brocade 5100, 40 port Fibre Channel Switch, 24 x 8 Gb SFP+ Port Licenses</t>
  </si>
  <si>
    <t>9212-K804</t>
  </si>
  <si>
    <t>Brocade 5100, 8 x 8 Gb SW SFPs + Port Licensing</t>
  </si>
  <si>
    <t>9213-F997</t>
  </si>
  <si>
    <t>9213-F700</t>
  </si>
  <si>
    <t>Cable Assembly, Power, V-lock</t>
  </si>
  <si>
    <t>TMS for BAR (655/855) - Field Install</t>
  </si>
  <si>
    <t>9214-1001-8090</t>
  </si>
  <si>
    <t>Includes 1 x Quad 1GbE Adapter. Only 6 slots available. 
When configuring more than 5 adapters per server, only 4 TOTAL (1GbE) 9212-K232 and 9212-K233 (8Gb FC) adapter cards are permitted.</t>
  </si>
  <si>
    <t>Min 0, Max 6 (per Admin Server)</t>
  </si>
  <si>
    <t>Min 0, Max 4(per Admin Server)
Max 3 if BYNET V5 is configured</t>
  </si>
  <si>
    <t>Min 0, Max 6(per Admin Server)</t>
  </si>
  <si>
    <t>Min 0, Max 1(per Admin Server)</t>
  </si>
  <si>
    <t>9214-1017-8090</t>
  </si>
  <si>
    <t xml:space="preserve">9214-1018-8090 </t>
  </si>
  <si>
    <t>9214-2013-8090</t>
  </si>
  <si>
    <t>No Adapters included 9214-Fxxx adapters must be divisible evenly across 655D &amp; 855AD in the same configuration
When configuring more than 5 adapters per server, only 4 TOTAL (1GbE) 9214-F232/9212-K232 and 9214-F233/9212-K233 (8Gb FC) adapter cards are permitted.</t>
  </si>
  <si>
    <t>9214-F232</t>
  </si>
  <si>
    <t>Enter Total # of adapters for all TMS BAR 655D/855AD
Min 0, Max 7(per 655D/855AD)</t>
  </si>
  <si>
    <t>9214-F233</t>
  </si>
  <si>
    <r>
      <t xml:space="preserve">Enter Total # of adapters for all TMS BAR
Min 0, Max 4(per 655D/855AD)
</t>
    </r>
    <r>
      <rPr>
        <b/>
        <sz val="12"/>
        <rFont val="Arial Unicode MS"/>
        <family val="2"/>
      </rPr>
      <t>Max 3 if BYNET V5 is configured</t>
    </r>
  </si>
  <si>
    <t>9214-F234</t>
  </si>
  <si>
    <t>Enter Total # of adapters for all TMS BAR
Min 0, Max 7(per 655D/855AD)</t>
  </si>
  <si>
    <t>9214-F235</t>
  </si>
  <si>
    <t>9214-F236</t>
  </si>
  <si>
    <t>Enter Total # of adapters for all TMS BAR
Min 0, Max 1(per 655D/855AD)</t>
  </si>
  <si>
    <t>Enter Total # of adapters for all TMS BAR
Min 0, Max 4(per 655D/855AD)
Max 3 if BYNET V5 is configured</t>
  </si>
  <si>
    <t>Memory DIMM, DDR3-1333MHz 32GB (4 x 8GB DIMM) (qty = 1)</t>
  </si>
  <si>
    <t>9212-K125</t>
  </si>
  <si>
    <t>Memory DIMM, DDR3-1333MHz 64GB (4 x 16GB DIMM)</t>
  </si>
  <si>
    <t>9212-K361</t>
  </si>
  <si>
    <t>HD Disk, 900GB 10K RPM, 2.5" SAS, Hot Plug (qty = 1)</t>
  </si>
  <si>
    <t>TMS BAR, 48-port 1Gb Ethernet Switch, Admin</t>
  </si>
  <si>
    <t>TMS BAR, 48-port  1Gb Ethernet Switch, Data</t>
  </si>
  <si>
    <t>9212-K813</t>
  </si>
  <si>
    <t>Max 48 ports
For Field install into a 9212 PFC Only, for installs into a TMS Cabinet (9211) use 9211-K813
Includes rails</t>
  </si>
  <si>
    <t>SFP for Brocade 6510 (9212-K813 or 9212-K815)</t>
  </si>
  <si>
    <t>9212-K815</t>
  </si>
  <si>
    <t>Brocade 6510, 12 x 8Gb SWL SFP's w/ Licensing, Non-Teradata Cabinet</t>
  </si>
  <si>
    <t>For Field install into a 9203 or Non-Teradata Cabinet. 
DOES NOT include rails</t>
  </si>
  <si>
    <t>9211-K813</t>
  </si>
  <si>
    <t xml:space="preserve">Max 48 ports
For Field install into a 9211 TMS Cabinet Only, for installs into a TMS Cabinet (9212) use 9212-K813
</t>
  </si>
  <si>
    <t>9211-K814</t>
  </si>
  <si>
    <t>SFP for Brocade 6510 (9212-K813 or 9212-K815)
For Field install into a 9211 TMS Cabinet Only, for installs into a TMS Cabinet (9212) use 9212-K814</t>
  </si>
  <si>
    <t>Required for 855 orders that do not intend to implement DSA.</t>
  </si>
  <si>
    <t>9214-F997</t>
  </si>
  <si>
    <t>BAR Hardware - Use BAR Hardware WOT Wizard</t>
  </si>
  <si>
    <t>TMSB in TMS Cabinet</t>
  </si>
  <si>
    <t>Number of BAR Servers per 1GbE Data Switches (valid values are - None, 1, or 2)</t>
  </si>
  <si>
    <t>Answer Required</t>
  </si>
  <si>
    <t>Number of BAR Servers per 10GbE Data Switches  (valid values are - None, 1, 2, or 3)</t>
  </si>
  <si>
    <t>Include 1x1Gb BAR Data Switch per cabinet for 10Gb BAR Server (1 = Yes, 0 = No)</t>
  </si>
  <si>
    <t>9211-1000-8090</t>
  </si>
  <si>
    <t>Teradata Managed Server Cabinet</t>
  </si>
  <si>
    <t>9211-F050</t>
  </si>
  <si>
    <t>Power Distribution unit, NEMA, 30A</t>
  </si>
  <si>
    <t>DISCONTINUED
1 power distribution per cabinet</t>
  </si>
  <si>
    <t>9211-F051</t>
  </si>
  <si>
    <t>Power Distribution unit, IEC, 32A 1-phase</t>
  </si>
  <si>
    <t>9211-F652</t>
  </si>
  <si>
    <t>DISCONTINUED
0-1 per cabinet (required with more than 2 data servers)</t>
  </si>
  <si>
    <t>9211-F653</t>
  </si>
  <si>
    <t>DISCONTINUED
6 max per cabinet</t>
  </si>
  <si>
    <t>9211-F654</t>
  </si>
  <si>
    <t>9211-F655</t>
  </si>
  <si>
    <t>9211-F656</t>
  </si>
  <si>
    <t>9211-F657</t>
  </si>
  <si>
    <t>9211-F796</t>
  </si>
  <si>
    <t>48 port GB Ethernet Switch with Cable Harness - Admin</t>
  </si>
  <si>
    <t>DISCONTINUED
0-1 per cabinet.  Required for more than 6 data servers</t>
  </si>
  <si>
    <t>9211-F795</t>
  </si>
  <si>
    <t>48 port GB Ethernet Switch - Data</t>
  </si>
  <si>
    <t>DISCONTINUED
1-6 per Cabinet</t>
  </si>
  <si>
    <t>9211-F797</t>
  </si>
  <si>
    <t>24 port 10GB Ethernet Switch - Data</t>
  </si>
  <si>
    <t>DISCONTINUED
1-3 per Cabinet</t>
  </si>
  <si>
    <t>9211-K798</t>
  </si>
  <si>
    <t>10GbE SFP+ Optical</t>
  </si>
  <si>
    <t>REQUIRED with Optical 10GbE Switch (1 per optical port)</t>
  </si>
  <si>
    <t>For Filed installs into 9211 ONLY for Field installs into 9212 use 9212-K813</t>
  </si>
  <si>
    <t>For Filed installs into 9211 ONLY for Field installs into 9212 use 9212-K814</t>
  </si>
  <si>
    <t>9211-K815</t>
  </si>
  <si>
    <t>Brocade 6510 48 Port SAN Switch, 24 x 8Gb SWL SFP's w/ Licensing, non-Teradata Cabinet</t>
  </si>
  <si>
    <t>For Filed installs into 9211 ONLY for Field installs into 9212 use 9212-K815</t>
  </si>
  <si>
    <t>9211-F601</t>
  </si>
  <si>
    <t>TMS for BAR - Model 455DF (Data)</t>
  </si>
  <si>
    <t>9211-F602</t>
  </si>
  <si>
    <t>TMS for BAR - Model 455A (Admin)</t>
  </si>
  <si>
    <t>9211-F614</t>
  </si>
  <si>
    <t>TMS for BAR - Model 455DF (Data) 10GbE Copper</t>
  </si>
  <si>
    <t>9211-F615</t>
  </si>
  <si>
    <t>TMS for BAR - Model 455DF (Data) 10GbE Optical</t>
  </si>
  <si>
    <t>9211-F803</t>
  </si>
  <si>
    <t>Brocade 5100 - 40 port Fibre Channel switch, 24x8Gb SFP+ Port Licenses</t>
  </si>
  <si>
    <t>DISCONTINUED
Optional  0-1 per cabinet</t>
  </si>
  <si>
    <t>9211-K804</t>
  </si>
  <si>
    <t>Brocade 5100 - 8x8Gb SW SFPs + Port Licensing</t>
  </si>
  <si>
    <t>DISCONTINUED
Optional</t>
  </si>
  <si>
    <t>9211-F800</t>
  </si>
  <si>
    <t>TMS  Brocade 5100 FC Switch, 24 port</t>
  </si>
  <si>
    <t>9211-K801</t>
  </si>
  <si>
    <t>8 port License key and 8 shortwave 4GB SFPs for Brocade 5100</t>
  </si>
  <si>
    <t>9211-K802</t>
  </si>
  <si>
    <t>8 port License key and 8 longwave 4GB SFPs for Brocade 5100</t>
  </si>
  <si>
    <t>9211-F997</t>
  </si>
  <si>
    <t>One per Managed BAR Server</t>
  </si>
  <si>
    <t>9211-F940</t>
  </si>
  <si>
    <t>Front filler panel, 1U</t>
  </si>
  <si>
    <t>9211-F941</t>
  </si>
  <si>
    <t>Front Filler panel, 2U</t>
  </si>
  <si>
    <t>9211-K936</t>
  </si>
  <si>
    <t>System Accessory Kit</t>
  </si>
  <si>
    <t>1 per 2 cabinets</t>
  </si>
  <si>
    <t>9211-F910</t>
  </si>
  <si>
    <t>Enhanced Packaging Protection</t>
  </si>
  <si>
    <t>Not available in all countries</t>
  </si>
  <si>
    <t>one per Managed BAR Server</t>
  </si>
  <si>
    <t>one per quote</t>
  </si>
  <si>
    <t>Cable,  1Gb Ethernet, 0.3 meters (1 foot)</t>
  </si>
  <si>
    <t>Connects BAR Servers to Switches in same cabinet</t>
  </si>
  <si>
    <t xml:space="preserve">Cable, GbE, 2 m </t>
  </si>
  <si>
    <t xml:space="preserve">Cable, GbE, 5 m (16 ft.) </t>
  </si>
  <si>
    <t>Cable, GbE, 10m (33ft)</t>
  </si>
  <si>
    <t xml:space="preserve"> Ethernet Cable, 10GbE Copper, 7m</t>
  </si>
  <si>
    <t>Cable, Ethernet, 20 meter</t>
  </si>
  <si>
    <t>Connects Admin to Customer LAN</t>
  </si>
  <si>
    <t xml:space="preserve">Cable, Fibre Channel, LC/LC 15 Meters </t>
  </si>
  <si>
    <t>50Ft</t>
  </si>
  <si>
    <t>100ft</t>
  </si>
  <si>
    <t>1413-C168-1000</t>
  </si>
  <si>
    <t xml:space="preserve">Cable, Fibre Channel, LC/LC 100 Meter </t>
  </si>
  <si>
    <t>Must be configured Manually</t>
  </si>
  <si>
    <t xml:space="preserve">Cable, GbE, 3 m (10 ft.) </t>
  </si>
  <si>
    <t>1413-C170-0760</t>
  </si>
  <si>
    <t xml:space="preserve">Cable, GbE, 7.6 m (25 ft.) for Node to Switches and Switches to BAR Server </t>
  </si>
  <si>
    <t>Customer Provided</t>
  </si>
  <si>
    <t>Cable, GbE, 2m</t>
  </si>
  <si>
    <t>Cable, GbE, 7.6 m (25 ft.)</t>
  </si>
  <si>
    <t>TMSB - Field Install</t>
  </si>
  <si>
    <t>TMS, Memory DIMM, DDR3, 12GB (3 x 4GB DIMM)</t>
  </si>
  <si>
    <t>9212-K240</t>
  </si>
  <si>
    <t>TMS, Adapter-PCIe 8Gb Fibre Channel, 4 Channel, STD</t>
  </si>
  <si>
    <t>REQUIRED for upgrading TMS for BAR Model 455A/455DF to 455DF-10C/F
[PID NOT IN WOT SOLUTION – USE “ADD ITEM” TO ENTER MANUALLY]</t>
  </si>
  <si>
    <t>9211-K621</t>
  </si>
  <si>
    <t>REQUIRED for upgrading TMS for BAR Model 455A/DF to 455DF-10F/C 
or 
REQUIRED for upgrading Model 457A/DF to Model 457-10C/F
[PID NOT IN WOT SOLUTION – USE “ADD ITEM” TO ENTER MANUALLY]</t>
  </si>
  <si>
    <t>9211-K250</t>
  </si>
  <si>
    <t>9211-K251</t>
  </si>
  <si>
    <t>Must be included as a feature of TMS for BAR</t>
  </si>
  <si>
    <t>9211-K796</t>
  </si>
  <si>
    <t>TMS BAR 48 port GB Ethernet Switch - Admin</t>
  </si>
  <si>
    <t>9211 TMS BAR cabinets only</t>
  </si>
  <si>
    <t>9211-K795</t>
  </si>
  <si>
    <t>TMS BAR  48 port GB Ethernet Switch - Data</t>
  </si>
  <si>
    <t>9211-K797</t>
  </si>
  <si>
    <t>TMS BAR  24 port 10GB Ethernet Switch - Data</t>
  </si>
  <si>
    <t>9155-K797</t>
  </si>
  <si>
    <t>48 port GB Ethernet Switch with Cable Harness - For Node cabinets</t>
  </si>
  <si>
    <t>For 54xx and 55xx Node and Expansion Cabinets</t>
  </si>
  <si>
    <t>Cable, 1Gb Ethernet, 0.3 meters (1 foot)</t>
  </si>
  <si>
    <t>10 ft.</t>
  </si>
  <si>
    <t>9212-K806</t>
  </si>
  <si>
    <t>Brocade 1 x 8Gb SWL SFP (no licensing)</t>
  </si>
  <si>
    <t>9161-7601-8090</t>
  </si>
  <si>
    <t>TMS for BAR - Model 455DF (Data FC)</t>
  </si>
  <si>
    <t>9161-7602-8090</t>
  </si>
  <si>
    <t>9161-7614-8090</t>
  </si>
  <si>
    <t>TMS for BAR - Model 455DF (Data FC) 10GbE Copper</t>
  </si>
  <si>
    <t>9161-7615-8090</t>
  </si>
  <si>
    <t>TMS for BAR - Model 455DF (Data FC) 10GbE Optical</t>
  </si>
  <si>
    <t>9211-K641</t>
  </si>
  <si>
    <t>DISCONTINUED 
REQUIRED for upgrading TMS for BAR Model 457A/457DF to 457DF-10C/F\</t>
  </si>
  <si>
    <t>9211-K803</t>
  </si>
  <si>
    <t>9211-K806</t>
  </si>
  <si>
    <t>Brocade 5100, 1 x 8Gb SW SFPs (no licensing)</t>
  </si>
  <si>
    <t>6533-4000-8090</t>
  </si>
  <si>
    <t>Brocade 5100 40 port FC Switch with 24 ports active</t>
  </si>
  <si>
    <t>6533-K211</t>
  </si>
  <si>
    <t>Brocade 5100 8 shortwave port license key</t>
  </si>
  <si>
    <t>6533-K213</t>
  </si>
  <si>
    <t>Brocade 5100 8 longwave port license key (includes 8 LW 4GB SFPs)</t>
  </si>
  <si>
    <t>6533-K215</t>
  </si>
  <si>
    <t>Brocade 5100 rackmount kit</t>
  </si>
  <si>
    <t>TMSB - Unmanaged - Field Install</t>
  </si>
  <si>
    <t>9214-1008-8090</t>
  </si>
  <si>
    <t>TMS (E14S), BAR Data, Model 655D</t>
  </si>
  <si>
    <t>No Adapters included 9214-Fxxx adapters must be divisible evenly accorss 655D &amp; 855AD in the same configuration
When configuring more than 5 adapters per server, only 4 TOTAL (1GbE) 9214-F232/9212-K232 and 9214-F233/9212-K233 (8Gb FC) adapter cards are permitted.</t>
  </si>
  <si>
    <t>Must be staged by Flextronics prior to Field install.  Can go in 54xx/55xx/56xx/25xx Node Cabinet or BAR Cabinet.  Can go in BAR Dell Rack as un-managed Server.</t>
  </si>
  <si>
    <t>Must be staged by Flextronics prior to Field install.  Can go in 54xx/55xx/56xx/25xx Node Cabinet or BAR Cabinet.  Can go in BAR Dell Rack as un-managed Server.
[PID NOT IN WOT SOLUTION – USE “ADD ITEM” TO ENTER MANUALLY]</t>
  </si>
  <si>
    <t>9212-K805</t>
  </si>
  <si>
    <t>Brocade 5100 - 40 port Fibre Channel switch, 24x8Gb SFP+ Port Licenses (Non_TD Cabinets)</t>
  </si>
  <si>
    <t>Linux SLES 10 SP3 SW Media Kit  (1 per quote)</t>
  </si>
  <si>
    <t>9210-K797</t>
  </si>
  <si>
    <t>48 Port, Gb Ethernet Switch for 9203-K022 BAR Server Rack</t>
  </si>
  <si>
    <t>Can be used in 555x, 9210 and 9211 cabinets</t>
  </si>
  <si>
    <t>9203-K022</t>
  </si>
  <si>
    <t>BAR Server Rack</t>
  </si>
  <si>
    <t>Optional,  Customer can provide own Rack</t>
  </si>
  <si>
    <t>9203-K023</t>
  </si>
  <si>
    <t>Rack Power, 16A PDU, Americas</t>
  </si>
  <si>
    <t>1 per Rack</t>
  </si>
  <si>
    <t>9203-K024</t>
  </si>
  <si>
    <t>Rack Power, 16A PDU, International</t>
  </si>
  <si>
    <t>2021-1701-8090</t>
  </si>
  <si>
    <t>17” Flat Monitor</t>
  </si>
  <si>
    <t>Optional</t>
  </si>
  <si>
    <t>9898-6715-0003</t>
  </si>
  <si>
    <t>Rack Console with Japanese K/B and KVM Switch</t>
  </si>
  <si>
    <t>(From Dell Japan)</t>
  </si>
  <si>
    <t>9211-K237</t>
  </si>
  <si>
    <t>Adapter, PCIe, 1Gb Ethernet, 4-port, Cu, LP</t>
  </si>
  <si>
    <t>9211-K240</t>
  </si>
  <si>
    <t>TMS, Adapter, 8Gb FC, 4-port</t>
  </si>
  <si>
    <t>6535-0002-8090</t>
  </si>
  <si>
    <t xml:space="preserve">TD BAR Gigabit Switch  24 port copper </t>
  </si>
  <si>
    <t>9203-K011</t>
  </si>
  <si>
    <t>Keyboard/Mouse Kit</t>
  </si>
  <si>
    <t>9203-K012</t>
  </si>
  <si>
    <t>KVM Switch (Keyboard, Video, Monitor, 8 ports)</t>
  </si>
  <si>
    <t>9203-K013</t>
  </si>
  <si>
    <t>KVM Port Expansion Module (8 ports)</t>
  </si>
  <si>
    <t>9203-K014</t>
  </si>
  <si>
    <t>KVM USB SIP Cables (1 per server)</t>
  </si>
  <si>
    <t>9203-K015</t>
  </si>
  <si>
    <t>Rack Console (administrative control station that mounts directly into a rack in a slide out tray)</t>
  </si>
  <si>
    <t>DISCONTINUED
REQUIRED for upgrading TMS for BAR Model 457A/457DF to 457DF-10C/F</t>
  </si>
  <si>
    <t>DISCONTINUED 
REQUIRED for upgrading TMS for BAR Model 457A/457DF to 457DF-10C/F</t>
  </si>
  <si>
    <t>9211-K805</t>
  </si>
  <si>
    <t>Brocade 5100 - 8x8Gb SW SFPs (no licensing)</t>
  </si>
  <si>
    <t>6533-K212</t>
  </si>
  <si>
    <t>Brocade 5100 4GB shortwave SFP - single unit</t>
  </si>
  <si>
    <t>6533-K214</t>
  </si>
  <si>
    <t>Brocade 5100 4GB Longwave SFP - Single Unit</t>
  </si>
  <si>
    <t>9207-K003</t>
  </si>
  <si>
    <t>Cable, Power, External Connection, Americas/Asia</t>
  </si>
  <si>
    <t>9207-K004</t>
  </si>
  <si>
    <t>Cable, Power, External Connection, Europe</t>
  </si>
  <si>
    <t>9207-K005</t>
  </si>
  <si>
    <t>Cable, Power, External Connection, China</t>
  </si>
  <si>
    <t>9207-K006</t>
  </si>
  <si>
    <t>Cable, Power, External Connection, Argentina</t>
  </si>
  <si>
    <t>9207-K007</t>
  </si>
  <si>
    <t>Cable, Power, External Connection, Korea</t>
  </si>
  <si>
    <t>9207-K008</t>
  </si>
  <si>
    <t>Cable, Power, External Connection, Switzerland</t>
  </si>
  <si>
    <t>9207-k009</t>
  </si>
  <si>
    <t>Cable, Power, External Connection, United Kingdom</t>
  </si>
  <si>
    <t>9207-K010</t>
  </si>
  <si>
    <t>Cable, Power, External Connection, Taiwan</t>
  </si>
  <si>
    <t>9207-K011</t>
  </si>
  <si>
    <t>Cable, Power, External Connection, Denmark</t>
  </si>
  <si>
    <t>9207-K012</t>
  </si>
  <si>
    <t>Cable, Power, External Connection, Italy/Chile</t>
  </si>
  <si>
    <t>9207-K013</t>
  </si>
  <si>
    <t>Cable, Power, External Connection, Australia</t>
  </si>
  <si>
    <t>9200-K124</t>
  </si>
  <si>
    <t>Cable Power, Internal to 9200 Frame</t>
  </si>
  <si>
    <t>Gb Ethernet Switch</t>
  </si>
  <si>
    <t>BAR Server</t>
  </si>
  <si>
    <t>FC Switch</t>
  </si>
  <si>
    <t>Monitor</t>
  </si>
  <si>
    <t xml:space="preserve">Customer </t>
  </si>
  <si>
    <t>BAR servers</t>
  </si>
  <si>
    <t>STKL500</t>
  </si>
  <si>
    <t>i80 Tape Library: Dell Cabinet or Field Upgrade (9215-8xxx)</t>
  </si>
  <si>
    <t>For PFC: see "i80 Tape Library: Platform Framework Cabinet"
For 2700: see "i80 Tape Library: 2700 Base Node Cabinet"</t>
  </si>
  <si>
    <t>9215-8100-8090</t>
  </si>
  <si>
    <t>QTM - i80 Base 80 slot [9-02903-01]</t>
  </si>
  <si>
    <t>80 slots</t>
  </si>
  <si>
    <t>9215-K806</t>
  </si>
  <si>
    <t>QTM - i80 Tape Drive HP LTO-6 8Gb FC [9-02921-01]</t>
  </si>
  <si>
    <t>LTO5 HH = 160MB/Sec  - Max 5 per i80</t>
  </si>
  <si>
    <t>9215-K802</t>
  </si>
  <si>
    <t>QTM - i80 Tape Drive HP LTO-5 8Gb FC [9-01981-02]</t>
  </si>
  <si>
    <t>LTO5 HH = 140MB/Sec (.48TB/hour) - Max 5 per i80</t>
  </si>
  <si>
    <t>9215-K803</t>
  </si>
  <si>
    <t>QTM - i80 License, Advanced Reporting [9-01777-01]</t>
  </si>
  <si>
    <t>Recommended 1 per Library</t>
  </si>
  <si>
    <t>9215-K820</t>
  </si>
  <si>
    <t>QTM - i80 License, Vision Reporting</t>
  </si>
  <si>
    <t>Max 1 per i80</t>
  </si>
  <si>
    <t>Dell Rack Kit</t>
  </si>
  <si>
    <t>Rack</t>
  </si>
  <si>
    <t>Rack Power Distribution Unit 16A, Americas 208V</t>
  </si>
  <si>
    <t>Rack power - includes 2 PDUs</t>
  </si>
  <si>
    <t>Rack Power Distribution Unit 16A, International 230V</t>
  </si>
  <si>
    <t>2021-K681</t>
  </si>
  <si>
    <t>Power Cord - IEC320 C13/C14 (Qty 1)</t>
  </si>
  <si>
    <t>Qty = 2 when configuring redundant power cord (9215-K805) Power cord between PDU &amp; i80</t>
  </si>
  <si>
    <t>9215-K805</t>
  </si>
  <si>
    <t>QTM - i80 Redundant Power Supply [9-01779-02]</t>
  </si>
  <si>
    <t>One recommended for redundant power</t>
  </si>
  <si>
    <t>6499-K029</t>
  </si>
  <si>
    <t>LTO6 Tape Media - 10 Pak - 2500 GB each tape</t>
  </si>
  <si>
    <t>Media</t>
  </si>
  <si>
    <t>6499-K028</t>
  </si>
  <si>
    <t>LTO5 Tape Media - 10 Pak - 1.5 TB per tape</t>
  </si>
  <si>
    <t>6499-K122</t>
  </si>
  <si>
    <t>Ultrium Cleaning Tapes</t>
  </si>
  <si>
    <t>Cleaning Tapes</t>
  </si>
  <si>
    <t>Required - Add one for library monitoring</t>
  </si>
  <si>
    <t>[PID NOT IN WOT SOLUTION – USE “ADD ITEM” TO ENTER MANUALLY]
Option will be added after 9/9/2013</t>
  </si>
  <si>
    <t>Option will be added after 9/9/2013</t>
  </si>
  <si>
    <t>Brocade 6510 48 Port SAN Switch, 24 x 8Gb SWL SFP's w/ Licensing, Non-Teradata Cabinet</t>
  </si>
  <si>
    <t xml:space="preserve">9211-K804 Brocade 5100, 8 x 8 Gb SW SFPs + Port Licensing </t>
  </si>
  <si>
    <t>DISCONTINUED
Up to 2 optional SFPs per FC Switch</t>
  </si>
  <si>
    <t xml:space="preserve">i80 Tape Library: Platform Framework Cabinet 
</t>
  </si>
  <si>
    <t>Must have reserved space pids configured in the 9212 PFC configuration to reserve space for i80 and SKM components
(for SKM use section called "SKM Tape Encryption: Platform Framework Cabinet")</t>
  </si>
  <si>
    <t>Max 4 per 9212 Cabinet</t>
  </si>
  <si>
    <t>LTO5 Tape Media - 10 Pak - 1500 GB each tape</t>
  </si>
  <si>
    <t>Ultrium LTO Cleaning Tape</t>
  </si>
  <si>
    <t>i80 Tape Library: 2700 Base Node Cabinet (SKM PIDs included in this section)</t>
  </si>
  <si>
    <t>SELECTION is REQUIRED in rows 815-817
Must have reserved space pids configured in the 2700 side to reserve i80 and SKM installs</t>
  </si>
  <si>
    <t>Max 2 if no SKM
Max 1 if including SKM</t>
  </si>
  <si>
    <t>Recommended 1 per library ALWAYS</t>
  </si>
  <si>
    <t>Use this section when configuring an skm in a 2700 with an i80</t>
  </si>
  <si>
    <t>9215-4101-8090</t>
  </si>
  <si>
    <t>QTM - SKM Scalar Key Manager Appliance Pair [9-02624-03]</t>
  </si>
  <si>
    <t>Use this section when configuring an skm in a 2700 with an i80
Max 1 if configuring a single i80
Max 0 if configuring 2 i80's
Includes 2 servers</t>
  </si>
  <si>
    <t>9215-4100-8090</t>
  </si>
  <si>
    <t>QTM - SKM Scalar Key Manager Appliance Pair [9-02624-02]</t>
  </si>
  <si>
    <t>DISCONTINUED
9215-4101-8090 is replacement</t>
  </si>
  <si>
    <t>9215-K804</t>
  </si>
  <si>
    <t>QTM - SKM License, i80 Entire Library Key Manager [9-02023-01]</t>
  </si>
  <si>
    <t>BAR i80 Tape Library</t>
  </si>
  <si>
    <t>Providing a selection in column B will ensure the correct 2700 pids are added</t>
  </si>
  <si>
    <t>BAR i80 Tape Library w/ Key Mgmt with switch</t>
  </si>
  <si>
    <t>BAR i80 Tape Library w/ Key Mgmt without switch</t>
  </si>
  <si>
    <t>9170-F867</t>
  </si>
  <si>
    <t>Reserved 6U - Quantum i80 Tape Library</t>
  </si>
  <si>
    <t>9170-F870</t>
  </si>
  <si>
    <t>Reserved 3U - Scalar Key Manager</t>
  </si>
  <si>
    <t>9170-F017</t>
  </si>
  <si>
    <t>Max one per SKM Pair</t>
  </si>
  <si>
    <t>i80 Tape Library: 2750 Base Node Cabinet (SKM PIDs included in this section)</t>
  </si>
  <si>
    <t>SELECTION is REQUIRED in rows 855-857
Must have reserved space pids configured in the 2750 side to reserve i80 and SKM installs</t>
  </si>
  <si>
    <t>LTO6 HH = 160MB/Sec  - Max 5 per i80</t>
  </si>
  <si>
    <t>Use this section when configuring an skm in a 2750 with an i80</t>
  </si>
  <si>
    <t>Providing a selection in column B will ensure the correct 2750 pids are added</t>
  </si>
  <si>
    <t>9218-F498</t>
  </si>
  <si>
    <t>2750 Specific reserved space PID</t>
  </si>
  <si>
    <t>9218-F499</t>
  </si>
  <si>
    <t>Reserved 3U - Scalar Key Manager Servers (2)</t>
  </si>
  <si>
    <t>9218-F505</t>
  </si>
  <si>
    <t>Max one per SKM Pair
2750 Specific reserved space PID</t>
  </si>
  <si>
    <t>i80 Tape Library: 2800 Base Node Cabinet (SKM PIDs included in this section)</t>
  </si>
  <si>
    <t>SELECTION is REQUIRED in rows 893-895
Must have reserved space pids configured in the 2800 side to reserve i80 and SKM installs. If there is not a 2800 specific section in WOT use the i80 in 27xx section</t>
  </si>
  <si>
    <t>Use this section when configuring an skm in a 2800 with an i80</t>
  </si>
  <si>
    <t>Use this section when configuring an skm in a 2800 with an i80
Max 1 if configuring a single i80
Max 0 if configuring 2 i80's
Includes 2 servers</t>
  </si>
  <si>
    <t>Providing a selection in column B will ensure the correct 2800 pids are added</t>
  </si>
  <si>
    <t>9190-F498</t>
  </si>
  <si>
    <t>2800 Specific reserved space PID</t>
  </si>
  <si>
    <t>9190-F499</t>
  </si>
  <si>
    <t>9190-F505</t>
  </si>
  <si>
    <t>i500 Tape Library: Dell Cabinet or field upgrade (9215-5xxx )</t>
  </si>
  <si>
    <t>9215-5100-8090</t>
  </si>
  <si>
    <t>QTM - i500 Base 41 slot, redundant power [9-02509-01]</t>
  </si>
  <si>
    <t>Base with 41 slots</t>
  </si>
  <si>
    <t>9215-K501</t>
  </si>
  <si>
    <t>QTM - i500 Expansion Module, 92 slot, redundant power [9-02510-01]</t>
  </si>
  <si>
    <t>Expansion Module
Max 4 per 9203 cabinet</t>
  </si>
  <si>
    <t>9215-K506</t>
  </si>
  <si>
    <t>QTM - i500 Tape Drive HP LTO-6 8Gb FC [9-02777-01]</t>
  </si>
  <si>
    <t>Max 2/base, 4/expansion
LTO6 = 160MB/Sec</t>
  </si>
  <si>
    <t>9215-K502</t>
  </si>
  <si>
    <t>QTM - i500 Tape Drive HP LTO-5 8Gb FC [9‐01907‐01]</t>
  </si>
  <si>
    <t>Max 2/base, 4/expansion
LTO5 = 140MB/Sec (.48TB/hour)</t>
  </si>
  <si>
    <t>9215-K520</t>
  </si>
  <si>
    <t>QTM - i500 License, Vision Reporting</t>
  </si>
  <si>
    <t>Optional
Max 1 per library</t>
  </si>
  <si>
    <t>9215-K503</t>
  </si>
  <si>
    <t>QTM - i500 License, Advanced Reporting [9‐01649‐01]</t>
  </si>
  <si>
    <t>REQUIRED for 14 U and greater i500 (base and expansion module)
Recommended 1 per Library</t>
  </si>
  <si>
    <t xml:space="preserve">Power cord between PDU &amp; i500 - order 2 for each module (including base) </t>
  </si>
  <si>
    <t>NA</t>
  </si>
  <si>
    <t>Tape Volser Range</t>
  </si>
  <si>
    <t>default = 000000</t>
  </si>
  <si>
    <t xml:space="preserve">1413-C189-1000 </t>
  </si>
  <si>
    <t>300Ft</t>
  </si>
  <si>
    <t>Add one for library monitoring</t>
  </si>
  <si>
    <t>Cable, GbE, 10 m (33 ft.)</t>
  </si>
  <si>
    <t>Cable, GbE, 20 m (66 ft.)</t>
  </si>
  <si>
    <t>For Field installation in 9211 cabinet only</t>
  </si>
  <si>
    <t>If &gt;24 ports are needed on switch (qty. 8; up to 2 kits can be added to switch)</t>
  </si>
  <si>
    <t>Brocade 5100 40 Port SAN Switch, 24 x 8Gb SWL SFP's w/ Licensing, Non-Teradata Cabinet</t>
  </si>
  <si>
    <t>For Field installation in 3rd party rack or customer cabinet</t>
  </si>
  <si>
    <t>Existing library used</t>
  </si>
  <si>
    <t>Existing tape drives used</t>
  </si>
  <si>
    <t>Customer provided Frame</t>
  </si>
  <si>
    <t>i500 Tape Library Platform Framework Cabinet
(For SKM use section called "SKM Tape Encryption: Platform Framework Cabinet")</t>
  </si>
  <si>
    <t>Must have reserved space pids configured in the 2700 side to reserve i80 and SKM installs</t>
  </si>
  <si>
    <t>QTM - i500 Base 41 slot, redundant power [9-02509-02]</t>
  </si>
  <si>
    <t>Max 1 per 9212 Cabinet</t>
  </si>
  <si>
    <t>QTM - i500 Expansion Module, 92 slot, redundant power [9-02510-02]</t>
  </si>
  <si>
    <t>Max 3 per 9212 Cabinet (Limit to PFC Only)
Requires Base Module</t>
  </si>
  <si>
    <t>QTM - i500 Tape Drive HP LTO-5 8Gb FC [9-01907-03]</t>
  </si>
  <si>
    <t>QTM - i500 License, Advanced Reporting [9-01649-01]</t>
  </si>
  <si>
    <t xml:space="preserve">REQUIRED for 14 U and greater i500 (base and expansion module)
Recommended 1 per Library
</t>
  </si>
  <si>
    <t>i500 Tape Library: Quantum Migration Program</t>
  </si>
  <si>
    <t>PIDs &amp; Quotes Avaialble Aug 20th, 2014</t>
  </si>
  <si>
    <t>9215-5200-8090</t>
  </si>
  <si>
    <t>QTM - i500 - Quantum Migration Program - Base 41 slot, redundant power [9-02509-02]</t>
  </si>
  <si>
    <r>
      <rPr>
        <sz val="12"/>
        <color indexed="10"/>
        <rFont val="Arial Unicode MS"/>
        <family val="2"/>
      </rPr>
      <t>Max 1 for migration program</t>
    </r>
    <r>
      <rPr>
        <sz val="12"/>
        <rFont val="Arial Unicode MS"/>
        <family val="2"/>
      </rPr>
      <t>. Seprate Spreadsheets will need to be submitted for each library credit.</t>
    </r>
  </si>
  <si>
    <t>9215-K521</t>
  </si>
  <si>
    <t>QTM - i500 Expansion Module - Quantum Migration Program 1st expansion module-  92 slot, redundant power [9-02510-02]</t>
  </si>
  <si>
    <t>Max 1 for migration program 2nd - 4th module should use 9215-K501</t>
  </si>
  <si>
    <t>QTM - i500 Expansion Module - Quantum Migration Program 2nd+ expansion module - 92 slot, redundant power [9-02510-02]</t>
  </si>
  <si>
    <t>Max 3 for Dell 
Max 2 for PFC Cabinet</t>
  </si>
  <si>
    <t>Min 5 REQUIRED of LTO5 or LTO6 for Migration Program</t>
  </si>
  <si>
    <t>Only complete this section if the tape library will be installed in a Dell 3rd Party Rack. Do Not select if installed in PFC. Space reservation for PFC will auto fill if a dell cabinet is not selected 
[PID NOT IN WOT SOLUTION until 10/06/2014 – Prior to this date USE “ADD ITEM” TO ENTER MANUALLY]</t>
  </si>
  <si>
    <t>LTO6 Tape Media - 10 Pak - 2.5 TB per tape</t>
  </si>
  <si>
    <t>Starting Voler for LTO6</t>
  </si>
  <si>
    <t>enter value in column C</t>
  </si>
  <si>
    <t>Starting Voler for LTO5</t>
  </si>
  <si>
    <t>Quantum i500 Base Module - Space Reservation Feature</t>
  </si>
  <si>
    <t>Must be configured in PFC Space Reservation</t>
  </si>
  <si>
    <t>Quantum i500 Expansion Module - Space Reservation Feature</t>
  </si>
  <si>
    <t>i6000 Tape Library (9215-6xxx)</t>
  </si>
  <si>
    <t>9215-6100-8090</t>
  </si>
  <si>
    <t>QTM - i6000 Base 200 slots redundant power &amp; robot [9-02496-01]</t>
  </si>
  <si>
    <t>660 Physical Slots, 200 Lic Slots, space up to 24 drives</t>
  </si>
  <si>
    <t>9215-K601</t>
  </si>
  <si>
    <t>QTM - i6000 Storage Expansion Module, storage only [9-02497-01]</t>
  </si>
  <si>
    <t>Storage only Expansion (456 unlicensed slots) Max 10</t>
  </si>
  <si>
    <t>9215-K602</t>
  </si>
  <si>
    <t>QTM - i6000 Drive &amp; Storage Expansion Module [9-02498-01]</t>
  </si>
  <si>
    <t>Drive &amp; Storage Expansion (up to 12 Drives, 360 unlicensed slots) Max 6</t>
  </si>
  <si>
    <t>9215-K603</t>
  </si>
  <si>
    <t>QTM - i6000 EM Conversion Kit: 'storage-only EM' to 'drive-ready EM' [9-02508-01]</t>
  </si>
  <si>
    <t>Convert storage only expansion to accept drives (96 Physical Slots lost)</t>
  </si>
  <si>
    <t>9215-K614</t>
  </si>
  <si>
    <t>QTM - i6000 Tape Drive HP LTO-6 8Gb FC [9-02880-02]</t>
  </si>
  <si>
    <t xml:space="preserve">
LTO6 = 160MB/Sec</t>
  </si>
  <si>
    <t>9215-K604</t>
  </si>
  <si>
    <t>QTM - i6000 Tape Drive HP LTO-5 8Gb FC [9-02503-01]</t>
  </si>
  <si>
    <t>LTO5 = 140MB/Sec (.48TB/hour)</t>
  </si>
  <si>
    <t>9215-K605</t>
  </si>
  <si>
    <t>QTM - i6000 License 100-slot COD [9-02499-01]</t>
  </si>
  <si>
    <t>9215-K606</t>
  </si>
  <si>
    <t>QTM - i6000 License 200-slot COD [9-02500-01]</t>
  </si>
  <si>
    <t>9215-K607</t>
  </si>
  <si>
    <t>QTM - i6000 License 500-slot COD [9-02501-01]</t>
  </si>
  <si>
    <t>9215-K608</t>
  </si>
  <si>
    <t>QTM - i6000 License 1,000-slot COD [9-02502-01]</t>
  </si>
  <si>
    <t>9215-K609</t>
  </si>
  <si>
    <t>QTM - i6000 International Power Cord Pair Kit (qty 2 cords) [9-02507-01]</t>
  </si>
  <si>
    <t>9215-K610</t>
  </si>
  <si>
    <t>QTM - i6000 Expansion Import/Export station 24 slot [9‐00341‐02]</t>
  </si>
  <si>
    <t>9215-K611</t>
  </si>
  <si>
    <t>QTM - i6000 Expansion Import/Export station 72 slot [9‐01899‐01]</t>
  </si>
  <si>
    <t>9215-K612</t>
  </si>
  <si>
    <t>QTM - i6000 License, Advanced Reporting [9-02504-01]</t>
  </si>
  <si>
    <t>REQUIRED for all i6000
1 per Library</t>
  </si>
  <si>
    <t>9215-K620</t>
  </si>
  <si>
    <t>QTM - i6000 License, Vision Reporting</t>
  </si>
  <si>
    <t>9215-K613</t>
  </si>
  <si>
    <t>QTM - i6000 License, Partitioning [9-02505-01]</t>
  </si>
  <si>
    <t>Supports up to 16 partitions and as small as 6 Slots with 1 Tape Drive</t>
  </si>
  <si>
    <t>DISCONTINUED
For Field installation in 9211 cabinet only</t>
  </si>
  <si>
    <t>DISCONTINUED
If &gt;24 ports are needed on switch (qty. 8; up to 2 kits can be added to switch)</t>
  </si>
  <si>
    <t>DISCONTINUED
For Field installation in 3rd party rack or customer cabinet</t>
  </si>
  <si>
    <t>Rack for Brocade Switch if needed</t>
  </si>
  <si>
    <t>i6000 Tape Library: Quantum Migration Program</t>
  </si>
  <si>
    <t>9215-6200-8090</t>
  </si>
  <si>
    <t>QTM - i6000 Base - Quantum Migration Program -  200 slots redundant power &amp; robot [9-02496-01]]</t>
  </si>
  <si>
    <t>QTM - i6000 Tape Drive HP LTO-5 8Gb FC [9-02503-02]</t>
  </si>
  <si>
    <t>QTM - i6000 Expansion Import/Export station 24 slot [9-00341-06]</t>
  </si>
  <si>
    <t>QTM - i6000 Expansion Import/Export station 72 slot [9-01899-03]</t>
  </si>
  <si>
    <t>Required for all i6000</t>
  </si>
  <si>
    <t>SKM Tape Drive Encryption: Dell cabinet or Field upgrade (9215-4xxx)</t>
  </si>
  <si>
    <t>Important Note: Encryption Key Managers from Quantum and Oracle are not compatible.  Encrypted tapes may only be read by the same brand of key manager and library used when writing to the tape.</t>
  </si>
  <si>
    <r>
      <rPr>
        <b/>
        <sz val="12"/>
        <color indexed="10"/>
        <rFont val="Arial Unicode MS"/>
        <family val="2"/>
      </rPr>
      <t>Important Note: Encryption Key Managers from Quantum and Oracle are not compatible.  Encrypted tapes may only be read by the same brand of key manager and library used when writing to the tape.</t>
    </r>
    <r>
      <rPr>
        <b/>
        <sz val="12"/>
        <rFont val="Arial Unicode MS"/>
        <family val="2"/>
      </rPr>
      <t xml:space="preserve">
Use this section when configuring an skm in a 2700 with an i80
Max 1 if configuring a single i80
Max 0 if configuring 2 i80's
Includes 2 servers</t>
    </r>
  </si>
  <si>
    <t>9215-K401</t>
  </si>
  <si>
    <t>QTM - SKM License, i500 two-drive Key Manager [9‐01763‐01]</t>
  </si>
  <si>
    <t>9215-K402</t>
  </si>
  <si>
    <t>QTM - SKM License, i6000 two-drive Key Manager [9-02506-01]</t>
  </si>
  <si>
    <t>9209-K007</t>
  </si>
  <si>
    <t xml:space="preserve">24-Port 1Gb Ethernet switch PowerConnect 2824 </t>
  </si>
  <si>
    <t>Switch for SKM is not required if being connected on the customer LAN</t>
  </si>
  <si>
    <t>Rack power</t>
  </si>
  <si>
    <t>Required - Add one for Appliance Monitoring</t>
  </si>
  <si>
    <t>SKM Tape Encryption: Platform Framework Cabinet</t>
  </si>
  <si>
    <r>
      <t xml:space="preserve">Must have reserved space pids configured in the 2700 side to reserve i80 and SKM installs
</t>
    </r>
    <r>
      <rPr>
        <b/>
        <sz val="12"/>
        <color indexed="10"/>
        <rFont val="Arial Unicode MS"/>
        <family val="2"/>
      </rPr>
      <t>Important Note: Encryption Key Managers from Quantum and Oracle are not compatible.  Encrypted tapes may only be read by the same brand of key manager and library used when writing to the tape.</t>
    </r>
  </si>
  <si>
    <r>
      <rPr>
        <b/>
        <sz val="12"/>
        <color indexed="10"/>
        <rFont val="Arial Unicode MS"/>
        <family val="2"/>
      </rPr>
      <t>Important Note: Encryption Key Managers from Quantum and Oracle are not compatible.  Encrypted tapes may only be read by the same brand of key manager and library used when writing to the tape.</t>
    </r>
    <r>
      <rPr>
        <b/>
        <sz val="12"/>
        <rFont val="Arial Unicode MS"/>
        <family val="2"/>
      </rPr>
      <t xml:space="preserve">
Max 1 per 9212 cabinet
Max 0 if Brocade switch is configured in 9212 cabinet </t>
    </r>
  </si>
  <si>
    <t>1 per Library</t>
  </si>
  <si>
    <t>QTM - SKM License, i500 two-drive Key Manager [9-01763-01]</t>
  </si>
  <si>
    <t>1 per 2 drives</t>
  </si>
  <si>
    <t>9200 (SL500) Tape Library</t>
  </si>
  <si>
    <t>9200-K094</t>
  </si>
  <si>
    <t>Drive Expansion Module - 93 slots EZ</t>
  </si>
  <si>
    <t>9200-K158</t>
  </si>
  <si>
    <t>Ultrium 5 8Gb Tape Drive – Fibre Channel</t>
  </si>
  <si>
    <t>9200-K120</t>
  </si>
  <si>
    <t xml:space="preserve">Redundant Power </t>
  </si>
  <si>
    <t xml:space="preserve">Cable, Power, Internal Connection for frame </t>
  </si>
  <si>
    <t>9200-K130</t>
  </si>
  <si>
    <t>Cable, Power, External Connection, North America</t>
  </si>
  <si>
    <t>9200-K132</t>
  </si>
  <si>
    <t>Cable, Power, External Connection, Japan</t>
  </si>
  <si>
    <t>9200-K135</t>
  </si>
  <si>
    <t>9200-K140</t>
  </si>
  <si>
    <t>Cable, Power, External Connection, International</t>
  </si>
  <si>
    <t>9200-K141</t>
  </si>
  <si>
    <t>Cartridge Expansion Module</t>
  </si>
  <si>
    <t>9200-1050-8090</t>
  </si>
  <si>
    <t>SL500 Modular Tape Library Base Module</t>
  </si>
  <si>
    <t>DISCONTINUED Jan 2013</t>
  </si>
  <si>
    <t>9200-1051-8090</t>
  </si>
  <si>
    <t>9200-K009</t>
  </si>
  <si>
    <t>Installation Kit</t>
  </si>
  <si>
    <t>9200-K050</t>
  </si>
  <si>
    <t>30 to 50 Slot Upgrade for SL500 30 Slot</t>
  </si>
  <si>
    <t>9200-K055</t>
  </si>
  <si>
    <t>SL500 Frame</t>
  </si>
  <si>
    <t>9200-K093</t>
  </si>
  <si>
    <t>9200-K116</t>
  </si>
  <si>
    <t>Ultrium 4 4Gb Tape Drive – Fibre Channel (HP)</t>
  </si>
  <si>
    <t>9200-K121</t>
  </si>
  <si>
    <t>9200-K156</t>
  </si>
  <si>
    <t>9200-K131</t>
  </si>
  <si>
    <t>9200-K133</t>
  </si>
  <si>
    <t>9200-K134</t>
  </si>
  <si>
    <t>Cable, Power, External Connection, Italy</t>
  </si>
  <si>
    <t>9200-K136</t>
  </si>
  <si>
    <t>9200-K137</t>
  </si>
  <si>
    <t>9200-K138</t>
  </si>
  <si>
    <t>Cable, Power, External Connection, South Korea</t>
  </si>
  <si>
    <t>9200-K139</t>
  </si>
  <si>
    <t>Cable, Power, External Connection, South Africa</t>
  </si>
  <si>
    <t>9200-K142</t>
  </si>
  <si>
    <t>9200 Partitioning Enabler Key</t>
  </si>
  <si>
    <t>9200-K143</t>
  </si>
  <si>
    <t>50 to 93 Slot Upgrade for Drive Expansion Module</t>
  </si>
  <si>
    <t>LT05 Tape Media - 10 Pak - 1.5TB per tape</t>
  </si>
  <si>
    <t>Tape Volker Range  LTO4 Tapes</t>
  </si>
  <si>
    <t>Tape Volker Range  LT05 Tapes</t>
  </si>
  <si>
    <t>Tape Volker Range LTO3 Tapes</t>
  </si>
  <si>
    <t>6499-K026</t>
  </si>
  <si>
    <t>Tapes Ultrium3 10 Pack - 400 GB each</t>
  </si>
  <si>
    <t>6499-K027</t>
  </si>
  <si>
    <t>Ultrium 4 Tape Media - 10 Pak - 800 GB each tape</t>
  </si>
  <si>
    <t xml:space="preserve">Cable, Fibre Channel, LC/LC 3 Meters </t>
  </si>
  <si>
    <t>Systems Management</t>
  </si>
  <si>
    <t xml:space="preserve">Cable, GbE, 7.6 m (25 ft.) </t>
  </si>
  <si>
    <t>TMSS</t>
  </si>
  <si>
    <t>Teradata Managed Storage Server for BAR Utilities - 9211 TMS and 9212 PFC Cabinet</t>
  </si>
  <si>
    <t>Field install only</t>
  </si>
  <si>
    <t>9214-6010-8090</t>
  </si>
  <si>
    <t>TMSS, Server Chassis, 40TB, Appliance Backup Utility (ABU)</t>
  </si>
  <si>
    <t>See relevant OCI's for 9212 Stacking Rules and Requirements; note that no power cord is required as the server is connected to an existing cable harness</t>
  </si>
  <si>
    <t>SuSE Linux Enterprise Server License, 1 Year</t>
  </si>
  <si>
    <t>1 required per TMSS</t>
  </si>
  <si>
    <t>Linux SLES 11 BCD0-1568: SW Media Kit 892000328001</t>
  </si>
  <si>
    <t>1 per TMSS Site (i.e. only 1 required per TD system)</t>
  </si>
  <si>
    <t>9212-K231</t>
  </si>
  <si>
    <t>Adpt-PCIe 1Gb Ethernet, 2 Channel, Fiber, LP</t>
  </si>
  <si>
    <t>Adapter-PCIe, 1Gb Ethernet, 4Ch, Copper, LP</t>
  </si>
  <si>
    <t>Adpt-PCIe 10Gb Ethernet, 2 Channel, Fiber, LP</t>
  </si>
  <si>
    <t>Adpt-PCIe 10Gb Ethernet, 2 Channel, Copper, LP</t>
  </si>
  <si>
    <t>Adpt-PCIe 56Gb/s InfiniBand, 2CH,LP</t>
  </si>
  <si>
    <t>Teradata Managed Storage Server for BAR Utilities - 9170 Cabinet</t>
  </si>
  <si>
    <t>See relevant OCI's for 9170 Stacking Rules and Requirements</t>
  </si>
  <si>
    <t xml:space="preserve">9214-F650 </t>
  </si>
  <si>
    <t xml:space="preserve">CABLE ASSY, Power, V-Lock, Set  </t>
  </si>
  <si>
    <t>1 cable set required per TMSS</t>
  </si>
  <si>
    <t>Teradata Managed Storage Server for BAR Utilities - 9190 Cabinet</t>
  </si>
  <si>
    <t>See relevant OCI's for 9190 Stacking Rules and Requirements</t>
  </si>
  <si>
    <t>Teradata Managed Storage Server for BAR Utilities - 9218 Cabinet</t>
  </si>
  <si>
    <t>See relevant OCI's for 9218 Stacking Rules and Requirements</t>
  </si>
  <si>
    <t>9214-F650 </t>
  </si>
  <si>
    <t>CABLE ASSY, Power, V-Lock, Set  </t>
  </si>
  <si>
    <t>9208 (SL3000) Tape Library</t>
  </si>
  <si>
    <t>30-day lead for all Oracle; Account teams MUST Commit to owning the equipment prior to placing the orderand verify the lead time is accetable for the customer.</t>
  </si>
  <si>
    <t>9208-K029</t>
  </si>
  <si>
    <t>SL3000 Drive Expansion Module</t>
  </si>
  <si>
    <t>9208-K002</t>
  </si>
  <si>
    <t>SL3000 Cartridge Expansion Module</t>
  </si>
  <si>
    <t>9208-K003</t>
  </si>
  <si>
    <t>SL3000 Cartridge Access Port</t>
  </si>
  <si>
    <t>9208-K005</t>
  </si>
  <si>
    <t>SL3000 Dual Bot</t>
  </si>
  <si>
    <t>9208-K006</t>
  </si>
  <si>
    <t>Sl3000 Left Access Expansion Module</t>
  </si>
  <si>
    <t>9208-K007</t>
  </si>
  <si>
    <t>Sl3000 Right Access Expansion Module</t>
  </si>
  <si>
    <t>9208-K010</t>
  </si>
  <si>
    <t>SL3000 100 Cart Slot Upgrade-KEY</t>
  </si>
  <si>
    <t>9208-K011</t>
  </si>
  <si>
    <t>SL3000 200 Cart Slot Upgrade-KEY</t>
  </si>
  <si>
    <t>9208-K012</t>
  </si>
  <si>
    <t>SL3000 500 Cart Slot Upgrade-KEY</t>
  </si>
  <si>
    <t>9208-K013</t>
  </si>
  <si>
    <t>SL3000 1000 Cart Slot Upgrade-KEY</t>
  </si>
  <si>
    <t>9208-K014</t>
  </si>
  <si>
    <t>SL3000 US Power Cord 20A/110V</t>
  </si>
  <si>
    <t>9208-K015</t>
  </si>
  <si>
    <t>SL3000 US power Cord 30A/220V</t>
  </si>
  <si>
    <t>9208-K016</t>
  </si>
  <si>
    <t>SL3000 Intl Power Cord 30A/2200V</t>
  </si>
  <si>
    <t>9208-K017</t>
  </si>
  <si>
    <t>SL3000 AC PDU 110VAC 20 AMP</t>
  </si>
  <si>
    <t>9208-K018</t>
  </si>
  <si>
    <t>SL3000 AC PDU 240VAC 30 AMP</t>
  </si>
  <si>
    <t>9208-K030</t>
  </si>
  <si>
    <t>SL3000 DC Power Supply</t>
  </si>
  <si>
    <t>9208-K031</t>
  </si>
  <si>
    <t>SL3000 200Watt DC Power Supply</t>
  </si>
  <si>
    <t>9208-K021</t>
  </si>
  <si>
    <t>SL3000 Drive array (+1-8 drives)</t>
  </si>
  <si>
    <t>9208-K027</t>
  </si>
  <si>
    <t>SL3000 LT05 FC 8GB Tape Drive, 1500GB</t>
  </si>
  <si>
    <t>9208-K025</t>
  </si>
  <si>
    <t>Drive Conversion Kit;  LT04, L180/700/1400 to SL3000</t>
  </si>
  <si>
    <t>9208-K026</t>
  </si>
  <si>
    <t>Drive Conversion Kit;  LT04, SL500 to SL3000</t>
  </si>
  <si>
    <t>9208-K028</t>
  </si>
  <si>
    <t>Sl3000 Fiber Channel Dual Control Path</t>
  </si>
  <si>
    <t>9208-K032</t>
  </si>
  <si>
    <t>Sl3000 Fiber Channel Dual Control Path - second port enabled</t>
  </si>
  <si>
    <t>9208-0002-8090</t>
  </si>
  <si>
    <t>SL3000 Enterprise Tape System Base Module</t>
  </si>
  <si>
    <t>DISCONTINUED
Base, Includes 1 drive array with 1-8 tape drives, 3 arrays max,400-350-300 slots available</t>
  </si>
  <si>
    <t>9208-K004</t>
  </si>
  <si>
    <t>SL3000, Operations Panel</t>
  </si>
  <si>
    <t>9208-K009</t>
  </si>
  <si>
    <t>SL3000 1 Cart Slot Upgrade-KEY</t>
  </si>
  <si>
    <t>DISCONTINUED - Replaced with 9208-K010</t>
  </si>
  <si>
    <t>9208-K023</t>
  </si>
  <si>
    <t>SL3000  T10000B 4GB FC Tape Drive, 1TB</t>
  </si>
  <si>
    <t>9208-0001-8090</t>
  </si>
  <si>
    <t>9208-K001</t>
  </si>
  <si>
    <t>9208-K019</t>
  </si>
  <si>
    <t>9208-K020</t>
  </si>
  <si>
    <t>9208-K022</t>
  </si>
  <si>
    <t>SL3000 LT04 FC 4GB Tape Drive, 800GB</t>
  </si>
  <si>
    <t>DISCONTINUED 11/15/2013</t>
  </si>
  <si>
    <t>Tape Volker Range</t>
  </si>
  <si>
    <t>6499-K229</t>
  </si>
  <si>
    <t>T10000 Tape Media - 20 pack, B/W labels</t>
  </si>
  <si>
    <t>6499-K305</t>
  </si>
  <si>
    <t>T10000 Cleaning Tape - 5pak</t>
  </si>
  <si>
    <t>300ft</t>
  </si>
  <si>
    <t>OKM Tape Drive Encryption</t>
  </si>
  <si>
    <t>DISCONTINUED
30-day lead for all Oracle; Account teams MUST Commit to owning the equipment prior to placing the orderand verify the lead time is accetable for the customer.</t>
  </si>
  <si>
    <t>9209-0002-8090</t>
  </si>
  <si>
    <t>Crypto Key Management Appliance 2.3</t>
  </si>
  <si>
    <r>
      <t xml:space="preserve">DISCONTINUED 
Min of 2 per site - Goes in Standalone BAR Server Rack
</t>
    </r>
    <r>
      <rPr>
        <b/>
        <sz val="12"/>
        <rFont val="Arial Unicode MS"/>
        <family val="2"/>
      </rPr>
      <t>EFFECTIVE Jan 1, 2012 only for NON EU countries</t>
    </r>
    <r>
      <rPr>
        <sz val="12"/>
        <rFont val="Arial Unicode MS"/>
        <family val="2"/>
      </rPr>
      <t xml:space="preserve"> (all countries not listed for 9209-1003-8090 use this PID)</t>
    </r>
  </si>
  <si>
    <t>9209-1003-8090</t>
  </si>
  <si>
    <r>
      <t xml:space="preserve">DISCONTINUED
Min of 2 per site - Goes in Standalone BAR Server Rack
</t>
    </r>
    <r>
      <rPr>
        <b/>
        <sz val="12"/>
        <rFont val="Arial Unicode MS"/>
        <family val="2"/>
      </rPr>
      <t>EFFECTIVE Jan 1, 2012: ONLY FOR EU COUNTRIES</t>
    </r>
    <r>
      <rPr>
        <sz val="12"/>
        <rFont val="Arial Unicode MS"/>
        <family val="2"/>
      </rPr>
      <t>: Austria, Belgium, Bulgaria, Croatia, Cyprus, Czech Republic, Denmark, Estonia, Finland, France, Germany, Greece, Hungary, Iceland, Ireland, Italy, Latvia, Lithuania, Luxembourg, Malta, Netherlands, Poland, Portugal, Romania, Slovakia, Slovenia, Spain, Sweden, Switzerland, Turkey, &amp; UK.</t>
    </r>
  </si>
  <si>
    <t>9209-F011</t>
  </si>
  <si>
    <t>OKM 2.3 Encryption Card</t>
  </si>
  <si>
    <t>DISCONTINUED
Only required for FIPS Gov. Stand  (one per KMA);</t>
  </si>
  <si>
    <t>9209-K002</t>
  </si>
  <si>
    <t>T10000A Drive Encryption Key, After market</t>
  </si>
  <si>
    <t>9209-K003</t>
  </si>
  <si>
    <t>HP LTO4 Drive Encryption upgrade kit for SL3000/SL85000 Libraries</t>
  </si>
  <si>
    <t>9209-K004</t>
  </si>
  <si>
    <t>HP LTO4 Drive Encryption upgrade kit for SL500 FC Library</t>
  </si>
  <si>
    <t>9209-K005</t>
  </si>
  <si>
    <t>HP LTO4 Drive Encryption Key, bundled for SL500, SL3000, SL8500</t>
  </si>
  <si>
    <t>9209-K006</t>
  </si>
  <si>
    <t>HP LTO4 Drive Encryption key, after market, for SL500, SL3000, SL8500</t>
  </si>
  <si>
    <t>DISCONTINUED; use K005 instead</t>
  </si>
  <si>
    <t>24 port GB Ethernet Switch</t>
  </si>
  <si>
    <t>9209-K008</t>
  </si>
  <si>
    <t>T10000B Drive Encryption Key, Bundled</t>
  </si>
  <si>
    <t>9209-K009</t>
  </si>
  <si>
    <t>T10000B Drive Encryption Key, After market</t>
  </si>
  <si>
    <t>9209-K010</t>
  </si>
  <si>
    <t>LT05 Drive Encryption Key, Bundled</t>
  </si>
  <si>
    <t>DISCONTINUED.  Replaced with F906-0001-0000</t>
  </si>
  <si>
    <t>F906-0001-0000</t>
  </si>
  <si>
    <t>DISCONTINUED
One per drive</t>
  </si>
  <si>
    <t>9209-K011</t>
  </si>
  <si>
    <t>DISCONTINUED.  Replaced with 9209-F011</t>
  </si>
  <si>
    <t>Optional,  Customer can provide own Rack or put into open slot in 9200</t>
  </si>
  <si>
    <t>Customer Provided Server Rack</t>
  </si>
  <si>
    <t>Customer provided workstation for KMS GUI</t>
  </si>
  <si>
    <t>Customer Provided - Required</t>
  </si>
  <si>
    <t>9222 EMC Data Domain 670</t>
  </si>
  <si>
    <r>
      <rPr>
        <i/>
        <sz val="12"/>
        <rFont val="Arial Unicode MS"/>
        <family val="2"/>
      </rPr>
      <t>DISCONTINUED</t>
    </r>
    <r>
      <rPr>
        <sz val="12"/>
        <rFont val="Arial Unicode MS"/>
        <family val="2"/>
      </rPr>
      <t xml:space="preserve">; </t>
    </r>
    <r>
      <rPr>
        <i/>
        <sz val="12"/>
        <rFont val="Arial Unicode MS"/>
        <family val="2"/>
      </rPr>
      <t>only disk shelves and expansion cards available (until 3/31/2019 or EMC inventory exhausted)</t>
    </r>
  </si>
  <si>
    <t>9222-6210-8090</t>
  </si>
  <si>
    <t>EMC - DD670 BASE, 5.1, 1TB HDD [DD670-12TB, DDOS-DOC-A2]</t>
  </si>
  <si>
    <t>DISCONTINUED - No new DD670 system sales</t>
  </si>
  <si>
    <t>9222-6211-8090</t>
  </si>
  <si>
    <t>EMC - DD670 BASE, 5.1 + 1ES30, 1TB HDD [DD670-1E15, DDOS-DOC-A2]</t>
  </si>
  <si>
    <t>9222-6212-8090</t>
  </si>
  <si>
    <t>EMC - DD670 BASE, 5.1 + 2ES30, 1TB HDD [DD670-2E15, DDOS-DOC-A2]</t>
  </si>
  <si>
    <t>9222-6213-8090</t>
  </si>
  <si>
    <t>EMC - DD670 BASE, 5.1 + 3ES30, 1TB HDD [DD670-3E15, DDOS-DOC-A2]</t>
  </si>
  <si>
    <t>9222-6214-8090</t>
  </si>
  <si>
    <t>EMC - DD670 BASE, 5.1 + 4ES30, 1TB HDD [DD670-4E15, DDOS-DOC-A2]</t>
  </si>
  <si>
    <t>9222-6221-8090</t>
  </si>
  <si>
    <t>EMC - DD670 BASE, 5.1 + 1ES30, 2TB HDD [DD670-1E30, DDOS-DOC-A2]</t>
  </si>
  <si>
    <t>9222-6222-8090</t>
  </si>
  <si>
    <t>EMC - DD670 BASE, 5.1 + 2ES30, 2TB HDD [DD670-2E30, DDOS-DOC-A2]</t>
  </si>
  <si>
    <t>9222-F200</t>
  </si>
  <si>
    <t>EMC - 1GbE NIC, 2P, Optical [C-1G-L2PO]</t>
  </si>
  <si>
    <t>9222-F201</t>
  </si>
  <si>
    <t>EMC - 1GbE NIC, 4P, Copper [C-1G-L4PC]</t>
  </si>
  <si>
    <t>9222-F202</t>
  </si>
  <si>
    <t>EMC - 10GbE NIC, 2P, SFP+, Copper [C-10G-L2PC]</t>
  </si>
  <si>
    <t>9222-F203</t>
  </si>
  <si>
    <t>EMC - 10GbE NIC, 2P, SFP+, Optical [C-10G-L2PO]</t>
  </si>
  <si>
    <t>9222-F210</t>
  </si>
  <si>
    <t>EMC - VTL License for DD670, 1x8Gb FC, 2P [L-VTL-670-1]</t>
  </si>
  <si>
    <t>9222-F211</t>
  </si>
  <si>
    <t>EMC - VTL License for DD670, 2x8Gb FC, 2P [L-VTL-670-2]</t>
  </si>
  <si>
    <t>9222-F301</t>
  </si>
  <si>
    <t>EMC - EXP Shelf, DD670/DD890, 1TB, Dual Ctrl [C-ES30-15]</t>
  </si>
  <si>
    <t>9222-F302</t>
  </si>
  <si>
    <t>EMC - EXP Shelf, DD670/DD890, 2TB, Dual Ctrl [C-ES30-30]</t>
  </si>
  <si>
    <t>9222-F350</t>
  </si>
  <si>
    <t>EMC - EXP Kit, DD670, Dual Path [C-670-AES]</t>
  </si>
  <si>
    <t>9222-F351</t>
  </si>
  <si>
    <t>EMC - EXP Kit, DD670, ES30, Dual Path [C-670-AES30]</t>
  </si>
  <si>
    <t>9222-F370</t>
  </si>
  <si>
    <t>EMC - EXP Cable Kit, DD670/DD890, 6 to 12 ES30, 8x2M [C-A12E30]</t>
  </si>
  <si>
    <t>9222-F371</t>
  </si>
  <si>
    <t>EMC - EXP Cable Kit, DD670/DD890, 1 to 6 ES30, 4x2M [C-A6E30]</t>
  </si>
  <si>
    <t>9222-F430</t>
  </si>
  <si>
    <t>EMC - EXP Kit, DD670, 30TB to 76TB [C-670AUP76T]</t>
  </si>
  <si>
    <t>9222-F400</t>
  </si>
  <si>
    <t>EMC - License, DD670, Boost [L-BST-670, D-BST-DOCS2]</t>
  </si>
  <si>
    <t>9222-F401</t>
  </si>
  <si>
    <t>EMC - License, DD670, Encryption [L-ENC-670]</t>
  </si>
  <si>
    <t>9222-F402</t>
  </si>
  <si>
    <t>EMC - License, DD670, Replicator [L-REP-670]</t>
  </si>
  <si>
    <t>9222-F403</t>
  </si>
  <si>
    <t>EMC - License, DD670, Retention Lock [L-RL-670]</t>
  </si>
  <si>
    <t>9222-F404</t>
  </si>
  <si>
    <t>EMC - License, DD670, VTL/NDMP [L-VTL670-E]</t>
  </si>
  <si>
    <t>9222-F900</t>
  </si>
  <si>
    <t>EMC - 40U Rack Mount Cabinet [CX4-RACK-40U]</t>
  </si>
  <si>
    <t>9222-K900</t>
  </si>
  <si>
    <t>9222-K920</t>
  </si>
  <si>
    <t>EMC - Power Cord, 40U Rack, Australia [PW40U-60-ASTL]</t>
  </si>
  <si>
    <t>9222-K921</t>
  </si>
  <si>
    <t>EMC - Power Cord, 40U Rack, EMEA, Asia [PW40U-60-IEC3]</t>
  </si>
  <si>
    <t>9222-K922</t>
  </si>
  <si>
    <t>EMC - Power Cord, 40U Rack, Russia [PW40U-60-RS]</t>
  </si>
  <si>
    <t>9222-K923</t>
  </si>
  <si>
    <t>EMC - Power Cord, 40U Rack, US [PW40U-60-US]</t>
  </si>
  <si>
    <t>9687-2000-0034</t>
  </si>
  <si>
    <t>EMC Data Domain HW Installation</t>
  </si>
  <si>
    <t>Used for New and Upgrades
SEE TSC for Pricing Info</t>
  </si>
  <si>
    <t>9687-2000-0047</t>
  </si>
  <si>
    <t xml:space="preserve">Implementation EMC Data Domain OpenStorage Technology </t>
  </si>
  <si>
    <t>9687-2000-0048</t>
  </si>
  <si>
    <t xml:space="preserve">Implementation EMC Data Domain Virtual Tape Library (VTL)  </t>
  </si>
  <si>
    <t>9222 EMC Data Domain 890</t>
  </si>
  <si>
    <t>9222-8200-8090</t>
  </si>
  <si>
    <t>EMC - DD890 BASE, 5.1 + NO DRIVE SHELVES[DD890-CTX, DDOS-DOC-A2]</t>
  </si>
  <si>
    <t>DISCONTINUED - No new DD890 system sales</t>
  </si>
  <si>
    <t>9222-8221-8090</t>
  </si>
  <si>
    <t>EMC - DD890 BASE, 5.1 + 1 ES30, 2TB HDD [DD890-1E30, DDOS-DOC-A2]</t>
  </si>
  <si>
    <t>9222-8222-8090</t>
  </si>
  <si>
    <t>EMC - DD890 BASE, 5.1 + 2 ES30, 2TB HDD [DD890-2E30, DDOS-DOC-A2]</t>
  </si>
  <si>
    <t>9222-8223-8090</t>
  </si>
  <si>
    <t>EMC - DD890 BASE, 5.1 + 3 ES30, 2TB HDD [DD890-3E30, DDOS-DOC-A2]</t>
  </si>
  <si>
    <t>9222-8224-8090</t>
  </si>
  <si>
    <t>EMC - DD890 BASE, 5.1 + 4 ES30, 2TB HDD [DD890-4E30, DDOS-DOC-A2]</t>
  </si>
  <si>
    <t>9222-8225-8090</t>
  </si>
  <si>
    <t>EMC - DD890 BASE, 5.1 + 5 ES30, 2TB HDD [DD890-5E30, DDOS-DOC-A2]</t>
  </si>
  <si>
    <t>9222-8226-8090</t>
  </si>
  <si>
    <t>EMC - DD890 BASE, 5.1 + 6 ES30, 2TB HDD [DD890-6E30, DDOS-DOC-A2]</t>
  </si>
  <si>
    <t>9222-8220-8090</t>
  </si>
  <si>
    <t>EMC - DD890 BASE, 5.1 + 12 ES30, 2TB HDD [DD890-12E30, DDOS-DOC-A2]</t>
  </si>
  <si>
    <t>9222-F212</t>
  </si>
  <si>
    <t>EMC - VTL Lic. for DD890, 1x8Gb FC, 2P [L-VTL-890-1]</t>
  </si>
  <si>
    <t>9222-F213</t>
  </si>
  <si>
    <t>EMC - VTL Lic. for DD890, 2x8Gb FC, 2P [L-VTL-890-2]</t>
  </si>
  <si>
    <t>9222-F304</t>
  </si>
  <si>
    <t>EMC - EXP Shelf, DD670/DD890, 2TB, Dual Ctrl [C-E32-DC]</t>
  </si>
  <si>
    <t>9222-F431</t>
  </si>
  <si>
    <t>EMC - EXP License, DD890, &gt; 180TB [L-890AU384T]</t>
  </si>
  <si>
    <t>9222-F450</t>
  </si>
  <si>
    <t>EMC - License, DD890, Boost [L-BST-890, D-BST-DOCS2]</t>
  </si>
  <si>
    <t>9222-F451</t>
  </si>
  <si>
    <t>EMC - License, DD890, Encryption [L-ENC-890]</t>
  </si>
  <si>
    <t>9222-F452</t>
  </si>
  <si>
    <t>EMC - License, DD890, Replicator [L-REP-890]</t>
  </si>
  <si>
    <t>9222-F453</t>
  </si>
  <si>
    <t>EMC - License, DD890, Retention Lock [L-RL-890]</t>
  </si>
  <si>
    <t>9222-F454</t>
  </si>
  <si>
    <t>EMC - License, DD890, VTL/NDMP [L-VTL890-E]</t>
  </si>
  <si>
    <t>9206 EMC 5200 Virtual Disk Library (EMC) New</t>
  </si>
  <si>
    <t>WOT Question:  How many EDLs being configured?  (0-5)</t>
  </si>
  <si>
    <t>WOT Question:  How many DAE's in first EDL?</t>
  </si>
  <si>
    <t>WOT Question:  How many DAE's in second EDL?</t>
  </si>
  <si>
    <t>WOT Question:  How many DAE's in third EDL?</t>
  </si>
  <si>
    <t>WOT Question:  How many DAE's in fourth EDL?</t>
  </si>
  <si>
    <t>WOT Question:  How many DAE's in fifth EDL?</t>
  </si>
  <si>
    <t>FC Cables for 5200 are listed under Managed BAR Servers Field Installs</t>
  </si>
  <si>
    <t>Enter Yes in E/C column and 1 in QTY column</t>
  </si>
  <si>
    <t>9206-2200-8090</t>
  </si>
  <si>
    <t>EDL5200 - Base + Installation [DL5200A960, PS-BAS-DL4KI]</t>
  </si>
  <si>
    <t>DISCONTINUED
Required - one per EDL Unit [7.3TB in Base DAE]</t>
  </si>
  <si>
    <t>9206-F200</t>
  </si>
  <si>
    <t>EDL5200 - Engine [DKL5200Engine]</t>
  </si>
  <si>
    <t>DISCONTINUED
Required - Two per EDL Unit</t>
  </si>
  <si>
    <t>9206-F205</t>
  </si>
  <si>
    <t>EDL - Active Engine Failover Software + Implementation [DL-A/Active, PS-BAS-DL2E]</t>
  </si>
  <si>
    <t>DISCONTINUED
Optional - 1 per EDL Unit</t>
  </si>
  <si>
    <t>9206-F204</t>
  </si>
  <si>
    <t>EDL - Active Engine Failover Software [DL-A/Active]</t>
  </si>
  <si>
    <t>DISCONTINUED, see F205</t>
  </si>
  <si>
    <t>9206-F201</t>
  </si>
  <si>
    <t>EDL5200 - DAE 15x1TB 7.2K HDD [DL1000S5DAE]</t>
  </si>
  <si>
    <t>DISCONTINUED
0-62, must be in pairs  [22TB per DAE Pair]</t>
  </si>
  <si>
    <t>9206-F203</t>
  </si>
  <si>
    <t>EDL5200 - DAE 15x2TB 7.2K HDD [DL2000SDAE]</t>
  </si>
  <si>
    <t>DISCONTINUED
0-62, must be in pairs  [44TB per DAE Pair]</t>
  </si>
  <si>
    <t>9206-F202</t>
  </si>
  <si>
    <t>EDL5200 - DAE 15x2TB 5.6K HDD [DL2000WDAE]</t>
  </si>
  <si>
    <t>DISCONTINUED, see F203</t>
  </si>
  <si>
    <t>9206-F220</t>
  </si>
  <si>
    <t>EDL5200 - Drive Expansion Ports [DL5200DREXP]</t>
  </si>
  <si>
    <t>DISCONTINUED
Only select when more than 32 DAEs</t>
  </si>
  <si>
    <t>9206-F010</t>
  </si>
  <si>
    <t>EDL5X00 - Vault  [DL5VAULTDAE]</t>
  </si>
  <si>
    <t>DISCONTINUED
Required - one per EDL Unit</t>
  </si>
  <si>
    <t>9206-F011</t>
  </si>
  <si>
    <t>EDL5X00 - BASE DAE [DL1KBASE-DAE]</t>
  </si>
  <si>
    <t>9206-F303</t>
  </si>
  <si>
    <t>EDL - 40U Rack Cabinet [RACK-40U-60]</t>
  </si>
  <si>
    <t>DISCONTINUED
Required -   Minimum of one per EDL Unit  (Max 6)</t>
  </si>
  <si>
    <t>9206-F005</t>
  </si>
  <si>
    <t>EDL5X00 - HSSDC Cable 5m  [FC2-HSSDC-5M]</t>
  </si>
  <si>
    <t>DISCONTINUED
Only Required for Expansion Cabinets [8 per Expansion Cabinet]</t>
  </si>
  <si>
    <t>9206-F224</t>
  </si>
  <si>
    <t>EDL - Power Cord US [PW40U -60-US]</t>
  </si>
  <si>
    <t>DISCONTINUED
Required - one per EDL Rack</t>
  </si>
  <si>
    <t>9206-F225</t>
  </si>
  <si>
    <t>EDL - Power Cord EMEA, Asia [PW40U -60-IEC3]</t>
  </si>
  <si>
    <t>9206-F226</t>
  </si>
  <si>
    <t>EDL - Power Cord Australia [PW40U -60-ASTL]</t>
  </si>
  <si>
    <t>9206-F227</t>
  </si>
  <si>
    <t>EDL - Power Cord Russia [PW40U -60-RS]</t>
  </si>
  <si>
    <t>9206-K971</t>
  </si>
  <si>
    <t>EDL - Modem, Australia [CLAR - RM-AUS]</t>
  </si>
  <si>
    <t>DISCONTINUED
One Modem Required per System</t>
  </si>
  <si>
    <t>9206-K973</t>
  </si>
  <si>
    <t>EDL - Modem, Denmark [CLRA - RM-DEN]</t>
  </si>
  <si>
    <t>9206-K974</t>
  </si>
  <si>
    <t>EDL - Modem, Italy [CLAR-RM-ITA]</t>
  </si>
  <si>
    <t>9206-K975</t>
  </si>
  <si>
    <t>EDL - Modem, Japan [CLAR-RM-JPN]</t>
  </si>
  <si>
    <t>9206-K976</t>
  </si>
  <si>
    <t>EDL - Modem, Switzerland [CLAR-RM-SWI]</t>
  </si>
  <si>
    <t>9206-K978</t>
  </si>
  <si>
    <t>EDL - Modem, Brazil [CLAR-RM-BRA]</t>
  </si>
  <si>
    <t>9206-K979</t>
  </si>
  <si>
    <t>EDL - Modem, United Kingdom [CLAR-RM-UK]</t>
  </si>
  <si>
    <t>9206-K980</t>
  </si>
  <si>
    <t>EDL - Modem, Europe [CLAR-RM-EUR]</t>
  </si>
  <si>
    <t>9206-K981</t>
  </si>
  <si>
    <t>EDL - Modem, Korea [CLAR-RM-KOR]</t>
  </si>
  <si>
    <t>9206-K982</t>
  </si>
  <si>
    <t>EDL - Modem, US/Canada/Mexico [C-MODEM-US]</t>
  </si>
  <si>
    <t>9206-K983</t>
  </si>
  <si>
    <t>EDL - Modem, India [CLAR-RM-IND]</t>
  </si>
  <si>
    <t>9206-K984</t>
  </si>
  <si>
    <t>EDL - Modem, Israel [CLAR-RM-ISR]</t>
  </si>
  <si>
    <t>9206-F230</t>
  </si>
  <si>
    <t>EDL - Remote Copy [DL-IPCOPY]</t>
  </si>
  <si>
    <t>9206-F233</t>
  </si>
  <si>
    <t>EDL - ACSLS Enabler [DL-STKACSLS]</t>
  </si>
  <si>
    <t>9206-F232</t>
  </si>
  <si>
    <t>EDL - Networker Storage Option [DL-NODEMGR]</t>
  </si>
  <si>
    <t>9206-F231</t>
  </si>
  <si>
    <t>EDL - NetBackup Media Server Option [DL-MEDIAMGR]</t>
  </si>
  <si>
    <t>DISCONTINUED
Optional - 2 per Unit.  NBU licenses not included</t>
  </si>
  <si>
    <t>9206-F234</t>
  </si>
  <si>
    <t>EDL - Tape Caching Option [DL-TAPECACHE]</t>
  </si>
  <si>
    <t>Windows server to run CDL Management Server</t>
  </si>
  <si>
    <t>Mgmt. Server windows - Required</t>
  </si>
  <si>
    <t>9206 EMC 5200 Virtual Disk Library (EMC) Field Upgrades</t>
  </si>
  <si>
    <t>9206-K201</t>
  </si>
  <si>
    <t>EDL5200 - DAI 15x1TB 7.2K HDD [DL1000S5DAE]</t>
  </si>
  <si>
    <t>9206-K203</t>
  </si>
  <si>
    <t>EDL5200 - DAI 15x2TB 7.2K HDD [DL2000SDAE]</t>
  </si>
  <si>
    <t>9206-K211</t>
  </si>
  <si>
    <t>EDL5200 - DAI 15x1TB 7.2K HDD + Installation  [DL1000S5DAE, PS-BAS-DLES1]</t>
  </si>
  <si>
    <t xml:space="preserve">
DISCONTINUED
Order 1 for every 3 K201 </t>
  </si>
  <si>
    <t>9206-K213</t>
  </si>
  <si>
    <t>EDL5200 - DAI 15x2TB 7.2K HDD + Installation  [DL2000SDAE, PS-BAS-DLES1]</t>
  </si>
  <si>
    <t>9206-K202</t>
  </si>
  <si>
    <t>EDL5200 - DAI 15x2TB 5.6K HDD [DL2000WDAE]</t>
  </si>
  <si>
    <t>9206-K220</t>
  </si>
  <si>
    <t>9206-K303</t>
  </si>
  <si>
    <t>9206-K005</t>
  </si>
  <si>
    <t>9206-K224</t>
  </si>
  <si>
    <t>9206-K225</t>
  </si>
  <si>
    <t>9206-K226</t>
  </si>
  <si>
    <t>9206-K227</t>
  </si>
  <si>
    <t>9206-K230</t>
  </si>
  <si>
    <t>9206-K233</t>
  </si>
  <si>
    <t>9206-K232</t>
  </si>
  <si>
    <t>9206-K231</t>
  </si>
  <si>
    <t>2906-K234</t>
  </si>
  <si>
    <t>Data Domain Wizard Input</t>
  </si>
  <si>
    <t>Instructions:  Populate the highlighted cells in column C using the pull down.</t>
  </si>
  <si>
    <t>SELECT TYPE</t>
  </si>
  <si>
    <t>Data Domain System</t>
  </si>
  <si>
    <t>DD4200 ES30-30, DD4200 ES30-45, DD7200</t>
  </si>
  <si>
    <t>DD4200 ES30-30</t>
  </si>
  <si>
    <t>DD4200 ES30-45</t>
  </si>
  <si>
    <t>DD7200</t>
  </si>
  <si>
    <t>Number of Trays</t>
  </si>
  <si>
    <t>DD4200 ES30-30 (0 to 2),  DD4200 ES30-45 (0 to 5), DD7200 E30 (0 to 12)</t>
  </si>
  <si>
    <t>SELECT NUMBER</t>
  </si>
  <si>
    <t>No adapter</t>
  </si>
  <si>
    <t>Adapter 1 Selection</t>
  </si>
  <si>
    <t>Adapter 2 Selection</t>
  </si>
  <si>
    <t>Adapter 3 Selection</t>
  </si>
  <si>
    <t>10GbE NIC, 2P,  SFP+, Optical</t>
  </si>
  <si>
    <t>1GbE NIC, 2P Optical, 2P Copper</t>
  </si>
  <si>
    <t>10GbE NIC, 2P  SFP+, Copper</t>
  </si>
  <si>
    <t>1GbE NIC, 4P, Copper</t>
  </si>
  <si>
    <t>FC 1x8Gb, 2P</t>
  </si>
  <si>
    <t>No Replication</t>
  </si>
  <si>
    <t>Use Replication</t>
  </si>
  <si>
    <t>Remote Replication.  Required on both Primary and Secondary sites.</t>
  </si>
  <si>
    <t>No BOOST</t>
  </si>
  <si>
    <t>Use BOOST</t>
  </si>
  <si>
    <t>Required for NetBackup Installations</t>
  </si>
  <si>
    <t>No Encryption</t>
  </si>
  <si>
    <t>Use Encryption</t>
  </si>
  <si>
    <t>No Rack</t>
  </si>
  <si>
    <t>Cabinet/Rack Selection</t>
  </si>
  <si>
    <t>PFC Rack space and power cables are  configured in PFC WOT panel</t>
  </si>
  <si>
    <t>EMC DD40U Rack - Minimum Number of Racks</t>
  </si>
  <si>
    <t>EMC DD40U Rack - One Rack per Data Domain</t>
  </si>
  <si>
    <t>United States</t>
  </si>
  <si>
    <t>Rack Power Cord (EMC DD40U Only)</t>
  </si>
  <si>
    <t>Select in WOT.</t>
  </si>
  <si>
    <t>Australia</t>
  </si>
  <si>
    <t>International</t>
  </si>
  <si>
    <t>North America &amp; Japan</t>
  </si>
  <si>
    <t>Checked</t>
  </si>
  <si>
    <t>Automatically add Installation and Implementation Products if required</t>
  </si>
  <si>
    <t>Uncheck</t>
  </si>
  <si>
    <t>Number of Systems</t>
  </si>
  <si>
    <t>Data Domain Wizard Output</t>
  </si>
  <si>
    <t xml:space="preserve">  </t>
  </si>
  <si>
    <t>DD4200 BUNDLES</t>
  </si>
  <si>
    <t>9222-4200-8090</t>
  </si>
  <si>
    <t>EMC - DD4200 BASE, 5.4 +NO DRIVE TRAYS [DD4200-CTL]</t>
  </si>
  <si>
    <t>No Drive Shelves</t>
  </si>
  <si>
    <t>9222-4221-8090</t>
  </si>
  <si>
    <t>EMC - DD4200 BASE, 5.4 + 1ES30, 2TB SAS [DD4200-1E30]</t>
  </si>
  <si>
    <t>1, ES30-30 Disk Shelf (24 TB)</t>
  </si>
  <si>
    <t>9222-4222-8090</t>
  </si>
  <si>
    <t>EMC - DD4200 BASE, 5.4 + 2ES30, 2TB SAS [DD4200-2E30]</t>
  </si>
  <si>
    <t>2, ES30-30 Disk Shelf (48 TB)</t>
  </si>
  <si>
    <t>9222-4231-8090</t>
  </si>
  <si>
    <t>EMC - DD4200 BASE, 5.4 + 1ES30, 3TB SAS [DD4200-1E45]</t>
  </si>
  <si>
    <t>1, ES30-45 Disk Shelf (36 TB)</t>
  </si>
  <si>
    <t>9222-4232-8090</t>
  </si>
  <si>
    <t>EMC - DD4200 BASE, 5.4 + 2ES30, 3TB SAS [DD4200-2E45]</t>
  </si>
  <si>
    <t>2, ES30-45 Disk Shelf (72 TB)</t>
  </si>
  <si>
    <t>9222-4233-8090</t>
  </si>
  <si>
    <t>EMC - DD4200 BASE, 5.4 + 3ES30, 3TB SAS [DD4200-3E45]</t>
  </si>
  <si>
    <t>3, ES30-45 Disk Shelf (108 TB)</t>
  </si>
  <si>
    <t>9222-4234-8090</t>
  </si>
  <si>
    <t>EMC - DD4200 BASE, 5.4 + 4ES30, 3TB SAS [DD4200-4E45]</t>
  </si>
  <si>
    <t>4, ES30-45 Disk Shelf (144 TB)</t>
  </si>
  <si>
    <t>9222-4235-8090</t>
  </si>
  <si>
    <t>EMC - DD4200 BASE, 5.4 + 5ES30, 3TB SAS [DD4200-5E45]</t>
  </si>
  <si>
    <t>5, ES30-45 Disk Shelf (180 TB)</t>
  </si>
  <si>
    <t>DD7200 BUNDLES</t>
  </si>
  <si>
    <t>9222-7200-8090</t>
  </si>
  <si>
    <t>EMC - DD7200 BASE, 5.4 +NO DRIVE TRAYS [DD7200-CTL]</t>
  </si>
  <si>
    <t>9222-7203-8090</t>
  </si>
  <si>
    <t>EMC - DD7200 BASE, 5.4 + 3ES30, 3TB SAS [DD7200-3E45]</t>
  </si>
  <si>
    <t>9222-7204-8090</t>
  </si>
  <si>
    <t>EMC - DD7200 BASE, 5.4 + 4ES30, 3TB SAS [DD7200-4E45]</t>
  </si>
  <si>
    <t>9222-7205-8090</t>
  </si>
  <si>
    <t>EMC - DD7200 BASE, 5.4 + 5ES30, 3TB SAS [DD7200-5E45]</t>
  </si>
  <si>
    <t>9222-7206-8090</t>
  </si>
  <si>
    <t>EMC - DD7200 BASE, 5.4 + 6ES30, 3TB SAS [DD7200-6E45]</t>
  </si>
  <si>
    <t>6, ES30-45 Disk Shelf (216 TB)</t>
  </si>
  <si>
    <t>9222-7207-8090</t>
  </si>
  <si>
    <t>EMC - DD7200 BASE, 5.4 + 7ES30, 3TB SAS [DD7200-7E45]</t>
  </si>
  <si>
    <t>7, ES30-45 Disk Shelf (252 TB)</t>
  </si>
  <si>
    <t>9222-7208-8090</t>
  </si>
  <si>
    <t>EMC - DD7200 BASE, 5.4 + 8ES30, 3TB SAS [DD7200-8E45]</t>
  </si>
  <si>
    <t>8, ES30-45 Disk Shelf (288 TB)</t>
  </si>
  <si>
    <t>9222-7209-8090</t>
  </si>
  <si>
    <t>EMC - DD7200 BASE, 5.4 + 9ES30, 3TB SAS [DD7200-9E45]</t>
  </si>
  <si>
    <t>9, ES30-45 Disk Shelf (324 TB)</t>
  </si>
  <si>
    <t>9222-7210-8090</t>
  </si>
  <si>
    <t>EMC - DD7200 BASE, 5.4 + 10ES30, 3TB SAS [DD7200-10E45]</t>
  </si>
  <si>
    <t>10, ES30-45 Disk Shelf (360 TB)</t>
  </si>
  <si>
    <t>9222-7211-8090</t>
  </si>
  <si>
    <t>EMC - DD7200 BASE, 5.4 + 11ES30, 3TB SAS [DD7200-11E45]</t>
  </si>
  <si>
    <t>11, ES30-45 Disk Shelf (396 TB)</t>
  </si>
  <si>
    <t>9222-7212-8090</t>
  </si>
  <si>
    <t>EMC - DD7200 BASE, 5.4 + 12ES30, 3TB SAS [DD7200-12E45]</t>
  </si>
  <si>
    <t>12, ES30-45 Disk Shelf (432 TB)</t>
  </si>
  <si>
    <t>EXPANSION SHELF OPTIONS - (ToP)</t>
  </si>
  <si>
    <t>9222-F306</t>
  </si>
  <si>
    <t>EMC - EXP Shelf, DD4200/DD7200, 3TB, SAS [C-ES30-45S]</t>
  </si>
  <si>
    <t>9222-F305</t>
  </si>
  <si>
    <t>EMC - EXP Shelf, DD4200/DD7200, 2TB, SAS [C-ES30-30S]</t>
  </si>
  <si>
    <t>9222-F433</t>
  </si>
  <si>
    <t>EMC - EXP License, DD7200, &gt; 360TB [L-XCAP7200]</t>
  </si>
  <si>
    <t>9222-F372</t>
  </si>
  <si>
    <t>EMC - EXP Cable Kit, DD4200/DD7200, 9 to 16 ES30, 4x2M [C-A16E30-H]</t>
  </si>
  <si>
    <t>9222-F373</t>
  </si>
  <si>
    <t>EMC - EXP Cable Kit, DD4200/DD7200, 17 to 24 ES30, 4x2M [C-A16E30-H]</t>
  </si>
  <si>
    <t>I/O &amp; VTL OPTIONS - TIME OF PURCHASE (ToP)</t>
  </si>
  <si>
    <t>9222-F204</t>
  </si>
  <si>
    <t>EMC - 1GbE NIC, 2P Optical, 2P Copper [U-1GMCUOP4P]</t>
  </si>
  <si>
    <t>9222-F205</t>
  </si>
  <si>
    <t>EMC - 1GbE NIC, 4P, Copper [C-1GMCU4P]</t>
  </si>
  <si>
    <t>9222-F206</t>
  </si>
  <si>
    <t>EMC - 10GbE NIC, 2P, SFP+, Copper [U-10GMCU2P]</t>
  </si>
  <si>
    <t>9222-F207</t>
  </si>
  <si>
    <t>EMC - 10GbE NIC, 2P, SFP+, Optical [U-10GMOP2P]</t>
  </si>
  <si>
    <t>9222-F214</t>
  </si>
  <si>
    <t>EMC - VTL 4200; 1x8Gb FC, 2P; LICENSE, VTL, ETH, DD4200</t>
  </si>
  <si>
    <t>9222-F215</t>
  </si>
  <si>
    <t>EMC - VTL 7200; 1x8Gb FC, 2P; LICENSE, VTL, ETH, DD7200</t>
  </si>
  <si>
    <t>LICENSES - (ToP)</t>
  </si>
  <si>
    <t>9222-F420</t>
  </si>
  <si>
    <t>EMC - License, DD4200, Boost, Documents [L-BST-4200, D-BST-DOCS4N]</t>
  </si>
  <si>
    <t>9222-F421</t>
  </si>
  <si>
    <t>EMC - License, DD4200, Encryption [L-ENC-4200]</t>
  </si>
  <si>
    <t>9222-F422</t>
  </si>
  <si>
    <t>EMC - License, DD4200, Replicator [L-REP-4200]</t>
  </si>
  <si>
    <t>9222-F423</t>
  </si>
  <si>
    <t>EMC - License, DD4200, Retention Lock [L-RLG-4200]</t>
  </si>
  <si>
    <t>9222-F424</t>
  </si>
  <si>
    <t>EMC - License, DD4200, VTL/NDMP [L-VTL-4200E]</t>
  </si>
  <si>
    <t>9222-F470</t>
  </si>
  <si>
    <t>EMC - License, DD7200, Boost, Documents [L-BST-7200, D-BST-DOCS4N]</t>
  </si>
  <si>
    <t>9222-F471</t>
  </si>
  <si>
    <t>EMC - License, DD7200, Encryption [L-ENC-7200]</t>
  </si>
  <si>
    <t>9222-F472</t>
  </si>
  <si>
    <t>EMC - License, DD7200, Replicator [L-REP-72000]</t>
  </si>
  <si>
    <t>9222-F473</t>
  </si>
  <si>
    <t>EMC - License, DD7200, Retention Lock [L-RLG-7200]</t>
  </si>
  <si>
    <t>9222-F474</t>
  </si>
  <si>
    <t>EMC - License, DD7200, VTL/NDMP [L-VTL-7200E]</t>
  </si>
  <si>
    <t>CABINETS / EXP CABLES / POWER CORDS</t>
  </si>
  <si>
    <t>9222-K910</t>
  </si>
  <si>
    <t>9222-K930</t>
  </si>
  <si>
    <t>EMC - Power Cord, 40U Rack, Australia [PC-RK30ASTLN]</t>
  </si>
  <si>
    <t>9222-K931</t>
  </si>
  <si>
    <t>EMC - Power Cord, 40U Rack, International [PC-RK30IEC3N]</t>
  </si>
  <si>
    <t>9222-K932</t>
  </si>
  <si>
    <t>EMC - Power Cord, 40U Rack, United States, R&amp;S [PC-RK30-RSN]</t>
  </si>
  <si>
    <t>9222-K933</t>
  </si>
  <si>
    <t>EMC - Power Cord, 40U Rack, North America &amp; Japan [PC-RK30-USN]</t>
  </si>
  <si>
    <t>Data Domain Picklist</t>
  </si>
  <si>
    <t xml:space="preserve"> If you answered questions in the section "Data Domain Wizard input" you DO NOT need to enter quantities below.
Picklist should be used for in-field expansions NOT for initial Data Domain Purchases</t>
  </si>
  <si>
    <t>9222 EMC Data Domain 4200 and 7200</t>
  </si>
  <si>
    <t>EMC - 1GbE NIC, 2P Optical, 2P Copper [C-1GMCUOP4P]</t>
  </si>
  <si>
    <t>EMC - 10GbE NIC, 2P, SFP+, Copper [C-10GMCU2P]</t>
  </si>
  <si>
    <t>EMC - 10GbE NIC, 2P, SFP+, Optical [C-10GMOP2P]</t>
  </si>
  <si>
    <t>9222-K216</t>
  </si>
  <si>
    <t>9222-K204</t>
  </si>
  <si>
    <t>9222-K205</t>
  </si>
  <si>
    <t>9222-K206</t>
  </si>
  <si>
    <t>9222-K207</t>
  </si>
  <si>
    <t>9222-K217</t>
  </si>
  <si>
    <t>9222-K218</t>
  </si>
  <si>
    <t>EMC - VTL Upgrade, DD4200/DD7200, 1x8Gb FC, 2P [U-8GFC-M2P]</t>
  </si>
  <si>
    <t>9222-K432</t>
  </si>
  <si>
    <t>EMC - EXP License, DD4200, &gt; 120TB [U-XCAP4200]</t>
  </si>
  <si>
    <t>9222-K305</t>
  </si>
  <si>
    <t>EMC - EXP Shelf, DD4200/DD7200, 2TB, SAS [U-ES30-30S]</t>
  </si>
  <si>
    <t>9222-K306</t>
  </si>
  <si>
    <t>EMC - EXP Shelf, DD4200/DD7200, 3TB, SAS [U-ES30-45S]</t>
  </si>
  <si>
    <t>9222-K433</t>
  </si>
  <si>
    <t>9222-K360</t>
  </si>
  <si>
    <t>EMC - CTRL Memory Exp, DD7200, &gt; 360TB, UPGRADE [U-7200XMEM]</t>
  </si>
  <si>
    <t>9222-K372</t>
  </si>
  <si>
    <t>EMC - EXP Cable Kit, DD4200/DD7200, 1 to 6 ES30, 4x2M [U-A6E30]</t>
  </si>
  <si>
    <t>9222-K373</t>
  </si>
  <si>
    <t>EMC - EXP Cable Kit, DD4200/DD7200, 6 to 12 ES30, 8x2M [U-A12E30]</t>
  </si>
  <si>
    <t>9222-K420</t>
  </si>
  <si>
    <t>EMC - License, DD4200, Boost, Documents [U-BST-4200, D-BST-DOCS4N]</t>
  </si>
  <si>
    <t>9222-K421</t>
  </si>
  <si>
    <t>EMC - License, DD4200, Encryption [U-ENC-4200]</t>
  </si>
  <si>
    <t>9222-K422</t>
  </si>
  <si>
    <t>EMC - License, DD4200, Replicator [U-REP-4200]</t>
  </si>
  <si>
    <t>9222-K423</t>
  </si>
  <si>
    <t>EMC - License, DD4200, Retention Lock [U-RLG-4200]</t>
  </si>
  <si>
    <t>9222-K424</t>
  </si>
  <si>
    <t>EMC - License, DD4200, VTL/NDMP [U-VTL-4200E]</t>
  </si>
  <si>
    <t>9222-K470</t>
  </si>
  <si>
    <t>EMC - License, DD7200, Boost, Documents [U-BST-7200, D-BST-DOCS4N]</t>
  </si>
  <si>
    <t>9222-K471</t>
  </si>
  <si>
    <t>EMC - License, DD7200, Encryption [U-ENC-7200]</t>
  </si>
  <si>
    <t>9222-K472</t>
  </si>
  <si>
    <t>EMC - License, DD7200, Replicator [U-REP-7200]</t>
  </si>
  <si>
    <t>9222-K473</t>
  </si>
  <si>
    <t>EMC - License, DD7200, Retention Lock [U-RLG-7200]</t>
  </si>
  <si>
    <t>9222-K474</t>
  </si>
  <si>
    <t>EMC - License, DD7200, VTL/NDMP [U-VTL-7200E]</t>
  </si>
  <si>
    <t>EMC - 40U Rack Mount Cabinet [DDRACK-40UN]</t>
  </si>
  <si>
    <t>Cable, AC Power, V-Lock -C14, 0.30 meter, 1 ft  (single cable)</t>
  </si>
  <si>
    <t>For use with DD4200 in PFC or 2800 Cabinets; one each per DD4200 controller or ES30 disk shelf in PFC, one per controller in 2800</t>
  </si>
  <si>
    <t>2021-K918</t>
  </si>
  <si>
    <t>Cable, AC Power, IEC 320 C14 to C13, 1 meter, 3.28 ft</t>
  </si>
  <si>
    <t>For use with DD4200 in TMS Cabinets; two each per DD4200 controller or ES30 disk shelf</t>
  </si>
  <si>
    <t>2021-K917</t>
  </si>
  <si>
    <t>Cable, AC Power, V-Lock -C14, 0.61 meter, 2 ft.</t>
  </si>
  <si>
    <t>For use with ES30 in in 2700, 2750, and 2800 Cabinets; one per ES30 disk shelf</t>
  </si>
  <si>
    <t>9222-K960</t>
  </si>
  <si>
    <t xml:space="preserve">Power Cord, C14 Down Angle to C13  </t>
  </si>
  <si>
    <t>For use with DD4200 in 2700 &amp; 2750 Cabinets; one per DD4200 controller</t>
  </si>
  <si>
    <t>9222-K811</t>
  </si>
  <si>
    <t>EMC - Spare Parts Kit, DD7200, 1x Fan, PS, SDD [XC-7200SPKT]</t>
  </si>
  <si>
    <t>9222-K810</t>
  </si>
  <si>
    <t>EMC - Spare Parts Kit, DD4200, 1x Fan, PS, SDD [XC-4500SPKT]</t>
  </si>
  <si>
    <t>9222-K302</t>
  </si>
  <si>
    <t>EMC - EXP Shelf, DD670/DD890, 2TB, Dual Ctrl [U-ES30-30]</t>
  </si>
  <si>
    <t>For DD670/890 Field Expansion Only</t>
  </si>
  <si>
    <t>9222-K431</t>
  </si>
  <si>
    <t>EMC - EXP License, DD890, &gt; 180TB [U-890AU384T]</t>
  </si>
  <si>
    <t>See DD890 OCI for Configuration Rules</t>
  </si>
  <si>
    <t>9222-K371</t>
  </si>
  <si>
    <t>EMC - EXP Cable Kit, DD670/DD890, 1 to 6 ES30, 4x2M [U-A6E30]</t>
  </si>
  <si>
    <t>9222-K370</t>
  </si>
  <si>
    <t>EMC - EXP Cable Kit, DD670/DD890, 6 to 12 ES30, 8x2M [U-A12E30]</t>
  </si>
  <si>
    <t>9222-K200</t>
  </si>
  <si>
    <t>EMC - 1GbE NIC, 2P, Optical [U-1G-L2PO]</t>
  </si>
  <si>
    <t>9222-K201</t>
  </si>
  <si>
    <t>EMC - 1GbE NIC, 4P, Copper [U-1G-L4PC]</t>
  </si>
  <si>
    <t>9222-K202</t>
  </si>
  <si>
    <t>EMC - 10GbE NIC, 2P, SFP+, Copper [U-10G-L2PC]</t>
  </si>
  <si>
    <t>9222-K203</t>
  </si>
  <si>
    <t>EMC - 10GbE NIC, 2P, SFP+, Optical [U-10G-L2PO]</t>
  </si>
  <si>
    <t>9222-K212</t>
  </si>
  <si>
    <t>EMC - VTL Lic for DD890, 1x8Gb FC, 2P [U-VTU-890-1]</t>
  </si>
  <si>
    <t>9222-K213</t>
  </si>
  <si>
    <t>EMC - VTL Lic for DD890, 2x8Gb FC, 2P [U-VTU-890-2]</t>
  </si>
  <si>
    <t>9222-K215</t>
  </si>
  <si>
    <t>EMC - VTL Upgrade, DD670/DD890, 1x8GB FC, 2P [U-VTL-8GL2P]</t>
  </si>
  <si>
    <t>9222-K450</t>
  </si>
  <si>
    <t>EMC - License, DD890, Boost [U-BST-890]</t>
  </si>
  <si>
    <t>9222-K451</t>
  </si>
  <si>
    <t>EMC - License, DD890, Encryption [U-ENC-890]</t>
  </si>
  <si>
    <t>9222-K452</t>
  </si>
  <si>
    <t>EMC - License, DD890, Replicator [U-REP-890]</t>
  </si>
  <si>
    <t>9222-K453</t>
  </si>
  <si>
    <t>EMC - License, DD890, Retention Lock [U-RU-890]</t>
  </si>
  <si>
    <t>9222-K454</t>
  </si>
  <si>
    <t>EMC - License, DD890, VTL/NDMP [U-VTL890-E]</t>
  </si>
  <si>
    <t>9222 EMC Data Domain 890 (Discontinued)</t>
  </si>
  <si>
    <t>At least one FC interface option also required</t>
  </si>
  <si>
    <t>BAR Software - Use BAR Software WOT Wizard</t>
  </si>
  <si>
    <t>NetBackup 7.6 / 7.5 / 7.1 Library Software - WOT Wizard must be run separately for each Software group listed below</t>
  </si>
  <si>
    <t>NBU 7.6</t>
  </si>
  <si>
    <t>NetBackup 7.6 Software - Extensions</t>
  </si>
  <si>
    <t>F904-2506-0000</t>
  </si>
  <si>
    <t>Teradata Data Stream Extension 15.10 for NetBackup (ESDM, Advocated) – per Node</t>
  </si>
  <si>
    <t>F904-2507-0000</t>
  </si>
  <si>
    <t>Teradata Data Stream Extension 15.10 for NetBackup (ESDM, Certified) – per Node</t>
  </si>
  <si>
    <t>F904-2508-0000</t>
  </si>
  <si>
    <t>Teradata Data Stream Extension 15.10 for NetBackup (ESDM, Enterprise Fit) – per Node</t>
  </si>
  <si>
    <t>F904-2503-0000</t>
  </si>
  <si>
    <t>Teradata Data Stream  Extension 15.00 for NetBackup (ESDM, Advocated) – per Node</t>
  </si>
  <si>
    <t>F904-2504-0000</t>
  </si>
  <si>
    <t>Teradata Data Stream  Extension 15.00 for NetBackup (ESDM, Certified) – per Node</t>
  </si>
  <si>
    <t>F904-2505-0000</t>
  </si>
  <si>
    <t>Teradata Data Stream  Extension 15.00 for NetBackup (ESDM, Enterprise Fit) – per Node</t>
  </si>
  <si>
    <t>F904-2500-0000</t>
  </si>
  <si>
    <t>Teradata Data Stream  Extension 14.11 for NetBackup (ESDM, Advocated) – per Node</t>
  </si>
  <si>
    <t>F904-2501-0000</t>
  </si>
  <si>
    <t>Teradata Data Stream  Extension 14.11 for NetBackup (ESDM, Certified) – per Node</t>
  </si>
  <si>
    <t>F904-2502-0000</t>
  </si>
  <si>
    <t>Teradata Data Stream  Extension 14.11 for NetBackup (ESDM, Enterprise Fit) – per Node</t>
  </si>
  <si>
    <t>9624-9500-7002</t>
  </si>
  <si>
    <t xml:space="preserve">Teradata Data Stream Architecture (DSA) Self-Paced Training </t>
  </si>
  <si>
    <t>1 Person</t>
  </si>
  <si>
    <t>F904-1ADD-0000</t>
  </si>
  <si>
    <t>TDSE 15.10 for NetBackup – Add to Existing Order (ESDM)</t>
  </si>
  <si>
    <t>Must Select Corresponding Version in WOT (15.10)</t>
  </si>
  <si>
    <t>F904-1MGR-0000</t>
  </si>
  <si>
    <t>TDSE 15.10 for NetBackup – TDSE Application – Gratis Migration Order (ESDM)</t>
  </si>
  <si>
    <t>F904-1NEW-0000</t>
  </si>
  <si>
    <t>TDSE 15.10 for NetBackup – New Order (ESDM)</t>
  </si>
  <si>
    <t>F904-1UPG-0000</t>
  </si>
  <si>
    <t>TDSE 15.10 for NetBackup – Gratis Upgrade Order (ESDM)</t>
  </si>
  <si>
    <t>F904-0ADD-0000</t>
  </si>
  <si>
    <t>TDSE 14.11 / 15.00 for NetBackup – Add to Existing Order (ESDM)</t>
  </si>
  <si>
    <t>Must Select Corresponding Version in WOT (14.11 or 15.00)</t>
  </si>
  <si>
    <t>F904-0MGR-0000</t>
  </si>
  <si>
    <t>TDSE 14.11 / 15.00 for NetBackup – TDSE Application – Gratis Migration Order (ESDM)</t>
  </si>
  <si>
    <t>F904-0NEW-0000</t>
  </si>
  <si>
    <t>TDSE 14.11 / 15.00 for NetBackup – New Order (ESDM)</t>
  </si>
  <si>
    <t>F904-0UPG-0000</t>
  </si>
  <si>
    <t>TDSE 14.11 / 15.00 for NetBackup – Gratis Upgrade Order (ESDM)</t>
  </si>
  <si>
    <t>F904-AMGR-0000</t>
  </si>
  <si>
    <t>DSE for NetBackup – New Order – Existing TDE Credit Eligible (ESDM)</t>
  </si>
  <si>
    <t>Program is discontinued.</t>
  </si>
  <si>
    <t>F902-0324-0000</t>
  </si>
  <si>
    <t>Teradata Extension 15.10 for NetBackup - Linux (Advocated) – per TD Node</t>
  </si>
  <si>
    <t>Teradata Extension 1 required per Teradata node)</t>
  </si>
  <si>
    <t>F902-0325-0000</t>
  </si>
  <si>
    <t>Teradata Extension 15.10 for NetBackup - Linux (Certified) – per TD Node</t>
  </si>
  <si>
    <t>F902-0326-0000</t>
  </si>
  <si>
    <t>Teradata Extension 15.10 for NetBackup - Linux (Enterprise Fit) – per TD Node</t>
  </si>
  <si>
    <t>F902-0327-0000</t>
  </si>
  <si>
    <t>Teradata Extension 15.10 for NetBackup - Windows (Enterprise Fit) – per TD Node</t>
  </si>
  <si>
    <t>F902-0328-0000</t>
  </si>
  <si>
    <t>Teradata Extension 15.10 for NetBackup - Red Hat Linux (Enterprise Fit) – per TD Node</t>
  </si>
  <si>
    <t>F902-0319-0000</t>
  </si>
  <si>
    <t>Teradata Extension 15.00 for NetBackup - Linux (Advocated) – per TD Node</t>
  </si>
  <si>
    <t>F902-0320-0000</t>
  </si>
  <si>
    <t>Teradata Extension 15.00 for NetBackup - Linux (Certified) – per TD Node</t>
  </si>
  <si>
    <t>F902-0321-0000</t>
  </si>
  <si>
    <t>Teradata Extension 15.00 for NetBackup - Linux (Enterprise Fit) – per TD Node</t>
  </si>
  <si>
    <t>F902-0322-0000</t>
  </si>
  <si>
    <t>Teradata Extension 15.00 for NetBackup - Windows (Enterprise Fit) – per TD Node</t>
  </si>
  <si>
    <t>F902-0323-0000</t>
  </si>
  <si>
    <t>Teradata Extension 15.00 for NetBackup - Red Hat Linux (Enterprise Fit) – per TD Node</t>
  </si>
  <si>
    <t>F902-0314-0000</t>
  </si>
  <si>
    <t>Teradata Extension 14.10 for NetBackup - Linux (Advocated)</t>
  </si>
  <si>
    <t>F902-0315-0000</t>
  </si>
  <si>
    <t>Teradata Extension 14.10 for NetBackup - Linux (Certified)</t>
  </si>
  <si>
    <t>F902-0316-0000</t>
  </si>
  <si>
    <t>Teradata Extension 14.10 for NetBackup - Linux (Enterprise Fit)</t>
  </si>
  <si>
    <t>F902-0317-0000</t>
  </si>
  <si>
    <t>Teradata Extension 14.10 for NetBackup - Windows (Enterprise Fit)</t>
  </si>
  <si>
    <t>F902-0318-0000</t>
  </si>
  <si>
    <t>Teradata Extension 14.10 for NetBackup - Red Hat Linux (Enterprise Fit)</t>
  </si>
  <si>
    <t>F902-0309-0000</t>
  </si>
  <si>
    <t>Teradata Extension 14.0 for NetBackup - Linux (Advocated)</t>
  </si>
  <si>
    <t>F902-0310-0000</t>
  </si>
  <si>
    <t>Teradata Extension 14.0 for NetBackup - Linux (Certified)</t>
  </si>
  <si>
    <t>F902-0311-0000</t>
  </si>
  <si>
    <t>Teradata Extension 14.0 for NetBackup - Linux (Enterprise Fit)</t>
  </si>
  <si>
    <t>F902-0312-0000</t>
  </si>
  <si>
    <t>Teradata Extension 14.0 for NetBackup - Windows (Enterprise Fit)</t>
  </si>
  <si>
    <t>F902-0313-0000</t>
  </si>
  <si>
    <t>Teradata Extension 14.0 for NetBackup - Red Hat Linux (Enterprise Fit)</t>
  </si>
  <si>
    <t>F902-2ADD-0000</t>
  </si>
  <si>
    <t>TDE 15.10 for NBU - Add to Existing System Order (ESDM Eligible)</t>
  </si>
  <si>
    <t>Order Type Identifier - Required - One per software group</t>
  </si>
  <si>
    <t>F902-2MGR-0000</t>
  </si>
  <si>
    <t>TDE 15.10 for NBU - TDE Application or OS Migration - Gratis Order (ESDM Eligible)</t>
  </si>
  <si>
    <t>F902-2NEW-0000</t>
  </si>
  <si>
    <t>TDE 15.10 for NBU - New Order (ESDM Eligible)</t>
  </si>
  <si>
    <t>F902-2UPG-0000</t>
  </si>
  <si>
    <t>TDE 15.10 for NBU - Upgrade Order - Gratis Under Maintenance (ESDM Eligible)</t>
  </si>
  <si>
    <t>F902-8ADD-0000</t>
  </si>
  <si>
    <t>TDE 14.xx / 15.00 for NBU - Add to Existing System Order (ESDM Eligible)</t>
  </si>
  <si>
    <t>F902-8MGR-0000</t>
  </si>
  <si>
    <t>TDE 14.xx / 15.00 for NBU - TDE Application or OS Migration - Gratis Order (ESDM Eligible)</t>
  </si>
  <si>
    <t>Use for migration of Teradata Extension from one backup application to another or for migration of the operating system.</t>
  </si>
  <si>
    <t>review if need to do something for TD system migration. Maybe change pid descriptio</t>
  </si>
  <si>
    <t>F902-8NEW-0000</t>
  </si>
  <si>
    <t>TDE 14.xx / 15.00 for NBU - New Order (ESDM Eligible)</t>
  </si>
  <si>
    <t>F902-8UPG-0000</t>
  </si>
  <si>
    <t>TDE 14.xx / 15.00 for NBU - Upgrade Order - Gratis Under Maintenance (ESDM Eligible)</t>
  </si>
  <si>
    <t>F902-AMGR-0000</t>
  </si>
  <si>
    <t>TDE for NBU - NetVault or Tivoli - to - NetBackup One Time Migration (ESDM Eligible)</t>
  </si>
  <si>
    <t>Valid until 12/31/14.  Tivoli is Teradata Extension only.</t>
  </si>
  <si>
    <t>F904-0001-0000</t>
  </si>
  <si>
    <t>Advocated Solution - All Components from Teradata</t>
  </si>
  <si>
    <t>Solution Type Identification  One per Software group</t>
  </si>
  <si>
    <t>F904-0002-0000</t>
  </si>
  <si>
    <t>Certified Solution - All Components from Teradata</t>
  </si>
  <si>
    <t>F904-0003-0000</t>
  </si>
  <si>
    <t>Enterprise Fit Solution - Includes Customer Provided Components</t>
  </si>
  <si>
    <t>NetBackup 7.6 Software - Symantec Software</t>
  </si>
  <si>
    <t>F902-7600-0000</t>
  </si>
  <si>
    <t>NBU 7.6 - NetBackup Enterprise Server, Master/Media Server for Linux/Windows</t>
  </si>
  <si>
    <t>F902-7610-0000</t>
  </si>
  <si>
    <t>NBU 7.6 - NetBackup Data Protection Optimization Option – Base Functions</t>
  </si>
  <si>
    <t>Disk-based backup: 1 per 1TB of 1 Copy of Data</t>
  </si>
  <si>
    <t>F902-7611-0000</t>
  </si>
  <si>
    <t>NBU 7.6 - NetBackup Data Protection Optimization Option – Enhanced Functions</t>
  </si>
  <si>
    <t>Disk-based backup: + 50% of F902-7610 when using AIR or other enhanced features.</t>
  </si>
  <si>
    <t>F902-7615-0000</t>
  </si>
  <si>
    <t>NBU 7.6 - NetBackup Library based Tape Drive</t>
  </si>
  <si>
    <t>Tape Drive Licenses (1 required per drive)</t>
  </si>
  <si>
    <t>F902-7616-0000</t>
  </si>
  <si>
    <t>NBU 7.6 - NetBackup Vault Base</t>
  </si>
  <si>
    <t>NetBackup Vaulting (1 per active Master)</t>
  </si>
  <si>
    <t>F902-7617-0000</t>
  </si>
  <si>
    <t>NBU 7.6 - NetBackup Vault Additional Drive</t>
  </si>
  <si>
    <t>F902-7618-0000</t>
  </si>
  <si>
    <t>NBU 7.6 - NetBackup Vault Unlimited Drives (Base Included)</t>
  </si>
  <si>
    <t>F902-7620-0000</t>
  </si>
  <si>
    <t>NBU 7.6 - NetBackup Shared Storage Option</t>
  </si>
  <si>
    <t>SSO Drive Licenses - Shared Drives with SAN (1 required per drive)</t>
  </si>
  <si>
    <t>F902-7630-0000</t>
  </si>
  <si>
    <t>NBU 7.6 - NetBackup Standard Client, Linux/Windows</t>
  </si>
  <si>
    <t>1 per TMS. Requires TMS connection to BAR Media Servers</t>
  </si>
  <si>
    <t>F902-7631-0000</t>
  </si>
  <si>
    <t>NBU 7.6 - NetBackup Enterprise Client for Linux/Windows</t>
  </si>
  <si>
    <t>For legacy EMC Disk Library; embedded Media Server</t>
  </si>
  <si>
    <t>F902-7632-0000</t>
  </si>
  <si>
    <t>NBU 7.6 - NetBackup Client Application and Database Pack, Linux/Windows</t>
  </si>
  <si>
    <t>1 per TMS+std Client, Requires TMS connection to BAR Media Servers</t>
  </si>
  <si>
    <t>F902-7633-0000</t>
  </si>
  <si>
    <t>NBU 7.6 - NetBackup SAP Agent, Linux/Windows</t>
  </si>
  <si>
    <t>F902-7640-0000</t>
  </si>
  <si>
    <t>NBU 7.6 - NetBackup Ops Center Analytics</t>
  </si>
  <si>
    <t>Recommended for all customers.  1 per BAR Server.</t>
  </si>
  <si>
    <t>F902-9PAD-0000</t>
  </si>
  <si>
    <t>NBU 7.6 - Add to Existing Order (Non ESDM)</t>
  </si>
  <si>
    <t>F902-9PMG-0000</t>
  </si>
  <si>
    <t>NBU 7.6 - OS Migration - Gratis Order (Non ESDM)</t>
  </si>
  <si>
    <t>For Operating System Migration</t>
  </si>
  <si>
    <t>F902-9PNW-0000</t>
  </si>
  <si>
    <t>NBU 7.6 - New Order (Non ESDM)</t>
  </si>
  <si>
    <t>F902-9PUG-0000</t>
  </si>
  <si>
    <t xml:space="preserve">NBU 7.6 - Upgrade Order - Gratis under Maintenance (Non ESDM) </t>
  </si>
  <si>
    <t>For Application Migration</t>
  </si>
  <si>
    <t>F902-APMG-0000</t>
  </si>
  <si>
    <t>NBU - NetVault or Tivoli - to - NetBackup One Time Migration (Non ESDM)</t>
  </si>
  <si>
    <t>Advocated Solution - All Components from Teradata (Non-ESDM)</t>
  </si>
  <si>
    <t>Certified Solution - All Components from Teradata (Non-ESDM)</t>
  </si>
  <si>
    <t>Enterprise Fit Solution - Includes Customer Provided Components (Non-ESDM)</t>
  </si>
  <si>
    <t>NBU 7.5</t>
  </si>
  <si>
    <t>NetBackup 7.5 Software - Extensions</t>
  </si>
  <si>
    <t>TDE for NBU - Add to Existing System Order (ESDM Eligible)</t>
  </si>
  <si>
    <t>TDE for NBU - TDE Application or OS Migration - Gratis Order (ESDM Eligible)</t>
  </si>
  <si>
    <t>TDE for NBU - New Order (ESDM Eligible)</t>
  </si>
  <si>
    <t>TDE for NBU - Upgrade Order - Gratis Under Maintenance (ESDM Eligible)</t>
  </si>
  <si>
    <t>NetBackup 7.5 Software - Symantec Software</t>
  </si>
  <si>
    <t>F902-8007-0000</t>
  </si>
  <si>
    <t>NBU 7.5 - NetBackup Enterprise Server, Master/Media Server for Linux/Windows</t>
  </si>
  <si>
    <t>NetBackup Mgmt. software - Master and media   (1 required per solution or domain)</t>
  </si>
  <si>
    <t>F902-8136-0000</t>
  </si>
  <si>
    <t>NBU 7.5 - NetBackup Enterprise Disk</t>
  </si>
  <si>
    <t>Disk-based backup - 1 per TB of 1 Copy of Data</t>
  </si>
  <si>
    <t>F902-8134-0000</t>
  </si>
  <si>
    <t>NBU 7.5 - NetBackup Library based Tape Drive</t>
  </si>
  <si>
    <t>F902-8147-0000</t>
  </si>
  <si>
    <t>NBU 7.5 - NetBackup Vault Base</t>
  </si>
  <si>
    <t>F902-8148-0000</t>
  </si>
  <si>
    <t>NBU 7.5 - NetBackup Vault Additional Drive</t>
  </si>
  <si>
    <t>F902-8149-0000</t>
  </si>
  <si>
    <t>NBU 7.5 - NetBackup Unlimited Drives (Base Included)</t>
  </si>
  <si>
    <t>F902-8135-0000</t>
  </si>
  <si>
    <t>NBU 7.5 - NetBackup Shared Storage Option</t>
  </si>
  <si>
    <t>F902-8256-0000</t>
  </si>
  <si>
    <t>NBU 7.5 - NetBackup Standard Client, Linux/Windows</t>
  </si>
  <si>
    <t>F902-8246-0000</t>
  </si>
  <si>
    <t>NBU 7.5 - NetBackup Enterprise Client for Linux/Windows</t>
  </si>
  <si>
    <t>F902-8257-0000</t>
  </si>
  <si>
    <t>NBU 7.5 - NetBackup Client Application and Database Pack, Linux/Windows</t>
  </si>
  <si>
    <t>F902-8264-0000</t>
  </si>
  <si>
    <t>NBU 7.5 - NetBackup SAP Agent, Linux/Windows</t>
  </si>
  <si>
    <t>F902-8150-0000</t>
  </si>
  <si>
    <t>NBU 7.5 - NetBackup Ops Center Analytics</t>
  </si>
  <si>
    <t>F902-8PAD-0000</t>
  </si>
  <si>
    <t>NBU 7.5 - Add to Existing Order (Non ESDM)</t>
  </si>
  <si>
    <t>Order Type Identifier - Required - one per software group</t>
  </si>
  <si>
    <t>F902-8PMG-0000</t>
  </si>
  <si>
    <t>NBU 7.5 - OS Migration - Gratis Order (Non ESDM)</t>
  </si>
  <si>
    <t>F902-8PNW-0000</t>
  </si>
  <si>
    <t>NBU 7.5 - New Order (Non ESDM)</t>
  </si>
  <si>
    <t>F902-8PUG-0000</t>
  </si>
  <si>
    <t>NBU 7.5 - Upgrade Order - Gratis Under Maintenance (Non ESDM)</t>
  </si>
  <si>
    <t xml:space="preserve">NetVault or Tivoli - to - NetBackup One Time Migration (Non ESDM) </t>
  </si>
  <si>
    <t>NBU 7.1</t>
  </si>
  <si>
    <t>NetBackup 7.1 Software - Extensions</t>
  </si>
  <si>
    <t>NetBackup 7.1 Software - Symantec Software</t>
  </si>
  <si>
    <t>F902-7007-0000</t>
  </si>
  <si>
    <t>NBU 7.1 - NetBackup Enterprise Server, Master/Media Server for Linux/Windows</t>
  </si>
  <si>
    <t>F902-7136-0000</t>
  </si>
  <si>
    <t>NBU 7.1 - NetBackup Enterprise Disk</t>
  </si>
  <si>
    <t>F902-7134-0000</t>
  </si>
  <si>
    <t>NBU 7.1 - NetBackup Library based Tape Drive</t>
  </si>
  <si>
    <t>F902-7147-0000</t>
  </si>
  <si>
    <t>NBU 7.1 - NetBackup Vault Base</t>
  </si>
  <si>
    <t>F902-7148-0000</t>
  </si>
  <si>
    <t>NBU 7.1 - NetBackup Vault Additional Drive</t>
  </si>
  <si>
    <t>F902-7149-0000</t>
  </si>
  <si>
    <t>NBU 7.1 - NetBackup Unlimited Drives (Base Included)</t>
  </si>
  <si>
    <t>F902-7135-0000</t>
  </si>
  <si>
    <t>NBU 7.1 - NetBackup Shared Storage Option</t>
  </si>
  <si>
    <t>F902-7256-0000</t>
  </si>
  <si>
    <t>NBU 7.1 - NetBackup Standard Client, Linux/Windows</t>
  </si>
  <si>
    <t>F902-7246-0000</t>
  </si>
  <si>
    <t>NBU 7.1 - NetBackup Enterprise Client for Linux/Windows</t>
  </si>
  <si>
    <t>For VTL in-cabinet Media Server</t>
  </si>
  <si>
    <t>F902-7257-0000</t>
  </si>
  <si>
    <t>NBU 7.1 - NetBackup Client Application and Database Pack, Linux/Windows</t>
  </si>
  <si>
    <t>F902-7264-0000</t>
  </si>
  <si>
    <t>NBU 7.1 - NetBackup SAP Agent, Linux/Windows</t>
  </si>
  <si>
    <t>F902-7150-0000</t>
  </si>
  <si>
    <t>NBU 7.1 - NetBackup Ops Center Analytics</t>
  </si>
  <si>
    <t>F902-1PAD-0000</t>
  </si>
  <si>
    <t>NBU7.1. - Add to Existing Order (Non ESDM)</t>
  </si>
  <si>
    <t>F902-1PMG-0000</t>
  </si>
  <si>
    <t>NBU7.1. - OS Migration - Gratis Order (Non ESDM)</t>
  </si>
  <si>
    <t>F902-1PNW-0000</t>
  </si>
  <si>
    <t>NBU7.1. - New Order (Non ESDM)</t>
  </si>
  <si>
    <t>F902-1PUG-0000</t>
  </si>
  <si>
    <t xml:space="preserve">NBU7.1. - Upgrade Order - Gratis under Maintenance (Non ESDM) </t>
  </si>
  <si>
    <t>NetVault or Tivoli - to - NetBackup One Time Migration</t>
  </si>
  <si>
    <t>NetVault 9.2 Library Software - WOT Wizard must be run separately for each Software group listed below</t>
  </si>
  <si>
    <t>NV 9.2</t>
  </si>
  <si>
    <t>NetVault 9.2 Software &amp; Extensions</t>
  </si>
  <si>
    <t>F901-6030-0000</t>
  </si>
  <si>
    <t>Teradata Extension 15.10 for NetVault - Linux (Advocated) - per Node</t>
  </si>
  <si>
    <t>Not yet available</t>
  </si>
  <si>
    <t>F901-6031-0000</t>
  </si>
  <si>
    <t>Teradata Extension 15.10 for NetVault - Linux (Certified) - per Node</t>
  </si>
  <si>
    <t>F901-6032-0000</t>
  </si>
  <si>
    <t>Teradata Extension 15.10 for NetVault - Windows (Certified) - per Node</t>
  </si>
  <si>
    <t>F901-6033-0000</t>
  </si>
  <si>
    <t>Teradata Extension 15.10 for NetVault - Linux (Enterprise Fit) - per Node</t>
  </si>
  <si>
    <t>F901-6034-0000</t>
  </si>
  <si>
    <t>Teradata Extension 15.10 for NetVault - Windows (Enterprise Fit) - per Node</t>
  </si>
  <si>
    <t>F901-6035-0000</t>
  </si>
  <si>
    <t>Teradata Extension 15.10 for NetVault - Linux (Advocated – Appliance Only) - per Node</t>
  </si>
  <si>
    <t>F901-6024-0000</t>
  </si>
  <si>
    <t>Teradata Extension 15.00 for NetVault - Linux (Advocated) - per Node</t>
  </si>
  <si>
    <t>F901-6025-0000</t>
  </si>
  <si>
    <t>Teradata Extension 15.00 for NetVault - Linux (Certified) - per Node</t>
  </si>
  <si>
    <t>F901-6026-0000</t>
  </si>
  <si>
    <t>Teradata Extension 15.00 for NetVault - Windows (Certified) - per Node</t>
  </si>
  <si>
    <t>F901-6028-0000</t>
  </si>
  <si>
    <t>Teradata Extension 15.00 for NetVault - Windows (Enterprise Fit) - per Node</t>
  </si>
  <si>
    <t>F901-6029-0000</t>
  </si>
  <si>
    <t>Teradata Extension 15.00 for NetVault - Linux (Advocated – Appliance Only) - per Node</t>
  </si>
  <si>
    <t>F901-6017-0000</t>
  </si>
  <si>
    <t>Teradata Extension 14.10 for NetVault - Linux (Advocated) - per Node</t>
  </si>
  <si>
    <t>F901-6018-0000</t>
  </si>
  <si>
    <t>Teradata Extension 14.10 for NetVault - Windows (Advocated) - per Node</t>
  </si>
  <si>
    <t>F901-6019-0000</t>
  </si>
  <si>
    <t>Teradata Extension 14.10 for NetVault - Linux (Certified) - per Node</t>
  </si>
  <si>
    <t>F901-6020-0000</t>
  </si>
  <si>
    <t>Teradata Extension 14.10 for NetVault - Windows (Certified) - per Node</t>
  </si>
  <si>
    <t>F901-6021-0000</t>
  </si>
  <si>
    <t>Teradata Extension 14.10 for NetVault - Linux (Enterprise Fit) - per Node</t>
  </si>
  <si>
    <t>F901-6022-0000</t>
  </si>
  <si>
    <t>Teradata Extension 14.10 for NetVault - Windows (Enterprise Fit) - per Node</t>
  </si>
  <si>
    <t>F901-6010-0000</t>
  </si>
  <si>
    <t>Teradata Extension 14.0 for NetVault - Linux (Advocated) - per Node</t>
  </si>
  <si>
    <t>F901-6012-0000</t>
  </si>
  <si>
    <t>Teradata Extension 14.0 for NetVault - Linux (Certified) - per Node</t>
  </si>
  <si>
    <t>F901-6013-0000</t>
  </si>
  <si>
    <t>Teradata Extension 14.0 for NetVault - Windows (Certified) - per Node</t>
  </si>
  <si>
    <t>F901-6014-0000</t>
  </si>
  <si>
    <t>Teradata Extension 14.0 for NetVault - Linux (Enterprise Fit) - per Node</t>
  </si>
  <si>
    <t>F901-6015-0000</t>
  </si>
  <si>
    <t>Teradata Extension 14.0 for NetVault - Windows (Enterprise Fit) - per Node</t>
  </si>
  <si>
    <t>F901-6016-0000</t>
  </si>
  <si>
    <t>Teradata Extension 14.0 for NetVault - Linux (Advocated – Appliance Only) - per Node</t>
  </si>
  <si>
    <t>F901-6004-0000</t>
  </si>
  <si>
    <t>NV8.6 - Teradata Extension for NetVault - Linux (Advocated)</t>
  </si>
  <si>
    <t>Existing TD NV customers only</t>
  </si>
  <si>
    <t>F901-6009-0000</t>
  </si>
  <si>
    <t xml:space="preserve">NV8.6 - Teradata Extension for NetVault - Linux (Advocated - ELDW) </t>
  </si>
  <si>
    <t>F901-6003-0000</t>
  </si>
  <si>
    <t>NV8.6 - Teradata Extension for NetVault - Linux (Certified)</t>
  </si>
  <si>
    <t>F901-6001-0000</t>
  </si>
  <si>
    <t>NV8.6 - Teradata Extension for NetVault - Windows (Certified)</t>
  </si>
  <si>
    <t>F901-6006-0000</t>
  </si>
  <si>
    <t>NV8.6 - Teradata Extension for NetVault - Linux (Enterprise Fit)</t>
  </si>
  <si>
    <t>F901-6008-0000</t>
  </si>
  <si>
    <t>NV8.6 - Teradata Extension for NetVault - Windows (Enterprise Fit)</t>
  </si>
  <si>
    <t>F901-2000-0000</t>
  </si>
  <si>
    <t>NV9.2 – NetVault Workgroup Server for LINUX 32/64 bit</t>
  </si>
  <si>
    <t>NetVault Mgmt. software - Master   (1 required per solution or domain)</t>
  </si>
  <si>
    <t>F901-2001-0000</t>
  </si>
  <si>
    <t>NV9.2 – NetVault Workgroup Server for Windows 32/64 bit</t>
  </si>
  <si>
    <t>F901-2002-0000</t>
  </si>
  <si>
    <t>NV9.2 – NetVault DataCenter Server for LINUX 32/64 bit</t>
  </si>
  <si>
    <t>F901-2003-0000</t>
  </si>
  <si>
    <t>NV9.2 – NetVault DataCenter Server for Windows 32/64 bit</t>
  </si>
  <si>
    <t>F901-2004-0000</t>
  </si>
  <si>
    <t>NV9.2 – NetVault Enterprise Server for LINUX 32/64 bit</t>
  </si>
  <si>
    <t>F901-2005-0000</t>
  </si>
  <si>
    <t>NV9.2 – NetVault Enterprise Server for Windows 32/64 bit</t>
  </si>
  <si>
    <t>F901-2030-0000</t>
  </si>
  <si>
    <t>NV9.2 – Heterogeneous Client - Single</t>
  </si>
  <si>
    <t>BAR Client Software - 1 per  BAR Master and Media servers.  Can be added together</t>
  </si>
  <si>
    <t>F901-2031-0000</t>
  </si>
  <si>
    <t>NV9.2 – Heterogeneous Client - 3 Pack</t>
  </si>
  <si>
    <t>F901-2032-0000</t>
  </si>
  <si>
    <t>NV9.2 – Heterogeneous Client - 5 Pack</t>
  </si>
  <si>
    <t>F901-2033-0000</t>
  </si>
  <si>
    <t>NV9.2 – Heterogeneous Client - 25 Pack</t>
  </si>
  <si>
    <t>F901-2034-0000</t>
  </si>
  <si>
    <t>NV9.2 – Heterogeneous Client - 100 Pack</t>
  </si>
  <si>
    <t>F901-2035-0000</t>
  </si>
  <si>
    <t>NV9.2 – Heterogeneous SmartClient - Single</t>
  </si>
  <si>
    <t>BAR SmartClient Software - 1 per BAR Media Server (In addition to the above clients)</t>
  </si>
  <si>
    <t>F901-2036-0000</t>
  </si>
  <si>
    <t>NV9.2 – Dynamically Shared Devices (DSD)</t>
  </si>
  <si>
    <t>Req. when BAR Server is connected to shared Media</t>
  </si>
  <si>
    <t>F901-S601-0000</t>
  </si>
  <si>
    <t>NV - Media Slot Support – 1</t>
  </si>
  <si>
    <t>Media Slot Support - Can be added together</t>
  </si>
  <si>
    <t>F901-S602-0000</t>
  </si>
  <si>
    <t>NV - Media Slot Support – 5</t>
  </si>
  <si>
    <t>MUST SELECT APPLICABLE VERSION IN WOT (9.2 or 8.6)</t>
  </si>
  <si>
    <t>F901-S603-0000</t>
  </si>
  <si>
    <t>NV - Media Slot Support – 10</t>
  </si>
  <si>
    <t>F901-S604-0000</t>
  </si>
  <si>
    <t>NV - Media Slot Support – 20</t>
  </si>
  <si>
    <t>F901-S605-0000</t>
  </si>
  <si>
    <t>NV - Media Slot Support – 30</t>
  </si>
  <si>
    <t>F901-S606-0000</t>
  </si>
  <si>
    <t>NV - Media Slot Support – 40</t>
  </si>
  <si>
    <t>F901-S607-0000</t>
  </si>
  <si>
    <t>NV - Media Slot Support – 50</t>
  </si>
  <si>
    <t>F901-S608-0000</t>
  </si>
  <si>
    <t>NV - Media Slot Support – 75</t>
  </si>
  <si>
    <t>NV - Media Slot Support – 100</t>
  </si>
  <si>
    <t>F901-S615-0000</t>
  </si>
  <si>
    <t>NV - Media Slot Support – 150</t>
  </si>
  <si>
    <t>F901-S616-0000</t>
  </si>
  <si>
    <t>NV - Media Slot Support – 200</t>
  </si>
  <si>
    <t>F901-S610-0000</t>
  </si>
  <si>
    <t>NV - Media Slot Support - 250</t>
  </si>
  <si>
    <t>F901-S617-0000</t>
  </si>
  <si>
    <t>NV - Media Slot Support - 350</t>
  </si>
  <si>
    <t>F901-S611-0000</t>
  </si>
  <si>
    <t>NV - Media Slot Support - 400</t>
  </si>
  <si>
    <t>F901-S612-0000</t>
  </si>
  <si>
    <t>NV - Media Slot Support - 500</t>
  </si>
  <si>
    <t>F901-S618-0000</t>
  </si>
  <si>
    <t>NV - Media Slot Support - 650</t>
  </si>
  <si>
    <t>F901-S613-0000</t>
  </si>
  <si>
    <t>NV - Media Slot Support – 750</t>
  </si>
  <si>
    <t>F901-S619-0000</t>
  </si>
  <si>
    <t>NV - Media Slot Support – 1200</t>
  </si>
  <si>
    <t>F901-S614-0000</t>
  </si>
  <si>
    <t>NV - Media Slot Support - Unlimited</t>
  </si>
  <si>
    <t>F901-2050-0000</t>
  </si>
  <si>
    <t>NV9.2 - VaultShare ACSLS Drive-Connection License</t>
  </si>
  <si>
    <t>Req. when ACSLS library is used</t>
  </si>
  <si>
    <t>F901-2051-0000</t>
  </si>
  <si>
    <t>NV9.2 - VaultShare DataCenter Server - Windows 32/64 bit</t>
  </si>
  <si>
    <t>NV ACSLS Support Software</t>
  </si>
  <si>
    <t>F901-2052-0000</t>
  </si>
  <si>
    <t>NV9.2 - VaultShare DataCenter Server - LINUX 32/64 bit</t>
  </si>
  <si>
    <t>F901-2053-0000</t>
  </si>
  <si>
    <t>NV9.2 - VaultShare Enterprise Server - Windows 32/64 bit</t>
  </si>
  <si>
    <t>F901-2054-0000</t>
  </si>
  <si>
    <t>NV9.2 - VaultShare Enterprise Server - LINUX 32/64 bit</t>
  </si>
  <si>
    <t>F901-U630-0000</t>
  </si>
  <si>
    <t>NV9.2 – Workgroup to DataCenter Upgrade for Windows 32/64 bit</t>
  </si>
  <si>
    <t>NV Server Upgrade</t>
  </si>
  <si>
    <t>F901-U631-0000</t>
  </si>
  <si>
    <t>NV9.2 – Workgroup to DataCenter Upgrade for LINUX 32/64 bit</t>
  </si>
  <si>
    <t>F901-U632-0000</t>
  </si>
  <si>
    <t>NV9.2 – Workgroup to Enterprise Upgrade for Windows 32/64 bit</t>
  </si>
  <si>
    <t>F901-U633-0000</t>
  </si>
  <si>
    <t>NV9.2 – Workgroup to Enterprise Upgrade for LINUX 32/64 bit</t>
  </si>
  <si>
    <t>F901-U634-0000</t>
  </si>
  <si>
    <t>NV9.2 – DataCenter to Enterprise Upgrade for Windows 32/64 bit</t>
  </si>
  <si>
    <t>F901-U635-0000</t>
  </si>
  <si>
    <t>NV9.2 – DataCenter to Enterprise Upgrade for LINUX 32/64 bit</t>
  </si>
  <si>
    <t>F901-U615-0000</t>
  </si>
  <si>
    <t>NV9.2 – VaultShare DataCenter to Enterprise Upgrade (Heterogeneous)</t>
  </si>
  <si>
    <t>NV VaultShare Upgrade</t>
  </si>
  <si>
    <t>F901-1580-0000</t>
  </si>
  <si>
    <t>Vertices - Teradata Edition w/ 1 User</t>
  </si>
  <si>
    <t>NetVault Vertices - Offsite Media Management - Windows only - Customer to provide Windows Server</t>
  </si>
  <si>
    <t>F901-1581-0000</t>
  </si>
  <si>
    <t>Vertices - Teradata Edition w/ 3 Concurrent Users</t>
  </si>
  <si>
    <t>F901-2070-0000</t>
  </si>
  <si>
    <t xml:space="preserve">NV9.2 – Virtual Library Capacity Upgrade - 250GB </t>
  </si>
  <si>
    <t>NetVault VDL storage capacity - total usable storage</t>
  </si>
  <si>
    <t>F901-2071-0000</t>
  </si>
  <si>
    <t xml:space="preserve">NV9.2 – Virtual Library Capacity Upgrade - 500GB </t>
  </si>
  <si>
    <t>F901-2072-0000</t>
  </si>
  <si>
    <t xml:space="preserve">NV9.2 – Virtual Library Capacity Upgrade - 1TB </t>
  </si>
  <si>
    <t>F901-2073-0000</t>
  </si>
  <si>
    <t xml:space="preserve">NV9.2 – Virtual Library Capacity Upgrade - 5TB </t>
  </si>
  <si>
    <t>F901-2074-0000</t>
  </si>
  <si>
    <t xml:space="preserve">NV9.2 – Virtual Library Capacity Upgrade - 10TB </t>
  </si>
  <si>
    <t>F901-2075-0000</t>
  </si>
  <si>
    <t>NV9.2 – Virtual Library Capacity Upgrade - 32TB</t>
  </si>
  <si>
    <t>F901-2076-0000</t>
  </si>
  <si>
    <t xml:space="preserve">NV9.2 – Virtual Library Capacity Upgrade - 64TB </t>
  </si>
  <si>
    <t>F901-2080-0000</t>
  </si>
  <si>
    <t>NV9.2 - Oracle Enterprise Edition for Linux per Machine ID License Only</t>
  </si>
  <si>
    <t>Must be manually entered in WOT</t>
  </si>
  <si>
    <t>F901-7ADD-0000</t>
  </si>
  <si>
    <t>NV9.2 - Add to Existing System</t>
  </si>
  <si>
    <t>Order Type Identifier - Required  - One per software group</t>
  </si>
  <si>
    <t>F901-7MGR-0000</t>
  </si>
  <si>
    <t>NV9.2 - Approved Gratis Migration Order</t>
  </si>
  <si>
    <t>F901-7NEW-0000</t>
  </si>
  <si>
    <t>NV9.2 - New Order</t>
  </si>
  <si>
    <t>F901-7UPG-0000</t>
  </si>
  <si>
    <t>NV9.2 - Approved Gratis Upgrade Order</t>
  </si>
  <si>
    <t>NetVault 8.6 Library Software - WOT Wizard must be run separately for each Software group listed below</t>
  </si>
  <si>
    <t>NV 8.6</t>
  </si>
  <si>
    <t>NetVault 8.6 Software &amp; Extensions</t>
  </si>
  <si>
    <t>F901-1502-0000</t>
  </si>
  <si>
    <t>NV8.6 - NetVault Workgroup Server for Windows 32/64 bit</t>
  </si>
  <si>
    <t>F901-1509-0000</t>
  </si>
  <si>
    <t>NV8.6 - NetVault Workgroup Server for LINUX 32/64 bit</t>
  </si>
  <si>
    <t>F901-1512-0000</t>
  </si>
  <si>
    <t>NV8.6 - NetVault DataCenter Server for Windows 32/64 bit</t>
  </si>
  <si>
    <t>F901-1519-0000</t>
  </si>
  <si>
    <t>NV8.6 - NetVault DataCenter Server for LINUX 32/64 bit</t>
  </si>
  <si>
    <t>F901-1522-0000</t>
  </si>
  <si>
    <t>NV8.6 - NetVault Enterprise Server for Windows 32/64 bit</t>
  </si>
  <si>
    <t>F901-1530-0000</t>
  </si>
  <si>
    <t>NV8.6 - Heterogeneous Client - Single</t>
  </si>
  <si>
    <t>F901-1531-0000</t>
  </si>
  <si>
    <t>NV8.6 - Heterogeneous Client - 3 Pack</t>
  </si>
  <si>
    <t>F901-1532-0000</t>
  </si>
  <si>
    <t>NV8.6 - Heterogeneous Client - 5 Pack</t>
  </si>
  <si>
    <t>F901-1533-0000</t>
  </si>
  <si>
    <t>NV8.6 - Heterogeneous Client - 25 Pack</t>
  </si>
  <si>
    <t>F901-1534-0000</t>
  </si>
  <si>
    <t>NV8.6 - Heterogeneous Client - 100 Pack</t>
  </si>
  <si>
    <t>F901-1548-0000</t>
  </si>
  <si>
    <t>NV8.6 - Dynamically Shared Devices (DSD)</t>
  </si>
  <si>
    <t>F901-1549-0000</t>
  </si>
  <si>
    <t>NV8.6 - VaultShare ACSLS Drive-Connection License</t>
  </si>
  <si>
    <t>F901-1551-0000</t>
  </si>
  <si>
    <t>NV8.6 - VaultShare DataCenter Server - Windows 32/64 bit</t>
  </si>
  <si>
    <t>F901-1558-0000</t>
  </si>
  <si>
    <t>NV8.6 - VaultShare DataCenter Server - LINUX 32/64 bit</t>
  </si>
  <si>
    <t>F901-1561-0000</t>
  </si>
  <si>
    <t>NV8.6 - VaultShare Enterprise Server - Windows 32/64 bit</t>
  </si>
  <si>
    <t>F901-1568-0000</t>
  </si>
  <si>
    <t>NV8.6 - VaultShare Enterprise Server - LINUX 32/64 bit</t>
  </si>
  <si>
    <t>F901-U602-0000</t>
  </si>
  <si>
    <t>NV8.6 - Workgroup to DataCenter Upgrade for Windows 32/64 bit</t>
  </si>
  <si>
    <t>F901-U609-0000</t>
  </si>
  <si>
    <t>NV8.6 - Workgroup to DataCenter Upgrade for LINUX 32/64 bit</t>
  </si>
  <si>
    <t>F901-U612-0000</t>
  </si>
  <si>
    <t>NV8.6 - Workgroup to Enterprise Upgrade for Windows 32/64 bit</t>
  </si>
  <si>
    <t>F901-U619-0000</t>
  </si>
  <si>
    <t>NV8.6 - Workgroup to Enterprise Upgrade for LINUX 32/64 bit</t>
  </si>
  <si>
    <t>F901-U622-0000</t>
  </si>
  <si>
    <t>NV8.6 - DataCenter to Enterprise Upgrade for Windows 32/64 bit</t>
  </si>
  <si>
    <t>F901-U629-0000</t>
  </si>
  <si>
    <t>NV8.6 - DataCenter to Enterprise Upgrade for LINUX 32/64 bit</t>
  </si>
  <si>
    <t>F901-U700-0000</t>
  </si>
  <si>
    <t>NV8.6 - VaultShare DataCenter to Enterprise Upgrade (Heterogeneous)</t>
  </si>
  <si>
    <t>F901-1700-0000</t>
  </si>
  <si>
    <t xml:space="preserve">NV8.6 - Virtual Library Capacity Upgrade - 250GB </t>
  </si>
  <si>
    <t>F901-1701-0000</t>
  </si>
  <si>
    <t xml:space="preserve">NV8.6 - Virtual Library Capacity Upgrade - 500GB </t>
  </si>
  <si>
    <t>F901-1702-0000</t>
  </si>
  <si>
    <t xml:space="preserve">NV8.6 - Virtual Library Capacity Upgrade - 1TB </t>
  </si>
  <si>
    <t>F901-1703-0000</t>
  </si>
  <si>
    <t xml:space="preserve">NV8.6 - Virtual Library Capacity Upgrade - 5TB </t>
  </si>
  <si>
    <t>F901-1704-0000</t>
  </si>
  <si>
    <t xml:space="preserve">NV8.6 - Virtual Library Capacity Upgrade - 10TB </t>
  </si>
  <si>
    <t>F901-1705-0000</t>
  </si>
  <si>
    <t>NV8.6 - Virtual Library Capacity Upgrade - 32TB</t>
  </si>
  <si>
    <t>F901-1706-0000</t>
  </si>
  <si>
    <t xml:space="preserve">NV8.6 - Virtual Library Capacity Upgrade - 64TB </t>
  </si>
  <si>
    <t>F901-6ADD-0000</t>
  </si>
  <si>
    <t>NV8.6 - NetVault - Add to Existing System</t>
  </si>
  <si>
    <t>F901-6MGR-0000</t>
  </si>
  <si>
    <t>NV8.6 - NetVault - Approved Gratis Migration Order</t>
  </si>
  <si>
    <t>F901-6NEW-0000</t>
  </si>
  <si>
    <t>NV8.6 - NetVault - New Order</t>
  </si>
  <si>
    <t>TSM (Supported Versions in Comments) - WOT Wizard must be run separately for each Software group listed below</t>
  </si>
  <si>
    <t>TSM</t>
  </si>
  <si>
    <t>TSM (Supported Versions in Comments)</t>
  </si>
  <si>
    <t>F903-0020-0000</t>
  </si>
  <si>
    <t>Teradata Extension 15.10 for Tivoli Storage Manager - Windows (Enterprise Fit)</t>
  </si>
  <si>
    <t>Teradata Extension   (1 required per Teradata node)
[ TSM 6.3, 6.4, 7.1 ]</t>
  </si>
  <si>
    <t>F903-0021-0000</t>
  </si>
  <si>
    <t>Teradata Extension 15.10 for Tivoli Storage Manager - Linux (Enterprise Fit)</t>
  </si>
  <si>
    <t>F903-0018-0000</t>
  </si>
  <si>
    <t>Teradata Extension 15.00 for Tivoli Storage Manager - Windows (Enterprise Fit)</t>
  </si>
  <si>
    <t>F903-0019-0000</t>
  </si>
  <si>
    <t>Teradata Extension 15.00 for Tivoli Storage Manager - Linux (Enterprise Fit)</t>
  </si>
  <si>
    <t>F903-0016-0000</t>
  </si>
  <si>
    <t>Teradata Extension 14.10 for Tivoli Storage Manager - Windows (Enterprise Fit)</t>
  </si>
  <si>
    <t>Teradata Extension   (1 required per Teradata node)
[ TSM 6.2, 6.3 ]</t>
  </si>
  <si>
    <t>F903-0017-0000</t>
  </si>
  <si>
    <t>Teradata Extension 14.10 for Tivoli Storage Manager - Linux (Enterprise Fit)</t>
  </si>
  <si>
    <t>F903-0014-0000</t>
  </si>
  <si>
    <t>Teradata Extension 14.00 for Tivoli Storage Manager - Windows (Enterprise Fit)</t>
  </si>
  <si>
    <t>F903-0015-0000</t>
  </si>
  <si>
    <t>Teradata Extension 14.00 for Tivoli Storage Manager - Linux (Enterprise Fit)</t>
  </si>
  <si>
    <t>F903-0012-0000</t>
  </si>
  <si>
    <t>Teradata Extension 13.10 for Tivoli Storage Manager - Windows (Enterprise Fit)</t>
  </si>
  <si>
    <t>Teradata Extension   (1 required per Teradata node)
[ TSM 6.1, 6.2 ]</t>
  </si>
  <si>
    <t>F903-0013-0000</t>
  </si>
  <si>
    <t>Teradata Extension 13.10 for Tivoli Storage Manager - Linux (Enterprise Fit)</t>
  </si>
  <si>
    <t>F903-0010-0000</t>
  </si>
  <si>
    <t>Teradata Extension 13.01 for Tivoli Storage Manager - Windows (Enterprise Fit)</t>
  </si>
  <si>
    <t>F903-0011-0000</t>
  </si>
  <si>
    <t>Teradata Extension 13.01 for Tivoli Storage Manager - Linux (Enterprise Fit)</t>
  </si>
  <si>
    <t>F903-1ADD-0000</t>
  </si>
  <si>
    <t xml:space="preserve">TDE 15.10 for TSM – Add to Existing System Order         </t>
  </si>
  <si>
    <t>F903-1NEW-0000</t>
  </si>
  <si>
    <t>TDE 15.10 for TSM – New Order</t>
  </si>
  <si>
    <t>F903-1MGR-0000</t>
  </si>
  <si>
    <t>TDE 15.10 for TSM – Tivoli Gratis Migration</t>
  </si>
  <si>
    <t>F903-1UPG-0000</t>
  </si>
  <si>
    <t>TDE 15.10 for TSM – Approved Gratis Upgrade Order</t>
  </si>
  <si>
    <t>F903-0ADD-0000</t>
  </si>
  <si>
    <t xml:space="preserve">TDE 14.xx / 15.00 for TSM – Add to Existing System Order               </t>
  </si>
  <si>
    <t>F903-0NEW-0000</t>
  </si>
  <si>
    <t>TDE 14.xx / 15.00 for TSM – New Order</t>
  </si>
  <si>
    <t>F903-0MGR-0000</t>
  </si>
  <si>
    <t>TDE 14.xx / 15.00 for TSM – Tivoli Gratis Migration</t>
  </si>
  <si>
    <t>make language consistent</t>
  </si>
  <si>
    <t>F903-0UPG-0000</t>
  </si>
  <si>
    <t>TDE 14.xx / 15.00 for TSM – Approved Gratis Upgrade Order</t>
  </si>
  <si>
    <t>OS only</t>
  </si>
  <si>
    <t>CS Sevices</t>
  </si>
  <si>
    <r>
      <t xml:space="preserve">TSC has </t>
    </r>
    <r>
      <rPr>
        <b/>
        <u/>
        <sz val="14"/>
        <color indexed="9"/>
        <rFont val="Arial Unicode MS"/>
        <family val="2"/>
      </rPr>
      <t>FINAL SAY</t>
    </r>
    <r>
      <rPr>
        <b/>
        <sz val="14"/>
        <color indexed="9"/>
        <rFont val="Arial Unicode MS"/>
        <family val="2"/>
      </rPr>
      <t xml:space="preserve"> </t>
    </r>
    <r>
      <rPr>
        <sz val="14"/>
        <color indexed="9"/>
        <rFont val="Arial Unicode MS"/>
        <family val="2"/>
      </rPr>
      <t xml:space="preserve">on all services offers and pricing. </t>
    </r>
    <r>
      <rPr>
        <b/>
        <sz val="14"/>
        <color indexed="9"/>
        <rFont val="Arial Unicode MS"/>
        <family val="2"/>
      </rPr>
      <t xml:space="preserve">
</t>
    </r>
    <r>
      <rPr>
        <sz val="14"/>
        <color indexed="9"/>
        <rFont val="Arial Unicode MS"/>
        <family val="2"/>
      </rPr>
      <t>Contact PDMS BAR for questions on service offers.</t>
    </r>
  </si>
  <si>
    <t>9668-9018-0000</t>
  </si>
  <si>
    <t>Disaster Recovery  In-House</t>
  </si>
  <si>
    <t>Teradata Data Stream Architecture (DSA) Self-Paced Training</t>
  </si>
  <si>
    <t>9672-0044-0000</t>
  </si>
  <si>
    <t>Advocated: BAR Implementation Service (1 &amp; 2 Node Special)</t>
  </si>
  <si>
    <t>Includes new installations and SW migration</t>
  </si>
  <si>
    <t>Advocated: BAR Implementation Service (&gt; 2 Nodes)</t>
  </si>
  <si>
    <t>9687-2000-0070</t>
  </si>
  <si>
    <t>Certified: BAR Implementation Service (1 &amp; 2 Node Special)</t>
  </si>
  <si>
    <t>Certified: BAR Implementation Service (&gt; 2 Nodes)</t>
  </si>
  <si>
    <t>9687-2000-0080</t>
  </si>
  <si>
    <t>Enterprise-Fit: BAR Implementation Service (1 &amp; 2 Node Special)</t>
  </si>
  <si>
    <t>Enterprise-Fit: BAR Implementation Service (&gt; 2 Nodes)</t>
  </si>
  <si>
    <t>9687-2000-0050</t>
  </si>
  <si>
    <t xml:space="preserve">Appliance BAR Implementation </t>
  </si>
  <si>
    <t>9687-2000-0026</t>
  </si>
  <si>
    <t>Tier 1 Bar Implementation Service APAC Only</t>
  </si>
  <si>
    <t>APAC Only</t>
  </si>
  <si>
    <t>9687-2000-0012</t>
  </si>
  <si>
    <t>BAR Expansion Services</t>
  </si>
  <si>
    <t>Expand/Replace Existing BAR Infrastructure</t>
  </si>
  <si>
    <t>9687-2000-0021</t>
  </si>
  <si>
    <t>Teradata Node BAR Expansion 1 (Nodes connected to Network)</t>
  </si>
  <si>
    <t>Adding nodes to an existing system.  No new bar h/w.</t>
  </si>
  <si>
    <t>9687-2000-0023</t>
  </si>
  <si>
    <t>Teradata System Floorsweep</t>
  </si>
  <si>
    <t>Uses same BAR infrastructure</t>
  </si>
  <si>
    <t>9687-2000-0030</t>
  </si>
  <si>
    <t>BAR Tape Vaulting Implementation</t>
  </si>
  <si>
    <t>Offiste Tape Vaulting Implementation</t>
  </si>
  <si>
    <t>9687-2000-0035</t>
  </si>
  <si>
    <t>TARA Implementation</t>
  </si>
  <si>
    <t>Discontinued</t>
  </si>
  <si>
    <t>9687-2000-0036</t>
  </si>
  <si>
    <t>ACSLS</t>
  </si>
  <si>
    <t>Install/Implement ACSLS</t>
  </si>
  <si>
    <t>9687-2000-0014</t>
  </si>
  <si>
    <t>Custom Engagement</t>
  </si>
  <si>
    <t>Effort based off of SOW</t>
  </si>
  <si>
    <t>9672-0044-0012</t>
  </si>
  <si>
    <t>EMC Disk Setup/Implementation</t>
  </si>
  <si>
    <t>DISCONTINUED
Enterprise Data Library (Not Data Domain) Implementation</t>
  </si>
  <si>
    <t>9687-2000-0075</t>
  </si>
  <si>
    <t>BAR Tape Encryption</t>
  </si>
  <si>
    <t>Install/Implement Oracle Appliances (2), 1st site</t>
  </si>
  <si>
    <t>9672-0063-0000</t>
  </si>
  <si>
    <t>BAR Optimization Service (BOS)</t>
  </si>
  <si>
    <t>Event Based Optimization Service</t>
  </si>
  <si>
    <t>9672-0065-0000</t>
  </si>
  <si>
    <t>Annual Contract Optimization Service</t>
  </si>
  <si>
    <t>9672-0043-0029</t>
  </si>
  <si>
    <t xml:space="preserve">BAR SW Implementation </t>
  </si>
  <si>
    <t>Install/Implement TARA/Backup Software
BAR SWI is the combination of change control and remote installation and upgrade of BAR software releases &amp; Teradata extensions.</t>
  </si>
  <si>
    <t>9687-2000-0040</t>
  </si>
  <si>
    <t>BAR Additional Systems implementation</t>
  </si>
  <si>
    <t>Implementation on 2,3 etc. systems, same time, place, audience
[PID NOT IN WOT SOLUTION – USE “ADD ITEM” TO ENTER MANUALLY]</t>
  </si>
  <si>
    <t>9672-0062-0000</t>
  </si>
  <si>
    <t>Protegrity/Defiance BAR Encryption Implementation</t>
  </si>
  <si>
    <t>DISCONTINUED
Install/Implement</t>
  </si>
  <si>
    <t>9687-2000-0046</t>
  </si>
  <si>
    <t xml:space="preserve">BAR Tape Encryption - Multiple System Pricing </t>
  </si>
  <si>
    <t>Install/Implement Oracle Appliances (2), 2 or more sites
[PID NOT IN WOT SOLUTION – USE “ADD ITEM” TO ENTER MANUALLY]</t>
  </si>
  <si>
    <t>9672-0044-0011</t>
  </si>
  <si>
    <t>BAR HW Installation</t>
  </si>
  <si>
    <t>Quantum Library Installation
[PID NOT IN WOT SOLUTION – USE “ADD ITEM” TO ENTER MANUALLY]</t>
  </si>
  <si>
    <t>9687-2000-0039</t>
  </si>
  <si>
    <t>BAR: Quantum Tape Library Installation and Configuration</t>
  </si>
  <si>
    <t>Quantum Library Implementation
[PID NOT IN WOT SOLUTION – USE “ADD ITEM” TO ENTER MANUALLY]</t>
  </si>
  <si>
    <t>9687-2000-0037</t>
  </si>
  <si>
    <t>BAR Encryption Implementation - Quantum Scalar Key Manager</t>
  </si>
  <si>
    <t>Quantum Encryption Appliance Implementation (2)
[PID NOT IN WOT SOLUTION – USE “ADD ITEM” TO ENTER MANUALLY]</t>
  </si>
  <si>
    <t>Data Domain Hardware Installation
[PID NOT IN WOT SOLUTION – USE “ADD ITEM” TO ENTER MANUALLY]</t>
  </si>
  <si>
    <t>Data Domain OST (Boost) Implementation
[PID NOT IN WOT SOLUTION – USE “ADD ITEM” TO ENTER MANUALLY]</t>
  </si>
  <si>
    <t>Data Domain VTL Implementation
[PID NOT IN WOT SOLUTION – USE “ADD ITEM” TO ENTER MANUALLY]</t>
  </si>
  <si>
    <t>9687-2000-0083</t>
  </si>
  <si>
    <t>Appliance Backup Utility Implementation
(Controlled Americas Only)</t>
  </si>
  <si>
    <t>PS</t>
  </si>
  <si>
    <t>Project Management (PS estimate)</t>
  </si>
  <si>
    <t>CS</t>
  </si>
  <si>
    <r>
      <t>Hardware Installation  (</t>
    </r>
    <r>
      <rPr>
        <b/>
        <sz val="12"/>
        <rFont val="Arial Unicode MS"/>
        <family val="2"/>
      </rPr>
      <t># BAR Servers</t>
    </r>
    <r>
      <rPr>
        <sz val="12"/>
        <rFont val="Arial Unicode MS"/>
        <family val="2"/>
      </rPr>
      <t>) (CS estimate)</t>
    </r>
  </si>
  <si>
    <r>
      <t>Hardware Installation  (</t>
    </r>
    <r>
      <rPr>
        <b/>
        <sz val="12"/>
        <rFont val="Arial Unicode MS"/>
        <family val="2"/>
      </rPr>
      <t>TD node adapters</t>
    </r>
    <r>
      <rPr>
        <sz val="12"/>
        <rFont val="Arial Unicode MS"/>
        <family val="2"/>
      </rPr>
      <t>) (CS estimate)</t>
    </r>
  </si>
  <si>
    <r>
      <t>Hardware Installation  (</t>
    </r>
    <r>
      <rPr>
        <b/>
        <sz val="12"/>
        <rFont val="Arial Unicode MS"/>
        <family val="2"/>
      </rPr>
      <t>switches</t>
    </r>
    <r>
      <rPr>
        <sz val="12"/>
        <rFont val="Arial Unicode MS"/>
        <family val="2"/>
      </rPr>
      <t>) (CS estimate)</t>
    </r>
  </si>
  <si>
    <t xml:space="preserve">Implementation of disk library (CS/STK/EMC estimate)  </t>
  </si>
  <si>
    <t xml:space="preserve">Implementation of library, drives, (CS/STK estimate)  </t>
  </si>
  <si>
    <t xml:space="preserve">Implementation of ACSLS (CS/STK estimate)   </t>
  </si>
  <si>
    <t>T&amp;E</t>
  </si>
  <si>
    <t>Expenses (estimate)</t>
  </si>
  <si>
    <t>Misc. BAR Components - Manually create Product Group and Add Items listed</t>
  </si>
  <si>
    <t>Only include if NOT already installed in Node</t>
  </si>
  <si>
    <t>9175-K237</t>
  </si>
  <si>
    <t>Recommended BAR Adapter for 6700
[PID NOT IN WOT SOLUTION – USE “ADD ITEM” TO ENTER MANUALLY]</t>
  </si>
  <si>
    <t>9175-K251</t>
  </si>
  <si>
    <t>9175-K250</t>
  </si>
  <si>
    <t>9175-K081</t>
  </si>
  <si>
    <t>I/O Module, 10Gb Ethernet, 2 Channel, Fiber</t>
  </si>
  <si>
    <t>Recommended BAR I/O Module for 6700
[PID NOT IN WOT SOLUTION – USE “ADD ITEM” TO ENTER MANUALLY]</t>
  </si>
  <si>
    <t>9175-K082</t>
  </si>
  <si>
    <t>I/O Module, 1Gb Ethernet, 4 Channel, Copper</t>
  </si>
  <si>
    <t>9170-K237</t>
  </si>
  <si>
    <t>Recommended BAR Adapter for 2700
[PID NOT IN WOT SOLUTION – USE “ADD ITEM” TO ENTER MANUALLY]</t>
  </si>
  <si>
    <t>9170-K251</t>
  </si>
  <si>
    <t>9170-K250</t>
  </si>
  <si>
    <t>9170-K081</t>
  </si>
  <si>
    <t>Recommended BAR I/O Module for 2700
[PID NOT IN WOT SOLUTION – USE “ADD ITEM” TO ENTER MANUALLY]</t>
  </si>
  <si>
    <t>9170-K082</t>
  </si>
  <si>
    <t>4485-K235</t>
  </si>
  <si>
    <t>Ethernet 1Gb Dual Copper (Pro-1000MT)</t>
  </si>
  <si>
    <t>4486-K235</t>
  </si>
  <si>
    <t>Ethernet 1Gb Dual Copper (Pro-1000MT) (540S)</t>
  </si>
  <si>
    <t>4487-K230</t>
  </si>
  <si>
    <t xml:space="preserve">Ethernet PCIe 1Gb Dual Copper, LP (Pro-1000MT) (550S) </t>
  </si>
  <si>
    <t>4488-K232</t>
  </si>
  <si>
    <t>9143-K234</t>
  </si>
  <si>
    <t>Ethernet 1Gb Dual Copper (Pro-1000MT)  (5400 &amp; 5450 nodes)</t>
  </si>
  <si>
    <t>9150-K230</t>
  </si>
  <si>
    <t>Ethernet 1Gb Copper Dual Port (Pro-1000PT) (5500) PCIe Low Profile</t>
  </si>
  <si>
    <t>9150-K235</t>
  </si>
  <si>
    <t xml:space="preserve">Ethernet 1Gb Copper Dual Port (Pro-1000PT) (5500) PCIx High Profile </t>
  </si>
  <si>
    <t>9150-K237</t>
  </si>
  <si>
    <t>Ethernet 1Gb Copper Quad Port (Pro-1000PT) (5500)</t>
  </si>
  <si>
    <t>Recommended BAR Adapter for 5500</t>
  </si>
  <si>
    <t>9155-K230</t>
  </si>
  <si>
    <t>Ethernet 1Gb Copper Dual Port (Pro-1000PT) (555X)</t>
  </si>
  <si>
    <t>9155-K237</t>
  </si>
  <si>
    <t>Recommended BAR Adapter for 5550, 5555, and 1550</t>
  </si>
  <si>
    <t>9155-K250</t>
  </si>
  <si>
    <t>Ethernet 10Gb Fiber, Dual-port</t>
  </si>
  <si>
    <t>Recommended BAR 10GbE Fiber Adapter for 5550 and 5555</t>
  </si>
  <si>
    <t>9155-K251</t>
  </si>
  <si>
    <t>Ethernet 10Gb Copper, Dual-port</t>
  </si>
  <si>
    <t>Recommended BAR 10GbE Copper Adapter for 5550 and 5555</t>
  </si>
  <si>
    <t>9157-K230</t>
  </si>
  <si>
    <t>Ethernet 1Gb Copper, dual-port (25XX)</t>
  </si>
  <si>
    <t>Not supported with 2580</t>
  </si>
  <si>
    <t>9157-K237</t>
  </si>
  <si>
    <t>25xx and 1600 only.  No open slot for this adapter</t>
  </si>
  <si>
    <t>9157-K250</t>
  </si>
  <si>
    <t>Recommended BAR 10GbE Fiber Adapter for 2550 and 2580</t>
  </si>
  <si>
    <t>9157-K251</t>
  </si>
  <si>
    <t>Recommended BAR 10GbE Copper Adapter for 2550 and 2580</t>
  </si>
  <si>
    <t>9160-K237</t>
  </si>
  <si>
    <t>Recommended BAR Adapter for 5600</t>
  </si>
  <si>
    <t>9160-K250</t>
  </si>
  <si>
    <t>TMS, Adapter, PCIe, 10GbE Fiber Optic, 2-port</t>
  </si>
  <si>
    <t>Applicable for any R710 Platform</t>
  </si>
  <si>
    <t>9160-K251</t>
  </si>
  <si>
    <t>TMS, Adapter, PCIe, 10GbE Copper, 2-port</t>
  </si>
  <si>
    <t>9162-K250</t>
  </si>
  <si>
    <t>9162-K251</t>
  </si>
  <si>
    <t>9163-K250</t>
  </si>
  <si>
    <t>9163-K251</t>
  </si>
  <si>
    <t>9165-K250</t>
  </si>
  <si>
    <t>9165-K251</t>
  </si>
  <si>
    <t>Applicable for R710 based TMS</t>
  </si>
  <si>
    <t>Applicable for any R710 Platform
[PID NOT IN WOT SOLUTION – USE “ADD ITEM” TO ENTER MANUALLY]</t>
  </si>
  <si>
    <t>MF</t>
  </si>
  <si>
    <t>ARC Main for Mainframes</t>
  </si>
  <si>
    <t>F7A4-1370-0000</t>
  </si>
  <si>
    <t xml:space="preserve">ARC For IBM MVS CPC License                                 </t>
  </si>
  <si>
    <t>1 per mainframe CPC (Central Processing Complex).</t>
  </si>
  <si>
    <t>F861-9370-0000</t>
  </si>
  <si>
    <t xml:space="preserve">TTU 14.00 - ARC For IBM MVS CPC License                      </t>
  </si>
  <si>
    <t>F872-9370-0000</t>
  </si>
  <si>
    <t>TTU 14.10 Mainframe - Teradata ARC for IBM - MVS CPC License</t>
  </si>
  <si>
    <t>F873-9370-0000</t>
  </si>
  <si>
    <t xml:space="preserve">TTU 15.0 Mainframe - Teradata ARC for IBM - MVS CPC License </t>
  </si>
  <si>
    <t>F7A4-5740-0000</t>
  </si>
  <si>
    <t>TAPE STORAGE Management Enablers</t>
  </si>
  <si>
    <t>NV 8.5</t>
  </si>
  <si>
    <t>NetVault 8.5 Software for MPRAS</t>
  </si>
  <si>
    <t>New BAR Configuration</t>
  </si>
  <si>
    <t>F901-1003-0000</t>
  </si>
  <si>
    <t>NV8.5 -  Workgroup Server for MPRAS</t>
  </si>
  <si>
    <t>F901-1013-0000</t>
  </si>
  <si>
    <t>NV8.5 -   DataCenter Server for MPRAS</t>
  </si>
  <si>
    <t>F901-1023-0000</t>
  </si>
  <si>
    <t>NV8.5 -  Enterprise Server for MPRAS</t>
  </si>
  <si>
    <t>F901-1030-0000</t>
  </si>
  <si>
    <t>NV8.5 -  Heterogeneous Client - Single</t>
  </si>
  <si>
    <t>F901-1031-0000</t>
  </si>
  <si>
    <t>NV8.5 -  Heterogeneous Client - 3 Pack</t>
  </si>
  <si>
    <t>F901-1032-0000</t>
  </si>
  <si>
    <t>NV8.5 -  Heterogeneous Client - 5 Pack</t>
  </si>
  <si>
    <t>F901-1033-0000</t>
  </si>
  <si>
    <t>NV8.5 -  Heterogeneous Client - 25 Pack</t>
  </si>
  <si>
    <t>F901-1034-0000</t>
  </si>
  <si>
    <t>NV8.5 -  Heterogeneous Client - 100 Pack</t>
  </si>
  <si>
    <t>F901-1201-0000</t>
  </si>
  <si>
    <t>NV8.5 -  Heterogeneous SmartClient - Single</t>
  </si>
  <si>
    <t>F901-1048-0000</t>
  </si>
  <si>
    <t>NV8.5 -  Dynamically Shared Devices (DSD)</t>
  </si>
  <si>
    <t>F901-S001-0000</t>
  </si>
  <si>
    <t>Media Slot Support - 1</t>
  </si>
  <si>
    <t>F901-S002-0000</t>
  </si>
  <si>
    <t>Media Slot Support - 5</t>
  </si>
  <si>
    <t>F901-S003-0000</t>
  </si>
  <si>
    <t>Media Slot Support - 10</t>
  </si>
  <si>
    <t>F901-S004-0000</t>
  </si>
  <si>
    <t>Media Slot Support - 20</t>
  </si>
  <si>
    <t>F901-S005-0000</t>
  </si>
  <si>
    <t>Media Slot Support - 30</t>
  </si>
  <si>
    <t>F901-S006-0000</t>
  </si>
  <si>
    <t>Media Slot Support - 40</t>
  </si>
  <si>
    <t>F901-S007-0000</t>
  </si>
  <si>
    <t>Media Slot Support - 50</t>
  </si>
  <si>
    <t>F901-S008-0000</t>
  </si>
  <si>
    <t>Media Slot Support - 75</t>
  </si>
  <si>
    <t>F901-S009-0000</t>
  </si>
  <si>
    <t>Media Slot Support - 100</t>
  </si>
  <si>
    <t>F901-S015-0000</t>
  </si>
  <si>
    <t>Media Slot Support - 150</t>
  </si>
  <si>
    <t>F901-S016-0000</t>
  </si>
  <si>
    <t>Media Slot Support - 200</t>
  </si>
  <si>
    <t>F901-S010-0000</t>
  </si>
  <si>
    <t>Media Slot Support - 250</t>
  </si>
  <si>
    <t>F901-S017-0000</t>
  </si>
  <si>
    <t>Media Slot Support - 350</t>
  </si>
  <si>
    <t>F901-S011-0000</t>
  </si>
  <si>
    <t>Media Slot Support - 400</t>
  </si>
  <si>
    <t>F901-S012-0000</t>
  </si>
  <si>
    <t>Media Slot Support - 500</t>
  </si>
  <si>
    <t>F901-S018-0000</t>
  </si>
  <si>
    <t>Media Slot Support - 650</t>
  </si>
  <si>
    <t>F901-S013-0000</t>
  </si>
  <si>
    <t>Media Slot Support - 750</t>
  </si>
  <si>
    <t>F901-S019-0000</t>
  </si>
  <si>
    <t>Media Slot Support - 1200</t>
  </si>
  <si>
    <t>F901-S014-0000</t>
  </si>
  <si>
    <t>Media Slot Support - Unlimited</t>
  </si>
  <si>
    <t>F901-1049-0000</t>
  </si>
  <si>
    <t>NV8.5 -  VaultShare ACSLS Drive-Connection License</t>
  </si>
  <si>
    <t>F901-1082-0000</t>
  </si>
  <si>
    <t>NV8.5 -  VaultShare DataCenter Server - MPRAS</t>
  </si>
  <si>
    <t>F901-1092-0000</t>
  </si>
  <si>
    <t>NV8.5 -  VaultShare Enterprise Server - MPRAS</t>
  </si>
  <si>
    <t>F901-5002-0000</t>
  </si>
  <si>
    <t>NV8.5 -  Teradata Extension for NetVault - MPRAS (Certified)</t>
  </si>
  <si>
    <t>F901-5007-0000</t>
  </si>
  <si>
    <t>NV8.5 -  Teradata Extension for NetVault - MPRAS (Enterprise Fit)</t>
  </si>
  <si>
    <t>F901-U103-0000</t>
  </si>
  <si>
    <t>NV8.5 -  Workgroup to DataCenter Upgrade for MPRAS</t>
  </si>
  <si>
    <t>F901-U113-0000</t>
  </si>
  <si>
    <t>NV8.5 -  Workgroup to Enterprise Upgrade for MPRAS</t>
  </si>
  <si>
    <t>F901-U123-0000</t>
  </si>
  <si>
    <t>NV8.5 -  DataCenter to Enterprise Upgrade for MPRAS</t>
  </si>
  <si>
    <t>F901-U200-0000</t>
  </si>
  <si>
    <t>NV8.5 -  aultShare DataCenter to Enterprise Upgrade (Heterogeneous)</t>
  </si>
  <si>
    <t>F901-1380-0000</t>
  </si>
  <si>
    <t>Vertices Teradata Edition w/ 1 User</t>
  </si>
  <si>
    <t>F901-1381-0000</t>
  </si>
  <si>
    <t>Vertices Teradata Edition w/ 3 Concurrent Users</t>
  </si>
  <si>
    <t>F901-1400-0000</t>
  </si>
  <si>
    <t>NV8.5 -  Virtual Library Capacity Upgrade - 250GB</t>
  </si>
  <si>
    <t>F901-1401-0000</t>
  </si>
  <si>
    <t>NV8.5 -  Virtual Library Capacity Upgrade - 500GB</t>
  </si>
  <si>
    <t>F901-1402-0000</t>
  </si>
  <si>
    <t>NV8.5 -  Virtual Library Capacity Upgrade - 1TB</t>
  </si>
  <si>
    <t>F901-1403-0000</t>
  </si>
  <si>
    <t>NV8.5 -  Virtual Library Capacity Upgrade - 5TB</t>
  </si>
  <si>
    <t>F901-1404-0000</t>
  </si>
  <si>
    <t>NV8.5 -  Virtual Library Capacity Upgrade - 10TB</t>
  </si>
  <si>
    <t>F901-1405-0000</t>
  </si>
  <si>
    <t>NV8.5 -  Virtual Library Capacity Upgrade - 32TB</t>
  </si>
  <si>
    <t>F901-1406-0000</t>
  </si>
  <si>
    <t>NV8.5 -  Virtual Library Capacity Upgrade - 64TB</t>
  </si>
  <si>
    <t>F901-1ADD-0000</t>
  </si>
  <si>
    <t>NV8.5 - Add to existing system</t>
  </si>
  <si>
    <t>Order Type Identifier - Required -one per software group</t>
  </si>
  <si>
    <t>F901-1MGR-0000</t>
  </si>
  <si>
    <t>NV8.5 - Approved Gratis Migration order</t>
  </si>
  <si>
    <t>F901-1UPG-0000</t>
  </si>
  <si>
    <t>NV8.5 Approved Gratis Upgrade Order</t>
  </si>
  <si>
    <t>NOT used for NetVault</t>
  </si>
  <si>
    <t>NV 8.0/8.2</t>
  </si>
  <si>
    <t>NetVault 8.2 Software  for MPRAS</t>
  </si>
  <si>
    <t>F901-0003-8000</t>
  </si>
  <si>
    <t>NetVault Workgroup Server for MPRAS</t>
  </si>
  <si>
    <t>F901-0013-8000</t>
  </si>
  <si>
    <t>NetVault DataCenter Server for MPRAS</t>
  </si>
  <si>
    <t>F901-0023-8000</t>
  </si>
  <si>
    <t>NetVault Enterprise Server for MPRAS</t>
  </si>
  <si>
    <t>F901-0030-8000</t>
  </si>
  <si>
    <t>Heterogeneous Client - Single</t>
  </si>
  <si>
    <t>F901-0031-8000</t>
  </si>
  <si>
    <t>Heterogeneous Client - 3 Pack</t>
  </si>
  <si>
    <t>F901-0032-8000</t>
  </si>
  <si>
    <t>Heterogeneous Client - 5 Pack</t>
  </si>
  <si>
    <t>F901-0033-8000</t>
  </si>
  <si>
    <t>Heterogeneous Client - 25 Pack</t>
  </si>
  <si>
    <t>F901-0034-8000</t>
  </si>
  <si>
    <t>Heterogeneous Client - 100 Pack</t>
  </si>
  <si>
    <t>F901-0201-8000</t>
  </si>
  <si>
    <t>Heterogeneous SmartClient - Single</t>
  </si>
  <si>
    <t>F901-0048-8000</t>
  </si>
  <si>
    <t>Dynamically Shared Devices (DSD)</t>
  </si>
  <si>
    <t>F901-S001-8000</t>
  </si>
  <si>
    <t>F901-S002-8000</t>
  </si>
  <si>
    <t>F901-S003-8000</t>
  </si>
  <si>
    <t>F901-S004-8000</t>
  </si>
  <si>
    <t>F901-S005-8000</t>
  </si>
  <si>
    <t>F901-S006-8000</t>
  </si>
  <si>
    <t>F901-S007-8000</t>
  </si>
  <si>
    <t>F901-S008-8000</t>
  </si>
  <si>
    <t>F901-S009-8000</t>
  </si>
  <si>
    <t>F901-S015-8000</t>
  </si>
  <si>
    <t>F901-S016-8000</t>
  </si>
  <si>
    <t>F901-S010-8000</t>
  </si>
  <si>
    <t>F901-S017-8000</t>
  </si>
  <si>
    <t>F901-S011-8000</t>
  </si>
  <si>
    <t>F901-S012-8000</t>
  </si>
  <si>
    <t>F901-S018-8000</t>
  </si>
  <si>
    <t>F901-S013-8000</t>
  </si>
  <si>
    <t>F901-S019-8000</t>
  </si>
  <si>
    <t>F901-S014-8000</t>
  </si>
  <si>
    <t>F901-0049-8000</t>
  </si>
  <si>
    <t>VaultShare ACSLS Drive-Connection License</t>
  </si>
  <si>
    <t>F901-0082-8000</t>
  </si>
  <si>
    <t>VaultShare DataCenter Server - MPRAS</t>
  </si>
  <si>
    <t>F901-0092-8000</t>
  </si>
  <si>
    <t>VaultShare Enterprise Server - MPRAS</t>
  </si>
  <si>
    <t>F901-5002-8000</t>
  </si>
  <si>
    <t>Teradata Extension for NetVault - MPRAS (Certified)</t>
  </si>
  <si>
    <t>F901-5007-8000</t>
  </si>
  <si>
    <t>Teradata Extension for NetVault - MPRAS (Enterprise Fit)</t>
  </si>
  <si>
    <t>F901-U003-8000</t>
  </si>
  <si>
    <t>Workgroup to DataCenter Upgrade for MPRAS</t>
  </si>
  <si>
    <t>F901-U013-8000</t>
  </si>
  <si>
    <t>Workgroup to Enterprise Upgrade for MPRAS</t>
  </si>
  <si>
    <t>F901-U023-8000</t>
  </si>
  <si>
    <t>DataCenter to Enterprise Upgrade for MPRAS</t>
  </si>
  <si>
    <t>F901-U100-8000</t>
  </si>
  <si>
    <t>VaultShare DataCenter to Enterprise Upgrade (Heterogeneous)</t>
  </si>
  <si>
    <t>F901-0380-4500</t>
  </si>
  <si>
    <t>F901-0381-4500</t>
  </si>
  <si>
    <t>F901-0400-8000</t>
  </si>
  <si>
    <t>Virtual Library Capacity Upgrade - 250GB</t>
  </si>
  <si>
    <t>F901-0401-8000</t>
  </si>
  <si>
    <t>Virtual Library Capacity Upgrade - 500GB</t>
  </si>
  <si>
    <t>F901-0402-8000</t>
  </si>
  <si>
    <t>Virtual Library Capacity Upgrade - 1TB</t>
  </si>
  <si>
    <t>F901-0403-8000</t>
  </si>
  <si>
    <t>Virtual Library Capacity Upgrade - 5TB</t>
  </si>
  <si>
    <t>F901-0404-8000</t>
  </si>
  <si>
    <t>Virtual Library Capacity Upgrade - 10TB</t>
  </si>
  <si>
    <t>F901-0405-8000</t>
  </si>
  <si>
    <t>Virtual Library Capacity Upgrade - 32TB</t>
  </si>
  <si>
    <t>F901-0406-8000</t>
  </si>
  <si>
    <t>Virtual Library Capacity Upgrade - 64TB</t>
  </si>
  <si>
    <t>F901-0ADD-8000</t>
  </si>
  <si>
    <t>NetVault Add to Existing Order</t>
  </si>
  <si>
    <t>Order Type Identifier - Required</t>
  </si>
  <si>
    <t>F901-0UPG-8000</t>
  </si>
  <si>
    <t>NetVault Approved Gratis Upgrade (gratis per entitlement)</t>
  </si>
  <si>
    <t>F901-0MGR-8000</t>
  </si>
  <si>
    <t>NetVault Approved Gratis Migration Order (gratis per entitlement)</t>
  </si>
  <si>
    <t xml:space="preserve">NetVault 8.2 Software </t>
  </si>
  <si>
    <t>F901-0002-8000</t>
  </si>
  <si>
    <t>NetVault Workgroup Server for Windows 32/64 bit</t>
  </si>
  <si>
    <t>F901-0009-8000</t>
  </si>
  <si>
    <t>NetVault Workgroup Server for LINUX 32/64 bit</t>
  </si>
  <si>
    <t>F901-0012-8000</t>
  </si>
  <si>
    <t>NetVault DataCenter Server for Windows 32/64 bit</t>
  </si>
  <si>
    <t>F901-0019-8000</t>
  </si>
  <si>
    <t>NetVault DataCenter Server for LINUX 32/64 bit</t>
  </si>
  <si>
    <t>F901-0022-8000</t>
  </si>
  <si>
    <t>NetVault Enterprise Server for Windows 32/64 bit</t>
  </si>
  <si>
    <t>F901-0029-8000</t>
  </si>
  <si>
    <t>NetVault Enterprise Server for LINUX 32/64 bit</t>
  </si>
  <si>
    <t>F901-0081-8000</t>
  </si>
  <si>
    <t>VaultShare DataCenter Server - Windows</t>
  </si>
  <si>
    <t>F901-0088-8000</t>
  </si>
  <si>
    <t>VaultShare DataCenter Server - Linux</t>
  </si>
  <si>
    <t>F901-0091-8000</t>
  </si>
  <si>
    <t>VaultShare Enterprise Server - Windows</t>
  </si>
  <si>
    <t>F901-0098-8000</t>
  </si>
  <si>
    <t>VaultShare Enterprise Server– Linux</t>
  </si>
  <si>
    <t>F901-5004-8000</t>
  </si>
  <si>
    <t>Teradata Extension for NetVault - Linux (Advocated)</t>
  </si>
  <si>
    <t>F901-5009-8000</t>
  </si>
  <si>
    <t xml:space="preserve">Teradata Extension for NetVault - Linux (Advocated - ELDW) </t>
  </si>
  <si>
    <t>F901-5003-8000</t>
  </si>
  <si>
    <t>Teradata Extension for NetVault – Linux (Certified)</t>
  </si>
  <si>
    <t>F901-5001-8000</t>
  </si>
  <si>
    <t>Teradata Extension for NetVault - Windows (Certified)</t>
  </si>
  <si>
    <t>F901-5006-8000</t>
  </si>
  <si>
    <t>Teradata Extension for NetVault - Linux (Enterprise Fit)</t>
  </si>
  <si>
    <t>F901-5008-8000</t>
  </si>
  <si>
    <t>Teradata Extension for NetVault - Windows (Enterprise Fit)</t>
  </si>
  <si>
    <t>F901-U002-8000</t>
  </si>
  <si>
    <t>Workgroup to DataCenter Upgrade for Windows 32/64 bit</t>
  </si>
  <si>
    <t>F901-U009-8000</t>
  </si>
  <si>
    <t>Workgroup to DataCenter Upgrade for LINUX 32/64 bit</t>
  </si>
  <si>
    <t>F901-U012-8000</t>
  </si>
  <si>
    <t>Workgroup to Enterprise Upgrade for Windows 32/64 bit</t>
  </si>
  <si>
    <t>F901-U019-8000</t>
  </si>
  <si>
    <t>Workgroup to Enterprise Upgrade for LINUX 32/64 bit</t>
  </si>
  <si>
    <t>F901-U022-8000</t>
  </si>
  <si>
    <t>DataCenter to Enterprise Upgrade for Windows 32/64 bit</t>
  </si>
  <si>
    <t>F901-U029-8000</t>
  </si>
  <si>
    <t>DataCenter to Enterprise Upgrade for LINUX 32/64 bit</t>
  </si>
  <si>
    <t>F901-0NEW-8000</t>
  </si>
  <si>
    <t>NetVault New Order</t>
  </si>
  <si>
    <t>Order Type Identifier - Required  -one per software group</t>
  </si>
  <si>
    <t>BAR Total</t>
  </si>
  <si>
    <t>1. Please use WOT for component pricing and Teradata Service Consultant for annual maintenance and services</t>
  </si>
  <si>
    <t>2. Taxes and freight charges are not included</t>
  </si>
  <si>
    <t xml:space="preserve">3. Teradata backup speed varies due to table size, number of associated rows in the data dictionary, index rows, fallback rows, </t>
  </si>
  <si>
    <t>system activity, I/O bus and Network contention, etc.</t>
  </si>
  <si>
    <t>4. Anything marked in red is provided by customer, or another group, or is existing equipment.</t>
  </si>
  <si>
    <t xml:space="preserve">5. Installation pricing for hardware should come from CS and PS. </t>
  </si>
  <si>
    <t>6. If customer purchases BAR Servers or other items from other vendors, Addendum 1 is required to implement the solution.</t>
  </si>
  <si>
    <t>`</t>
  </si>
  <si>
    <t>UDARef#</t>
  </si>
  <si>
    <t>Number</t>
  </si>
  <si>
    <t>WOT Quote</t>
  </si>
  <si>
    <t>Teradata #</t>
  </si>
  <si>
    <t>Flex #</t>
  </si>
  <si>
    <t>Review for Comment</t>
  </si>
  <si>
    <t>UDA Network picture goes here!</t>
  </si>
  <si>
    <t>Pat Yates</t>
  </si>
  <si>
    <t>py180000@teradata.com</t>
  </si>
  <si>
    <t>858-485-3328</t>
  </si>
  <si>
    <t>Uncategorized</t>
  </si>
  <si>
    <t>Grand Total</t>
  </si>
  <si>
    <t>Quote Name:</t>
  </si>
  <si>
    <t>SHANGHAI STOCK EXCHANGE / 4122167 / SSE-NV8.6 (PROD B)</t>
  </si>
  <si>
    <t>Quote #:</t>
  </si>
  <si>
    <t>Cautions and Warnings</t>
  </si>
  <si>
    <t>Customers have been experiencing workload and/or performance issues during and after Teradata platform changes.  These changes could be described as upgrades, migrations, or expansions of the customer Teradata system.</t>
  </si>
  <si>
    <t>The issues could arise from a change in software or hardware.  These issues are troubling because often times they lead to “crisis situations” at the customer site.  This can lead to lost revenue and increased cost. </t>
  </si>
  <si>
    <t>Resources are required onsite to provide issue fixes, occasionally hardware is provided to the customer to mitigate performance problems, and an overall reduction in customer confidence can inhibit future growth opportunities.</t>
  </si>
  <si>
    <t>On many occasions valid performance data has not been captured before and after an upgrade to “prove out” customer concerns.  Performance problems are unable to be described in quantitative terms. </t>
  </si>
  <si>
    <t>Instead, qualitative measurements are used, which are very difficult to prove. A Pre-Upgrade Assessment Service is recommended.  </t>
  </si>
  <si>
    <t>This pre-upgrade assessment surveys for the conditions that are likely to lead to workload and/or performance issues as a result of the system change event.  </t>
  </si>
  <si>
    <t>One common outcome of the pre-upgrade assessment is a recommendation for a Comprehensive Workload Management Engagement before, during, and after the system change.</t>
  </si>
  <si>
    <t>For more information see these Teradata University courses:</t>
  </si>
  <si>
    <r>
      <t xml:space="preserve">Teradata Pre-Upgrade Assessment Service Overview – </t>
    </r>
    <r>
      <rPr>
        <b/>
        <sz val="10"/>
        <color indexed="8"/>
        <rFont val="Arial"/>
        <family val="2"/>
      </rPr>
      <t>Course Number 48146</t>
    </r>
    <r>
      <rPr>
        <sz val="10"/>
        <color indexed="8"/>
        <rFont val="Arial"/>
        <family val="2"/>
      </rPr>
      <t> </t>
    </r>
  </si>
  <si>
    <r>
      <t xml:space="preserve">Introduction to the Teradata Pre-Upgrade Assessment Service for Presales and PS – </t>
    </r>
    <r>
      <rPr>
        <b/>
        <sz val="10"/>
        <color indexed="8"/>
        <rFont val="Arial"/>
        <family val="2"/>
      </rPr>
      <t>Course Number 48128</t>
    </r>
  </si>
  <si>
    <t>SSD Wear Out Policy</t>
  </si>
  <si>
    <t xml:space="preserve">Account teams – You must ensure that the following support policy statement is included in each 6690 order, 6650 upgrade order, or master contract and is then signed by the customer.  </t>
  </si>
  <si>
    <t xml:space="preserve">Teradata will provide support for the Active Data Warehouse 2.5” Solid State Disks for the longer of five years from installation or when the Solid State Disks reach their endurance threshold limit*. </t>
  </si>
  <si>
    <t>When the endurance thresholds are reached the customer is responsible for purchasing a replacement solution for continued support.</t>
  </si>
  <si>
    <t>*Note:  Endurance threshold limit is reached when the SSD unit drops to 0% endurance remaining or 20% spare blocks remaining.</t>
  </si>
  <si>
    <t>DSS Unleashed</t>
  </si>
  <si>
    <t>DSS Unleashed is a term describing situations where DSS queries are enabled to consume resources at a faster rate on a new configuration than they did on a previous configuration.</t>
  </si>
  <si>
    <t>One scenario is floor sweeps when the number of drives behind an amp significantly drops, for instance, from 8 drives per amp to 4 drives per amp, or from 4 drives per amp to 2 drives per amp. It can also occur when using systems with SSDs.</t>
  </si>
  <si>
    <t>In general it can occur any time there is a significant change in system design that allows DSS to consume resources at a faster rate.  It is good to enable faster DSS, but it also causes workload management control challenges.</t>
  </si>
  <si>
    <t>While DSS queries benefit from the improved throughput of the new platform, improved DSS consumption may negatively impact tactical query performance.</t>
  </si>
  <si>
    <t>When DSS queries are constrained by some physical system characteristics such as lower amp to drive ratios or HDD IO rates, tactical queries can freely use the excess CPU cycles unconsumed by DSS queries.</t>
  </si>
  <si>
    <t>This may allow tactical queries to meet their SLG expectations with basic workload management practices.</t>
  </si>
  <si>
    <t>In DSS Unleashed situations, the tactical queries now compete with more consumptive DSS workload.</t>
  </si>
  <si>
    <t>The tactical workload waits in longer queues to get serviced and may not meet expected response times.</t>
  </si>
  <si>
    <t>It is recommended that comprehensive workload management engagements be used to apply tools and techniques that can assure appropriate resource priority for tactical work so that they meet their SLG response times. </t>
  </si>
  <si>
    <t>For any possible DSS Unleashed situation, it is highly recommended that the account team engage Professional Services for a comprehensive workload management engagement with the customer. Expectations should be properly set with the customer.</t>
  </si>
  <si>
    <t>DSS Unleashed is not a bad thing. Users will see benefits of increased DSS throughput. But more attention and priority setting must be undertaken to assure tactical queries still meet SLG expectations.</t>
  </si>
  <si>
    <t>Other factors that can exacerbate DSS Unleashed situations on new configurations are increased efficiency of the Teradata system due to moving from small memory systems (MP-RAS) to large memory systems (Linux), moving from</t>
  </si>
  <si>
    <t>small data blocks to large data blocks, moving from the EDW platforms to the Appliance platforms, which have their configurations specifically tuned for DSS workload, moving from EMC to LSI storage, and the use of SSD in a mixed SSD/HDD configuration.</t>
  </si>
  <si>
    <t>A pre-upgrade performance assessment from PS is strongly recommended on any major change to a Teradata system.  A comprehensive workload management engagement before, during and after the upgrade is recommended.</t>
  </si>
  <si>
    <t>Reduced Number of AMPs and/or PEs</t>
  </si>
  <si>
    <t>User Sessions</t>
  </si>
  <si>
    <t>Reduction in PEs may also mean a reduction in User Sessions.  Typically, two PEs are assigned per node.</t>
  </si>
  <si>
    <t>Sessions can be increased by increasing the number of PEs per node. This can be done during manufacturing or in the Field by Customer Services. </t>
  </si>
  <si>
    <t>Nodes should be configured with sufficient memory to accommodate PEs.  Prior to a system upgrade, the account team is encouraged to review the average and maximum Sessions used, so an appropriate number of PEs can be established.</t>
  </si>
  <si>
    <t>Note there are limits to the number of PEs that can be assigned per node (typically 10) due to processing overhead created by each PE.  A Network attached node (AKA PE-Only Node) can be used to augment additional PEs. </t>
  </si>
  <si>
    <t>PE-Only Nodes have a limit of 16 PEs. Each PE provides 120 sessions for a maximum of 1200 LAN sessions/node (Teradata 13.10) and limit of 1024 PEs per system and 2048 concurrent transactions.</t>
  </si>
  <si>
    <t>Performance Of Load Jobs and Reduction in AMP Count.</t>
  </si>
  <si>
    <t>Performance of Load-type jobs may be impacted by a reduction in AMP-count.  Ensure that the system is designed to meet load requirements.</t>
  </si>
  <si>
    <t>Low Performance per Terabyte of Larger Drive Size and/or High Compression Configurations</t>
  </si>
  <si>
    <t>Availability outage and data maintenance durations for large disks or high compression or high capacity per node may be significantly longer than systems with small disks and low compression.</t>
  </si>
  <si>
    <t>As disk manufactures discontinue the production of smaller drives (capacity) this forces Teradata to incorporate larger drives into our customer's configurations.  Larger drives place larger amounts of data.</t>
  </si>
  <si>
    <t>With the modern technologies of large disks and compression it is possible to build systems with an incredible range of performance per terabyte.</t>
  </si>
  <si>
    <t>As seen in the "Incredible Shrinking Petabyte" presentation (available on the GSS Assets Wiki Gtubes) that even with a 5650 it is possible to easily span a range of 40X in performance per Petabyte in going from an uncompressed system with</t>
  </si>
  <si>
    <t>142 nodes to a BLC compressed system with 12 nodes and 75% of the CPU doing BLC -- All for a petabyte of data.</t>
  </si>
  <si>
    <t>If even larger disks are included in this mix on the low end, and SSD on the high end, the range of performance per terabyte, can I think span a range of about 500X, or maybe 1000X.</t>
  </si>
  <si>
    <t>The problem then becomes complex:</t>
  </si>
  <si>
    <t>1. What performance per terabyte is required for a system?  This is a field responsibility to determine what is acceptable and/or desirable and relate that to decision factors like price/TB or ROI.</t>
  </si>
  <si>
    <t>2. When we talk about performance per terabyte -- we need to also consider performance on loading, queries, and data maintenance and availability operations.</t>
  </si>
  <si>
    <t>3. The field must determine what is acceptable for loading, querying, data maintenance and availability performance on a system -- and these are highly correlated to performance/TB.</t>
  </si>
  <si>
    <t>4. CS/GSC also have a stake and say in the data maintenance and availability durations -- as their operations performed under change control or during P1 incidents must complete in acceptable windows.</t>
  </si>
  <si>
    <t>Currently we are at a stage of maturity with large disks and compression where, unfortunately, customers often drive to very low price/TB without completely understanding the implications of performance/TB.  </t>
  </si>
  <si>
    <t>This can lead to customer dissatisfaction.  Still it remains a field responsibility to work with the customer to determine what is acceptable.</t>
  </si>
  <si>
    <t>However, for CS/GSC, we are starting to see some pain points on large disks in the appliance space -- 1xxx and 2xxx.  We have seen reconfigs on systems with 1 and 2 TB disks that can take a week or two to complete.</t>
  </si>
  <si>
    <t>In some cases this might be an acceptable tradeoff for the price/TB -- if the expectations are set properly in advance.    We have seen cold restarts on node failure take tens of minutes.  Most of the observations so far have been only with large disks.</t>
  </si>
  <si>
    <t>We anticipate that systems that have high compression may experience lengthier durations for some of these data maintenance and availability operations.</t>
  </si>
  <si>
    <t>Now there are some thing engineering can do to mitigate some of the durations, but then again, disk sizes keep getting larger.</t>
  </si>
  <si>
    <t>At this point, the notion of 900G, 1 TB, or 2TB disks in a two or three tier TVS architecture on the 6xxx space is undergoing evaluation.</t>
  </si>
  <si>
    <t>Product management is working to determine their requirements of acceptability.  Engineering is looking for short and medium term speeds ups for a variety of data maintenance and availability operations.</t>
  </si>
  <si>
    <t>So, unless you can come back and say that your customer can tolerate reconfigs that take a week, and restarts that take up to an hour, and all the other issues that might arise from very low performance/TB  --</t>
  </si>
  <si>
    <t>GSS would not recommend considering those large disks in your EDW proposal.</t>
  </si>
  <si>
    <t>It’s a  similar thought process for the appliances in terms of disk size and compression rate.  We have shown that BLC can give high compression rates.  We have shown that SPOOL can be sized to lower levels on systems with massive COLD data.</t>
  </si>
  <si>
    <t>On appliances  it may be possible that the customer would accept lower service levels that would result from higher capacity disks, more compression, and less spool and less nodes -- but this is something for the field to work out with the customer.</t>
  </si>
  <si>
    <t>Coexistence and Coresidence Systems</t>
  </si>
  <si>
    <t>With newer technology nodes, starting with 5600, customers may observe workload dependent performance advancement.</t>
  </si>
  <si>
    <t>The 5600 TPERF rating is set conservatively and this may result in coexistence systems spanning the 55xx to 56xx transition having the 56xx systems underutilized in coexistence.</t>
  </si>
  <si>
    <t>Rather than being a problem this should be considered a fortunate occurrence as it means that the customer workload performs better on 56xx than its TPERF rating.</t>
  </si>
  <si>
    <t>It creates the opportunity to add more amps and disks to the 5600 and enables what is generally a modest expansion at low cost of adding disks.</t>
  </si>
  <si>
    <t>When a system has 1 or more generations using EMC disk arrays and 1 or more generations using LSI disk arrays, we call that co-residence.  Co-residence is the term for non-optimal coexistence.</t>
  </si>
  <si>
    <t>Co-residence of EMC and LSI arrays in a system may lead to varied behaviour due to the different array performance, including write cache on EMC arrays.</t>
  </si>
  <si>
    <t>Co-residence of EMC and LSI arrays may lead to unusual resusage and viewpoint monitoring observations, and may present unique challenges for workload management.</t>
  </si>
  <si>
    <t>Large Disks - 16xx verses 26xx</t>
  </si>
  <si>
    <t>16xx uses Large Cylinders.  26xx uses Small Cylinders.  So, there are more cylinders in a 26xx configuration...and more cylinders on larger size drives.</t>
  </si>
  <si>
    <t>More cylinders has a negative performance impact in the following areas: Restarts, (Drive) Reconstruct, Reconfigs, ScanDisk, and AlterTable.</t>
  </si>
  <si>
    <t>So, for example, a Restart on a 26xx with 2TB drives may take ~40 minutes (as compared to ~4 minutes on a 16xx with 1TB drives.</t>
  </si>
  <si>
    <t>Memory Sizing</t>
  </si>
  <si>
    <t>Introducing Memory-Consuming features.</t>
  </si>
  <si>
    <t>Be aware that certain features introduced from V2R5.x and beyond may require more memory in order to show their optimal performance benefit. Of particular note are:</t>
  </si>
  <si>
    <t>• LOBs and UDFs (introduced in V2R5.1)</t>
  </si>
  <si>
    <t>• PPI and Value-List Compression (introduced in V2R5.0)</t>
  </si>
  <si>
    <t>• Join Index, Hash-Join, Stored Procedures and 128K data blocks (available prior to V2R5.0)</t>
  </si>
  <si>
    <t>• Cylinder read (introduced in V2R5.0)</t>
  </si>
  <si>
    <t>• External Stored Procedures (introduced in V2R6.0)</t>
  </si>
  <si>
    <t>• Table Functions (introduced in V2R6.0)</t>
  </si>
  <si>
    <t>• Increased Plan Cache size (introduced in V2R6.0)</t>
  </si>
  <si>
    <t>• Array INSERT (introduced in V2R6.0)</t>
  </si>
  <si>
    <t>• 1MB response buffer (introduced in V2R6.0)</t>
  </si>
  <si>
    <t>• JAVA Stored Procedures (Teradata Database 12.0)</t>
  </si>
  <si>
    <t>• Increase join/subquery limits (Teradata Database 13.0)</t>
  </si>
  <si>
    <t>• Increased max AWT (Teradata Database 13.0)</t>
  </si>
  <si>
    <t>• Expanded table header (Teradata Database 13.0)</t>
  </si>
  <si>
    <t>• GLOP (Teradata Database 13.0)</t>
  </si>
  <si>
    <t>• Tunable UDF memory limit (Teradata Database 13.0)</t>
  </si>
  <si>
    <t>• Online archive enhancements (Teradata Database 12.0/13.0)</t>
  </si>
  <si>
    <t>• Teradata Virtual Storage (Teradata Database 13.0)</t>
  </si>
  <si>
    <t>• Large cylinder support (Teradata Database 13.10)</t>
  </si>
  <si>
    <t>• Block level compression (Teradata Database 13.10)</t>
  </si>
  <si>
    <t>• Algorithmic compression (Teradata Database 13.10)</t>
  </si>
  <si>
    <t>• XML DBQL logging (Teradata Database 13.10)</t>
  </si>
  <si>
    <t>• Temporal DBS support (Teradata Database 13.10)</t>
  </si>
  <si>
    <t>Differences between Revision SD45493 and SD45493A01</t>
  </si>
  <si>
    <t>NV9.2 - NetVault Enterprise Server for LINUX 32/64 bit</t>
  </si>
  <si>
    <t>Deleted</t>
  </si>
  <si>
    <t>NV9.2 - Heterogeneous SmartClient - Single</t>
  </si>
  <si>
    <t>Added</t>
  </si>
  <si>
    <t>Revision</t>
  </si>
  <si>
    <t>GSS Consultant</t>
  </si>
  <si>
    <t>Order #</t>
  </si>
  <si>
    <t>Order $</t>
  </si>
  <si>
    <t>Diff $</t>
  </si>
  <si>
    <t>Regina Kim</t>
  </si>
  <si>
    <t>SD45493A01</t>
  </si>
  <si>
    <t>SSE (Production B)_(3N5555)NV_15SV1b</t>
  </si>
  <si>
    <t>There are 1 non-Implementation PIDs missing that are identified on the BAR BOM.</t>
  </si>
  <si>
    <t>Qty From</t>
  </si>
  <si>
    <t>BAR worksheet</t>
  </si>
  <si>
    <t>Opportunity</t>
  </si>
  <si>
    <t>42U:</t>
  </si>
  <si>
    <t>New Customer</t>
  </si>
  <si>
    <t>Approved</t>
  </si>
  <si>
    <t>Advocated</t>
  </si>
  <si>
    <t>Development</t>
  </si>
  <si>
    <t>New Footprint or AP</t>
  </si>
  <si>
    <t>Required</t>
  </si>
  <si>
    <t>Certified</t>
  </si>
  <si>
    <t>Review for Pricing</t>
  </si>
  <si>
    <t>Testing</t>
  </si>
  <si>
    <t>O/S Migration</t>
  </si>
  <si>
    <t>Received</t>
  </si>
  <si>
    <t>BC/Dual Active</t>
  </si>
  <si>
    <t>Floorsweep</t>
  </si>
  <si>
    <t>Pre-approved</t>
  </si>
  <si>
    <t>POC</t>
  </si>
  <si>
    <t>Upgrade/Expansion</t>
  </si>
  <si>
    <t>QA</t>
  </si>
  <si>
    <t>Reconfiguration</t>
  </si>
  <si>
    <t>DR</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</si>
</sst>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5" formatCode="&quot;$&quot;#,##0_);\(&quot;$&quot;#,##0\)"/>
    <numFmt numFmtId="7" formatCode="&quot;$&quot;#,##0.00_);\(&quot;$&quot;#,##0.00\)"/>
    <numFmt numFmtId="44" formatCode="_(&quot;$&quot;* #,##0.00_);_(&quot;$&quot;* \(#,##0.00\);_(&quot;$&quot;* &quot;-&quot;??_);_(@_)"/>
    <numFmt numFmtId="164" formatCode="###,###,###,##0"/>
    <numFmt numFmtId="165" formatCode="mm/dd/yyyy"/>
    <numFmt numFmtId="166" formatCode="&quot;$&quot;\ #,##0_);\(&quot;$&quot;\ #,##0.0\);"/>
    <numFmt numFmtId="167" formatCode="[$-F800]dddd\,\ mmmm\ dd\,\ yyyy"/>
    <numFmt numFmtId="168" formatCode="m/d/yy;@"/>
    <numFmt numFmtId="169" formatCode="&quot;Yes&quot;;&quot;Yes&quot;;&quot;No&quot;"/>
    <numFmt numFmtId="170" formatCode="&quot;$&quot;#,##0"/>
    <numFmt numFmtId="171" formatCode="&quot;$&quot;\ #,##0_);\(&quot;$&quot;\ #,##0\);"/>
    <numFmt numFmtId="172" formatCode="_-* #,##0.00\ &quot;DM&quot;_-;\-* #,##0.00\ &quot;DM&quot;_-;_-* &quot;-&quot;??\ &quot;DM&quot;_-;_-@_-"/>
  </numFmts>
  <fonts count="86" x14ac:knownFonts="1">
    <font>
      <sz val="11"/>
      <color theme="1"/>
      <name val="Calibri"/>
      <family val="2"/>
      <scheme val="minor"/>
    </font>
    <font>
      <sz val="11"/>
      <color theme="1"/>
      <name val="Calibri"/>
      <family val="2"/>
      <scheme val="minor"/>
    </font>
    <font>
      <b/>
      <sz val="11"/>
      <color theme="0"/>
      <name val="Calibri"/>
      <family val="2"/>
      <scheme val="minor"/>
    </font>
    <font>
      <sz val="11"/>
      <color indexed="8"/>
      <name val="Calibri"/>
      <family val="2"/>
      <scheme val="minor"/>
    </font>
    <font>
      <b/>
      <sz val="11"/>
      <color rgb="FF000000"/>
      <name val="Calibri"/>
      <family val="2"/>
    </font>
    <font>
      <b/>
      <sz val="11"/>
      <color rgb="FFFFFFFF"/>
      <name val="Calibri"/>
      <family val="2"/>
    </font>
    <font>
      <sz val="8"/>
      <color theme="1"/>
      <name val="Arial"/>
      <family val="2"/>
    </font>
    <font>
      <sz val="9"/>
      <color theme="1"/>
      <name val="Arial"/>
      <family val="2"/>
    </font>
    <font>
      <sz val="9"/>
      <color indexed="10"/>
      <name val="Arial"/>
      <family val="2"/>
    </font>
    <font>
      <b/>
      <sz val="9"/>
      <color indexed="12"/>
      <name val="Arial"/>
      <family val="2"/>
    </font>
    <font>
      <b/>
      <sz val="9"/>
      <color indexed="10"/>
      <name val="Arial"/>
      <family val="2"/>
    </font>
    <font>
      <sz val="6"/>
      <color theme="1"/>
      <name val="Arial Narrow"/>
      <family val="2"/>
    </font>
    <font>
      <sz val="9"/>
      <color indexed="12"/>
      <name val="Arial"/>
      <family val="2"/>
    </font>
    <font>
      <b/>
      <sz val="9"/>
      <color theme="1"/>
      <name val="Arial"/>
      <family val="2"/>
    </font>
    <font>
      <sz val="9"/>
      <color indexed="12"/>
      <name val="Arial Narrow"/>
      <family val="2"/>
    </font>
    <font>
      <b/>
      <sz val="9"/>
      <color indexed="12"/>
      <name val="Arial Narrow"/>
      <family val="2"/>
    </font>
    <font>
      <b/>
      <sz val="16"/>
      <color theme="1"/>
      <name val="Arial"/>
      <family val="2"/>
    </font>
    <font>
      <sz val="10"/>
      <name val="Arial"/>
      <family val="2"/>
    </font>
    <font>
      <b/>
      <sz val="18"/>
      <color indexed="8"/>
      <name val="Arial Unicode MS"/>
      <family val="2"/>
    </font>
    <font>
      <b/>
      <sz val="14"/>
      <name val="Arial Unicode MS"/>
      <family val="2"/>
    </font>
    <font>
      <sz val="10"/>
      <color indexed="10"/>
      <name val="Arial Unicode MS"/>
      <family val="2"/>
    </font>
    <font>
      <sz val="10"/>
      <name val="Arial Unicode MS"/>
      <family val="2"/>
    </font>
    <font>
      <b/>
      <sz val="14"/>
      <color rgb="FFFF0000"/>
      <name val="Calibri"/>
      <family val="2"/>
    </font>
    <font>
      <b/>
      <sz val="12"/>
      <color indexed="12"/>
      <name val="Arial Unicode MS"/>
      <family val="2"/>
    </font>
    <font>
      <sz val="10"/>
      <color indexed="12"/>
      <name val="Arial Unicode MS"/>
      <family val="2"/>
    </font>
    <font>
      <b/>
      <sz val="12"/>
      <name val="Arial Unicode MS"/>
      <family val="2"/>
    </font>
    <font>
      <sz val="12"/>
      <color indexed="12"/>
      <name val="Arial Unicode MS"/>
      <family val="2"/>
    </font>
    <font>
      <sz val="12"/>
      <name val="Arial Unicode MS"/>
      <family val="2"/>
    </font>
    <font>
      <sz val="10"/>
      <color rgb="FFFF0000"/>
      <name val="Arial Unicode MS"/>
      <family val="2"/>
    </font>
    <font>
      <sz val="10"/>
      <color rgb="FFFF0000"/>
      <name val="Arial"/>
      <family val="2"/>
    </font>
    <font>
      <b/>
      <sz val="10"/>
      <name val="Arial Unicode MS"/>
      <family val="2"/>
    </font>
    <font>
      <sz val="16"/>
      <name val="Arial Unicode MS"/>
      <family val="2"/>
    </font>
    <font>
      <i/>
      <sz val="12"/>
      <color rgb="FFFF0000"/>
      <name val="Arial Unicode MS"/>
      <family val="2"/>
    </font>
    <font>
      <sz val="12"/>
      <color indexed="10"/>
      <name val="Arial Unicode MS"/>
      <family val="2"/>
    </font>
    <font>
      <b/>
      <sz val="16"/>
      <name val="Arial Unicode MS"/>
      <family val="2"/>
    </font>
    <font>
      <i/>
      <sz val="12"/>
      <name val="Arial Unicode MS"/>
      <family val="2"/>
    </font>
    <font>
      <b/>
      <sz val="12"/>
      <color indexed="10"/>
      <name val="Arial Unicode MS"/>
      <family val="2"/>
    </font>
    <font>
      <sz val="12"/>
      <color theme="1"/>
      <name val="Arial Unicode MS"/>
      <family val="2"/>
    </font>
    <font>
      <sz val="11"/>
      <color indexed="9"/>
      <name val="Calibri"/>
      <family val="2"/>
      <scheme val="minor"/>
    </font>
    <font>
      <sz val="10"/>
      <color indexed="10"/>
      <name val="Arial"/>
      <family val="2"/>
    </font>
    <font>
      <sz val="12"/>
      <color indexed="8"/>
      <name val="Arial Unicode MS"/>
      <family val="2"/>
    </font>
    <font>
      <sz val="12"/>
      <name val="Arial"/>
      <family val="2"/>
    </font>
    <font>
      <b/>
      <sz val="14"/>
      <name val="Arial"/>
      <family val="2"/>
    </font>
    <font>
      <b/>
      <sz val="12"/>
      <name val="Arial"/>
      <family val="2"/>
    </font>
    <font>
      <sz val="10"/>
      <color theme="0"/>
      <name val="Arial"/>
      <family val="2"/>
    </font>
    <font>
      <sz val="12"/>
      <color theme="0"/>
      <name val="Arial Unicode MS"/>
      <family val="2"/>
    </font>
    <font>
      <b/>
      <sz val="12"/>
      <color rgb="FFFF0000"/>
      <name val="Arial Unicode MS"/>
      <family val="2"/>
    </font>
    <font>
      <i/>
      <sz val="12"/>
      <color indexed="10"/>
      <name val="Arial Unicode MS"/>
      <family val="2"/>
    </font>
    <font>
      <sz val="12"/>
      <color rgb="FFFF0000"/>
      <name val="Arial Unicode MS"/>
      <family val="2"/>
    </font>
    <font>
      <strike/>
      <sz val="12"/>
      <name val="Arial Unicode MS"/>
      <family val="2"/>
    </font>
    <font>
      <b/>
      <strike/>
      <sz val="12"/>
      <name val="Arial Unicode MS"/>
      <family val="2"/>
    </font>
    <font>
      <b/>
      <i/>
      <sz val="12"/>
      <name val="Arial Unicode MS"/>
      <family val="2"/>
    </font>
    <font>
      <b/>
      <i/>
      <strike/>
      <sz val="12"/>
      <name val="Arial Unicode MS"/>
      <family val="2"/>
    </font>
    <font>
      <b/>
      <sz val="14"/>
      <color rgb="FFFFFFFF"/>
      <name val="Arial Unicode MS"/>
      <family val="2"/>
    </font>
    <font>
      <b/>
      <u/>
      <sz val="14"/>
      <color indexed="9"/>
      <name val="Arial Unicode MS"/>
      <family val="2"/>
    </font>
    <font>
      <b/>
      <sz val="14"/>
      <color indexed="9"/>
      <name val="Arial Unicode MS"/>
      <family val="2"/>
    </font>
    <font>
      <sz val="14"/>
      <color indexed="9"/>
      <name val="Arial Unicode MS"/>
      <family val="2"/>
    </font>
    <font>
      <sz val="12"/>
      <color indexed="20"/>
      <name val="Arial Unicode MS"/>
      <family val="2"/>
    </font>
    <font>
      <i/>
      <sz val="12"/>
      <color indexed="20"/>
      <name val="Arial Unicode MS"/>
      <family val="2"/>
    </font>
    <font>
      <sz val="12"/>
      <color indexed="18"/>
      <name val="Arial Unicode MS"/>
      <family val="2"/>
    </font>
    <font>
      <sz val="9"/>
      <name val="Arial"/>
      <family val="2"/>
    </font>
    <font>
      <b/>
      <sz val="11"/>
      <color indexed="9"/>
      <name val="Calibri"/>
      <family val="2"/>
      <scheme val="minor"/>
    </font>
    <font>
      <b/>
      <sz val="9"/>
      <color indexed="9"/>
      <name val="Arial"/>
      <family val="2"/>
    </font>
    <font>
      <sz val="9"/>
      <color indexed="9"/>
      <name val="Arial"/>
      <family val="2"/>
    </font>
    <font>
      <b/>
      <sz val="9"/>
      <name val="Arial"/>
      <family val="2"/>
    </font>
    <font>
      <b/>
      <sz val="8"/>
      <color indexed="9"/>
      <name val="Arial"/>
      <family val="2"/>
    </font>
    <font>
      <b/>
      <sz val="9"/>
      <color indexed="10"/>
      <name val="Tahoma"/>
      <family val="2"/>
    </font>
    <font>
      <b/>
      <sz val="9"/>
      <color indexed="10"/>
      <name val="Calibri"/>
      <family val="2"/>
      <scheme val="minor"/>
    </font>
    <font>
      <b/>
      <sz val="21"/>
      <color indexed="8"/>
      <name val="Arial"/>
      <family val="2"/>
    </font>
    <font>
      <sz val="10"/>
      <color indexed="8"/>
      <name val="Arial"/>
      <family val="2"/>
    </font>
    <font>
      <b/>
      <sz val="10"/>
      <color indexed="8"/>
      <name val="Arial"/>
      <family val="2"/>
    </font>
    <font>
      <i/>
      <sz val="10"/>
      <color indexed="8"/>
      <name val="Arial"/>
      <family val="2"/>
    </font>
    <font>
      <i/>
      <sz val="10"/>
      <name val="Calibri"/>
      <family val="2"/>
    </font>
    <font>
      <b/>
      <sz val="15"/>
      <color indexed="8"/>
      <name val="Arial"/>
      <family val="2"/>
    </font>
    <font>
      <b/>
      <sz val="21"/>
      <name val="Arial"/>
      <family val="2"/>
    </font>
    <font>
      <b/>
      <sz val="8"/>
      <color indexed="10"/>
      <name val="Arial Narrow"/>
      <family val="2"/>
    </font>
    <font>
      <sz val="8"/>
      <color theme="1"/>
      <name val="Arial Narrow"/>
      <family val="2"/>
    </font>
    <font>
      <sz val="8"/>
      <color indexed="12"/>
      <name val="Arial Narrow"/>
      <family val="2"/>
    </font>
    <font>
      <b/>
      <sz val="8"/>
      <color theme="1"/>
      <name val="Arial Narrow"/>
      <family val="2"/>
    </font>
    <font>
      <b/>
      <sz val="8"/>
      <color indexed="12"/>
      <name val="Arial Narrow"/>
      <family val="2"/>
    </font>
    <font>
      <sz val="8"/>
      <color indexed="10"/>
      <name val="Arial Narrow"/>
      <family val="2"/>
    </font>
    <font>
      <sz val="9"/>
      <color indexed="8"/>
      <name val="Arial"/>
      <family val="2"/>
    </font>
    <font>
      <b/>
      <sz val="9"/>
      <color indexed="8"/>
      <name val="Arial"/>
      <family val="2"/>
    </font>
    <font>
      <sz val="10"/>
      <name val="Arial"/>
    </font>
    <font>
      <sz val="8"/>
      <color indexed="8"/>
      <name val="Arial Narrow"/>
      <family val="2"/>
    </font>
    <font>
      <b/>
      <sz val="8"/>
      <color indexed="8"/>
      <name val="Arial Narrow"/>
      <family val="2"/>
    </font>
  </fonts>
  <fills count="30">
    <fill>
      <patternFill patternType="none"/>
    </fill>
    <fill>
      <patternFill patternType="gray125"/>
    </fill>
    <fill>
      <patternFill patternType="solid">
        <fgColor rgb="FFD2F6F8"/>
      </patternFill>
    </fill>
    <fill>
      <patternFill patternType="solid">
        <fgColor rgb="FF3E606F"/>
      </patternFill>
    </fill>
    <fill>
      <patternFill patternType="solid">
        <fgColor rgb="FF91AA9D"/>
      </patternFill>
    </fill>
    <fill>
      <patternFill patternType="solid">
        <fgColor rgb="FFD1DBBD"/>
      </patternFill>
    </fill>
    <fill>
      <patternFill patternType="solid">
        <fgColor indexed="42"/>
        <bgColor indexed="64"/>
      </patternFill>
    </fill>
    <fill>
      <patternFill patternType="solid">
        <fgColor rgb="FFFFFF00"/>
        <bgColor indexed="64"/>
      </patternFill>
    </fill>
    <fill>
      <patternFill patternType="solid">
        <fgColor theme="0"/>
        <bgColor indexed="64"/>
      </patternFill>
    </fill>
    <fill>
      <patternFill patternType="solid">
        <fgColor indexed="9"/>
        <bgColor indexed="64"/>
      </patternFill>
    </fill>
    <fill>
      <patternFill patternType="solid">
        <fgColor indexed="22"/>
        <bgColor indexed="64"/>
      </patternFill>
    </fill>
    <fill>
      <patternFill patternType="solid">
        <fgColor indexed="13"/>
        <bgColor indexed="64"/>
      </patternFill>
    </fill>
    <fill>
      <patternFill patternType="solid">
        <fgColor indexed="15"/>
        <bgColor indexed="64"/>
      </patternFill>
    </fill>
    <fill>
      <patternFill patternType="solid">
        <fgColor indexed="23"/>
        <bgColor indexed="64"/>
      </patternFill>
    </fill>
    <fill>
      <patternFill patternType="solid">
        <fgColor theme="9" tint="0.39997558519241921"/>
        <bgColor indexed="64"/>
      </patternFill>
    </fill>
    <fill>
      <patternFill patternType="solid">
        <fgColor theme="2" tint="-9.9978637043366805E-2"/>
        <bgColor indexed="64"/>
      </patternFill>
    </fill>
    <fill>
      <patternFill patternType="solid">
        <fgColor indexed="44"/>
        <bgColor indexed="64"/>
      </patternFill>
    </fill>
    <fill>
      <patternFill patternType="solid">
        <fgColor theme="4" tint="0.79998168889431442"/>
        <bgColor indexed="64"/>
      </patternFill>
    </fill>
    <fill>
      <patternFill patternType="solid">
        <fgColor theme="1" tint="0.499984740745262"/>
        <bgColor indexed="64"/>
      </patternFill>
    </fill>
    <fill>
      <patternFill patternType="solid">
        <fgColor theme="8" tint="0.59999389629810485"/>
        <bgColor indexed="64"/>
      </patternFill>
    </fill>
    <fill>
      <patternFill patternType="solid">
        <fgColor indexed="41"/>
        <bgColor indexed="64"/>
      </patternFill>
    </fill>
    <fill>
      <patternFill patternType="solid">
        <fgColor rgb="FFFF0000"/>
        <bgColor indexed="64"/>
      </patternFill>
    </fill>
    <fill>
      <patternFill patternType="solid">
        <fgColor indexed="11"/>
        <bgColor indexed="64"/>
      </patternFill>
    </fill>
    <fill>
      <patternFill patternType="solid">
        <fgColor rgb="FF00B050"/>
        <bgColor indexed="64"/>
      </patternFill>
    </fill>
    <fill>
      <patternFill patternType="solid">
        <fgColor indexed="47"/>
        <bgColor indexed="64"/>
      </patternFill>
    </fill>
    <fill>
      <patternFill patternType="solid">
        <fgColor theme="1"/>
        <bgColor indexed="64"/>
      </patternFill>
    </fill>
    <fill>
      <patternFill patternType="solid">
        <fgColor indexed="10"/>
        <bgColor indexed="64"/>
      </patternFill>
    </fill>
    <fill>
      <patternFill patternType="solid">
        <fgColor indexed="8"/>
        <bgColor indexed="64"/>
      </patternFill>
    </fill>
    <fill>
      <patternFill patternType="solid">
        <fgColor indexed="43"/>
        <bgColor indexed="64"/>
      </patternFill>
    </fill>
    <fill>
      <patternFill patternType="solid">
        <fgColor indexed="14"/>
        <bgColor indexed="64"/>
      </patternFill>
    </fill>
  </fills>
  <borders count="65">
    <border>
      <left/>
      <right/>
      <top/>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indexed="9"/>
      </left>
      <right style="thin">
        <color indexed="9"/>
      </right>
      <top style="thin">
        <color indexed="9"/>
      </top>
      <bottom style="thin">
        <color indexed="9"/>
      </bottom>
      <diagonal/>
    </border>
    <border>
      <left style="double">
        <color theme="1"/>
      </left>
      <right style="thin">
        <color indexed="9"/>
      </right>
      <top style="thin">
        <color indexed="9"/>
      </top>
      <bottom style="thin">
        <color indexed="9"/>
      </bottom>
      <diagonal/>
    </border>
    <border>
      <left style="double">
        <color theme="1"/>
      </left>
      <right style="thin">
        <color indexed="9"/>
      </right>
      <top style="double">
        <color theme="1"/>
      </top>
      <bottom style="thin">
        <color indexed="9"/>
      </bottom>
      <diagonal/>
    </border>
    <border>
      <left style="thin">
        <color indexed="9"/>
      </left>
      <right style="thin">
        <color indexed="9"/>
      </right>
      <top style="double">
        <color theme="1"/>
      </top>
      <bottom style="thin">
        <color indexed="9"/>
      </bottom>
      <diagonal/>
    </border>
    <border>
      <left style="double">
        <color theme="1"/>
      </left>
      <right style="thin">
        <color indexed="9"/>
      </right>
      <top style="double">
        <color theme="1"/>
      </top>
      <bottom style="double">
        <color theme="1"/>
      </bottom>
      <diagonal/>
    </border>
    <border>
      <left style="thin">
        <color indexed="9"/>
      </left>
      <right style="thin">
        <color indexed="9"/>
      </right>
      <top style="double">
        <color theme="1"/>
      </top>
      <bottom style="double">
        <color theme="1"/>
      </bottom>
      <diagonal/>
    </border>
    <border>
      <left style="thin">
        <color indexed="9"/>
      </left>
      <right style="double">
        <color theme="1"/>
      </right>
      <top style="double">
        <color theme="1"/>
      </top>
      <bottom style="double">
        <color theme="1"/>
      </bottom>
      <diagonal/>
    </border>
    <border>
      <left style="thin">
        <color indexed="9"/>
      </left>
      <right style="double">
        <color theme="1"/>
      </right>
      <top style="double">
        <color theme="1"/>
      </top>
      <bottom style="thin">
        <color indexed="9"/>
      </bottom>
      <diagonal/>
    </border>
    <border>
      <left style="thin">
        <color indexed="9"/>
      </left>
      <right style="double">
        <color theme="1"/>
      </right>
      <top style="thin">
        <color indexed="9"/>
      </top>
      <bottom style="thin">
        <color indexed="9"/>
      </bottom>
      <diagonal/>
    </border>
    <border>
      <left style="double">
        <color theme="1"/>
      </left>
      <right style="thin">
        <color indexed="9"/>
      </right>
      <top style="thin">
        <color indexed="9"/>
      </top>
      <bottom/>
      <diagonal/>
    </border>
    <border>
      <left style="thin">
        <color indexed="9"/>
      </left>
      <right style="thin">
        <color indexed="9"/>
      </right>
      <top style="thin">
        <color indexed="9"/>
      </top>
      <bottom/>
      <diagonal/>
    </border>
    <border>
      <left style="thin">
        <color indexed="9"/>
      </left>
      <right style="double">
        <color theme="1"/>
      </right>
      <top style="thin">
        <color indexed="9"/>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top style="medium">
        <color indexed="64"/>
      </top>
      <bottom/>
      <diagonal/>
    </border>
    <border>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double">
        <color theme="1"/>
      </left>
      <right style="dotted">
        <color theme="1"/>
      </right>
      <top/>
      <bottom style="double">
        <color theme="1"/>
      </bottom>
      <diagonal/>
    </border>
    <border>
      <left style="dotted">
        <color theme="1"/>
      </left>
      <right style="dotted">
        <color theme="1"/>
      </right>
      <top/>
      <bottom style="double">
        <color theme="1"/>
      </bottom>
      <diagonal/>
    </border>
    <border>
      <left style="dotted">
        <color theme="1"/>
      </left>
      <right style="double">
        <color theme="1"/>
      </right>
      <top/>
      <bottom style="double">
        <color theme="1"/>
      </bottom>
      <diagonal/>
    </border>
  </borders>
  <cellStyleXfs count="10">
    <xf numFmtId="0" fontId="0" fillId="0" borderId="0"/>
    <xf numFmtId="9" fontId="1" fillId="0" borderId="0" applyFont="0" applyFill="0" applyBorder="0" applyAlignment="0" applyProtection="0"/>
    <xf numFmtId="0" fontId="3" fillId="0" borderId="0"/>
    <xf numFmtId="0" fontId="17" fillId="0" borderId="0"/>
    <xf numFmtId="0" fontId="17" fillId="0" borderId="0"/>
    <xf numFmtId="44" fontId="17" fillId="0" borderId="0" applyFont="0" applyFill="0" applyBorder="0" applyAlignment="0" applyProtection="0"/>
    <xf numFmtId="9" fontId="17" fillId="0" borderId="0" applyFont="0" applyFill="0" applyBorder="0" applyAlignment="0" applyProtection="0"/>
    <xf numFmtId="172" fontId="17" fillId="0" borderId="0" applyFont="0" applyFill="0" applyBorder="0" applyAlignment="0" applyProtection="0"/>
    <xf numFmtId="0" fontId="60" fillId="0" borderId="0"/>
    <xf numFmtId="0" fontId="83" fillId="0" borderId="0"/>
  </cellStyleXfs>
  <cellXfs count="745">
    <xf numFmtId="0" fontId="0" fillId="0" borderId="0" xfId="0"/>
    <xf numFmtId="0" fontId="3" fillId="2" borderId="0" xfId="2" applyFill="1"/>
    <xf numFmtId="0" fontId="4" fillId="2" borderId="0" xfId="2" applyFont="1" applyFill="1"/>
    <xf numFmtId="0" fontId="3" fillId="0" borderId="0" xfId="2"/>
    <xf numFmtId="0" fontId="5" fillId="3" borderId="0" xfId="2" applyFont="1" applyFill="1" applyAlignment="1">
      <alignment horizontal="center"/>
    </xf>
    <xf numFmtId="0" fontId="3" fillId="4" borderId="0" xfId="2" applyFill="1"/>
    <xf numFmtId="2" fontId="3" fillId="4" borderId="0" xfId="2" applyNumberFormat="1" applyFill="1"/>
    <xf numFmtId="10" fontId="3" fillId="4" borderId="0" xfId="2" applyNumberFormat="1" applyFill="1"/>
    <xf numFmtId="0" fontId="3" fillId="5" borderId="0" xfId="2" applyFill="1"/>
    <xf numFmtId="2" fontId="3" fillId="5" borderId="0" xfId="2" applyNumberFormat="1" applyFill="1"/>
    <xf numFmtId="10" fontId="3" fillId="5" borderId="0" xfId="2" applyNumberFormat="1" applyFill="1"/>
    <xf numFmtId="0" fontId="5" fillId="3" borderId="0" xfId="2" applyFont="1" applyFill="1"/>
    <xf numFmtId="2" fontId="5" fillId="3" borderId="0" xfId="2" applyNumberFormat="1" applyFont="1" applyFill="1"/>
    <xf numFmtId="10" fontId="5" fillId="3" borderId="0" xfId="2" applyNumberFormat="1" applyFont="1" applyFill="1"/>
    <xf numFmtId="0" fontId="7" fillId="0" borderId="1" xfId="0" applyFont="1" applyBorder="1" applyAlignment="1" applyProtection="1">
      <alignment vertical="center"/>
      <protection locked="0"/>
    </xf>
    <xf numFmtId="0" fontId="7" fillId="0" borderId="2" xfId="0" applyFont="1" applyBorder="1" applyProtection="1">
      <protection locked="0"/>
    </xf>
    <xf numFmtId="0" fontId="7" fillId="0" borderId="3" xfId="0" applyFont="1" applyBorder="1" applyProtection="1">
      <protection locked="0"/>
    </xf>
    <xf numFmtId="0" fontId="11" fillId="0" borderId="3" xfId="0" applyFont="1" applyBorder="1" applyProtection="1">
      <protection locked="0"/>
    </xf>
    <xf numFmtId="0" fontId="10" fillId="0" borderId="3" xfId="0" applyFont="1" applyBorder="1" applyProtection="1">
      <protection locked="0"/>
    </xf>
    <xf numFmtId="0" fontId="8" fillId="0" borderId="3" xfId="0" applyFont="1" applyBorder="1" applyProtection="1">
      <protection locked="0"/>
    </xf>
    <xf numFmtId="0" fontId="9" fillId="0" borderId="3" xfId="0" applyFont="1" applyBorder="1" applyProtection="1">
      <protection locked="0"/>
    </xf>
    <xf numFmtId="164" fontId="7" fillId="0" borderId="3" xfId="0" applyNumberFormat="1" applyFont="1" applyBorder="1" applyProtection="1">
      <protection locked="0"/>
    </xf>
    <xf numFmtId="0" fontId="11" fillId="0" borderId="4" xfId="0" applyFont="1" applyBorder="1" applyProtection="1">
      <protection locked="0"/>
    </xf>
    <xf numFmtId="0" fontId="7" fillId="0" borderId="5" xfId="0" applyFont="1" applyBorder="1" applyProtection="1">
      <protection locked="0"/>
    </xf>
    <xf numFmtId="0" fontId="7" fillId="0" borderId="6" xfId="0" applyFont="1" applyBorder="1" applyProtection="1">
      <protection locked="0"/>
    </xf>
    <xf numFmtId="0" fontId="11" fillId="0" borderId="4" xfId="0" applyFont="1" applyBorder="1" applyAlignment="1" applyProtection="1">
      <alignment vertical="center"/>
      <protection locked="0"/>
    </xf>
    <xf numFmtId="0" fontId="12" fillId="0" borderId="9" xfId="0" applyFont="1" applyBorder="1" applyAlignment="1" applyProtection="1">
      <alignment horizontal="left" vertical="center"/>
      <protection locked="0"/>
    </xf>
    <xf numFmtId="0" fontId="7" fillId="0" borderId="10" xfId="0" applyFont="1" applyBorder="1" applyAlignment="1" applyProtection="1">
      <alignment vertical="center"/>
      <protection locked="0"/>
    </xf>
    <xf numFmtId="0" fontId="16" fillId="0" borderId="10" xfId="0" applyFont="1" applyBorder="1" applyAlignment="1" applyProtection="1">
      <alignment horizontal="center" vertical="center"/>
      <protection locked="0"/>
    </xf>
    <xf numFmtId="0" fontId="14" fillId="0" borderId="10" xfId="0" applyFont="1" applyBorder="1" applyAlignment="1" applyProtection="1">
      <alignment horizontal="right" vertical="center"/>
      <protection locked="0"/>
    </xf>
    <xf numFmtId="0" fontId="12" fillId="0" borderId="8" xfId="0" applyFont="1" applyBorder="1" applyAlignment="1" applyProtection="1">
      <alignment horizontal="right" vertical="center"/>
      <protection locked="0"/>
    </xf>
    <xf numFmtId="0" fontId="7" fillId="0" borderId="7" xfId="0" applyFont="1" applyBorder="1" applyAlignment="1" applyProtection="1">
      <alignment vertical="center"/>
      <protection locked="0"/>
    </xf>
    <xf numFmtId="0" fontId="14" fillId="0" borderId="7" xfId="0" applyFont="1" applyBorder="1" applyAlignment="1" applyProtection="1">
      <alignment horizontal="right" vertical="center"/>
      <protection locked="0"/>
    </xf>
    <xf numFmtId="0" fontId="7" fillId="0" borderId="7" xfId="0" applyFont="1" applyBorder="1" applyAlignment="1" applyProtection="1">
      <alignment horizontal="center" vertical="center"/>
      <protection locked="0"/>
    </xf>
    <xf numFmtId="0" fontId="7" fillId="0" borderId="7" xfId="0" applyFont="1" applyBorder="1" applyAlignment="1" applyProtection="1">
      <alignment horizontal="left" vertical="center"/>
      <protection locked="0"/>
    </xf>
    <xf numFmtId="0" fontId="7" fillId="0" borderId="8" xfId="0" applyFont="1" applyBorder="1" applyAlignment="1" applyProtection="1">
      <alignment vertical="center"/>
      <protection locked="0"/>
    </xf>
    <xf numFmtId="0" fontId="15" fillId="0" borderId="7" xfId="0" applyFont="1" applyBorder="1" applyAlignment="1" applyProtection="1">
      <alignment horizontal="right" vertical="center"/>
      <protection locked="0"/>
    </xf>
    <xf numFmtId="0" fontId="13" fillId="0" borderId="7" xfId="0" applyFont="1" applyBorder="1" applyAlignment="1" applyProtection="1">
      <alignment horizontal="center" vertical="center"/>
      <protection locked="0"/>
    </xf>
    <xf numFmtId="0" fontId="7" fillId="0" borderId="15" xfId="0" applyFont="1" applyBorder="1" applyAlignment="1" applyProtection="1">
      <alignment horizontal="center" vertical="center"/>
      <protection locked="0"/>
    </xf>
    <xf numFmtId="9" fontId="7" fillId="0" borderId="15" xfId="1" applyFont="1" applyBorder="1" applyAlignment="1" applyProtection="1">
      <alignment horizontal="center" vertical="center"/>
      <protection locked="0"/>
    </xf>
    <xf numFmtId="49" fontId="7" fillId="0" borderId="7" xfId="0" applyNumberFormat="1" applyFont="1" applyBorder="1" applyAlignment="1" applyProtection="1">
      <alignment vertical="center"/>
      <protection locked="0"/>
    </xf>
    <xf numFmtId="0" fontId="7" fillId="0" borderId="15" xfId="0" applyFont="1" applyBorder="1" applyAlignment="1" applyProtection="1">
      <alignment vertical="center"/>
      <protection locked="0"/>
    </xf>
    <xf numFmtId="0" fontId="7" fillId="0" borderId="16" xfId="0" applyFont="1" applyBorder="1" applyAlignment="1" applyProtection="1">
      <alignment vertical="center"/>
      <protection locked="0"/>
    </xf>
    <xf numFmtId="0" fontId="7" fillId="0" borderId="17" xfId="0" applyFont="1" applyBorder="1" applyAlignment="1" applyProtection="1">
      <alignment vertical="center"/>
      <protection locked="0"/>
    </xf>
    <xf numFmtId="0" fontId="14" fillId="0" borderId="17" xfId="0" applyFont="1" applyBorder="1" applyAlignment="1" applyProtection="1">
      <alignment horizontal="right" vertical="center"/>
      <protection locked="0"/>
    </xf>
    <xf numFmtId="0" fontId="7" fillId="0" borderId="17" xfId="0" applyFont="1" applyBorder="1" applyAlignment="1" applyProtection="1">
      <alignment horizontal="center" vertical="center"/>
      <protection locked="0"/>
    </xf>
    <xf numFmtId="0" fontId="7" fillId="0" borderId="18" xfId="0" applyFont="1" applyBorder="1" applyAlignment="1" applyProtection="1">
      <alignment horizontal="center" vertical="center"/>
      <protection locked="0"/>
    </xf>
    <xf numFmtId="0" fontId="7" fillId="0" borderId="9" xfId="0" applyFont="1" applyBorder="1" applyAlignment="1" applyProtection="1">
      <alignment vertical="center"/>
      <protection locked="0"/>
    </xf>
    <xf numFmtId="49" fontId="7" fillId="0" borderId="10" xfId="0" applyNumberFormat="1" applyFont="1" applyBorder="1" applyAlignment="1" applyProtection="1">
      <alignment vertical="center"/>
      <protection locked="0"/>
    </xf>
    <xf numFmtId="0" fontId="7" fillId="0" borderId="14" xfId="0" applyFont="1" applyBorder="1" applyAlignment="1" applyProtection="1">
      <alignment vertical="center"/>
      <protection locked="0"/>
    </xf>
    <xf numFmtId="0" fontId="21" fillId="0" borderId="0" xfId="3" applyFont="1" applyBorder="1"/>
    <xf numFmtId="0" fontId="21" fillId="0" borderId="0" xfId="3" applyFont="1"/>
    <xf numFmtId="0" fontId="20" fillId="8" borderId="0" xfId="3" quotePrefix="1" applyFont="1" applyFill="1" applyBorder="1" applyAlignment="1">
      <alignment horizontal="center" wrapText="1"/>
    </xf>
    <xf numFmtId="0" fontId="21" fillId="8" borderId="0" xfId="3" applyFont="1" applyFill="1" applyBorder="1"/>
    <xf numFmtId="0" fontId="21" fillId="8" borderId="0" xfId="3" applyFont="1" applyFill="1"/>
    <xf numFmtId="0" fontId="25" fillId="0" borderId="25" xfId="3" applyFont="1" applyBorder="1" applyAlignment="1">
      <alignment horizontal="left"/>
    </xf>
    <xf numFmtId="0" fontId="26" fillId="0" borderId="26" xfId="3" applyFont="1" applyBorder="1" applyAlignment="1">
      <alignment horizontal="center" wrapText="1"/>
    </xf>
    <xf numFmtId="0" fontId="25" fillId="0" borderId="30" xfId="3" applyNumberFormat="1" applyFont="1" applyBorder="1" applyAlignment="1">
      <alignment horizontal="left" vertical="top"/>
    </xf>
    <xf numFmtId="0" fontId="27" fillId="0" borderId="27" xfId="3" applyFont="1" applyBorder="1" applyAlignment="1">
      <alignment horizontal="left" wrapText="1"/>
    </xf>
    <xf numFmtId="0" fontId="25" fillId="0" borderId="31" xfId="3" applyFont="1" applyBorder="1" applyAlignment="1">
      <alignment horizontal="center"/>
    </xf>
    <xf numFmtId="166" fontId="25" fillId="9" borderId="31" xfId="3" applyNumberFormat="1" applyFont="1" applyFill="1" applyBorder="1" applyAlignment="1"/>
    <xf numFmtId="167" fontId="25" fillId="0" borderId="31" xfId="3" applyNumberFormat="1" applyFont="1" applyBorder="1" applyAlignment="1">
      <alignment horizontal="left"/>
    </xf>
    <xf numFmtId="0" fontId="27" fillId="0" borderId="34" xfId="3" applyFont="1" applyBorder="1" applyAlignment="1">
      <alignment horizontal="left" wrapText="1"/>
    </xf>
    <xf numFmtId="0" fontId="28" fillId="0" borderId="31" xfId="3" applyFont="1" applyBorder="1" applyAlignment="1">
      <alignment horizontal="center"/>
    </xf>
    <xf numFmtId="166" fontId="28" fillId="9" borderId="31" xfId="3" applyNumberFormat="1" applyFont="1" applyFill="1" applyBorder="1" applyAlignment="1"/>
    <xf numFmtId="0" fontId="25" fillId="0" borderId="31" xfId="3" applyFont="1" applyBorder="1" applyAlignment="1">
      <alignment horizontal="left"/>
    </xf>
    <xf numFmtId="0" fontId="21" fillId="0" borderId="31" xfId="3" applyFont="1" applyBorder="1" applyAlignment="1">
      <alignment horizontal="center"/>
    </xf>
    <xf numFmtId="166" fontId="21" fillId="9" borderId="31" xfId="3" applyNumberFormat="1" applyFont="1" applyFill="1" applyBorder="1" applyAlignment="1"/>
    <xf numFmtId="0" fontId="25" fillId="0" borderId="31" xfId="3" applyNumberFormat="1" applyFont="1" applyBorder="1" applyAlignment="1">
      <alignment horizontal="left"/>
    </xf>
    <xf numFmtId="0" fontId="21" fillId="0" borderId="31" xfId="3" applyFont="1" applyBorder="1"/>
    <xf numFmtId="0" fontId="28" fillId="0" borderId="0" xfId="3" applyFont="1" applyBorder="1" applyAlignment="1"/>
    <xf numFmtId="166" fontId="21" fillId="0" borderId="31" xfId="3" applyNumberFormat="1" applyFont="1" applyBorder="1"/>
    <xf numFmtId="0" fontId="19" fillId="10" borderId="38" xfId="3" applyFont="1" applyFill="1" applyBorder="1" applyAlignment="1">
      <alignment horizontal="center"/>
    </xf>
    <xf numFmtId="0" fontId="19" fillId="10" borderId="39" xfId="3" applyFont="1" applyFill="1" applyBorder="1" applyAlignment="1">
      <alignment horizontal="left"/>
    </xf>
    <xf numFmtId="0" fontId="19" fillId="10" borderId="40" xfId="3" applyFont="1" applyFill="1" applyBorder="1" applyAlignment="1">
      <alignment horizontal="left"/>
    </xf>
    <xf numFmtId="49" fontId="30" fillId="10" borderId="31" xfId="5" applyNumberFormat="1" applyFont="1" applyFill="1" applyBorder="1" applyAlignment="1">
      <alignment horizontal="center" wrapText="1"/>
    </xf>
    <xf numFmtId="166" fontId="30" fillId="10" borderId="31" xfId="3" applyNumberFormat="1" applyFont="1" applyFill="1" applyBorder="1" applyAlignment="1">
      <alignment horizontal="center"/>
    </xf>
    <xf numFmtId="166" fontId="30" fillId="10" borderId="31" xfId="3" applyNumberFormat="1" applyFont="1" applyFill="1" applyBorder="1" applyAlignment="1">
      <alignment horizontal="center" wrapText="1"/>
    </xf>
    <xf numFmtId="170" fontId="31" fillId="9" borderId="0" xfId="3" applyNumberFormat="1" applyFont="1" applyFill="1" applyAlignment="1"/>
    <xf numFmtId="0" fontId="27" fillId="12" borderId="30" xfId="3" applyFont="1" applyFill="1" applyBorder="1" applyAlignment="1">
      <alignment vertical="center"/>
    </xf>
    <xf numFmtId="169" fontId="27" fillId="12" borderId="41" xfId="3" applyNumberFormat="1" applyFont="1" applyFill="1" applyBorder="1" applyAlignment="1">
      <alignment horizontal="center" vertical="center" wrapText="1"/>
    </xf>
    <xf numFmtId="0" fontId="25" fillId="12" borderId="30" xfId="3" applyFont="1" applyFill="1" applyBorder="1" applyAlignment="1">
      <alignment vertical="center" wrapText="1"/>
    </xf>
    <xf numFmtId="0" fontId="25" fillId="12" borderId="30" xfId="3" applyFont="1" applyFill="1" applyBorder="1" applyAlignment="1">
      <alignment horizontal="left" vertical="center" wrapText="1"/>
    </xf>
    <xf numFmtId="170" fontId="27" fillId="9" borderId="0" xfId="3" applyNumberFormat="1" applyFont="1" applyFill="1"/>
    <xf numFmtId="166" fontId="27" fillId="9" borderId="0" xfId="3" applyNumberFormat="1" applyFont="1" applyFill="1"/>
    <xf numFmtId="0" fontId="27" fillId="0" borderId="0" xfId="3" applyFont="1" applyBorder="1"/>
    <xf numFmtId="0" fontId="27" fillId="0" borderId="0" xfId="3" applyFont="1"/>
    <xf numFmtId="0" fontId="27" fillId="0" borderId="33" xfId="3" applyFont="1" applyFill="1" applyBorder="1" applyAlignment="1">
      <alignment horizontal="center" vertical="center" wrapText="1"/>
    </xf>
    <xf numFmtId="0" fontId="27" fillId="0" borderId="33" xfId="3" applyFont="1" applyFill="1" applyBorder="1" applyAlignment="1">
      <alignment horizontal="left" vertical="center" wrapText="1"/>
    </xf>
    <xf numFmtId="0" fontId="27" fillId="8" borderId="33" xfId="3" applyFont="1" applyFill="1" applyBorder="1" applyAlignment="1">
      <alignment horizontal="center" vertical="center" wrapText="1"/>
    </xf>
    <xf numFmtId="0" fontId="27" fillId="10" borderId="33" xfId="3" applyFont="1" applyFill="1" applyBorder="1" applyAlignment="1">
      <alignment horizontal="center" vertical="center" wrapText="1"/>
    </xf>
    <xf numFmtId="0" fontId="27" fillId="0" borderId="31" xfId="3" applyFont="1" applyFill="1" applyBorder="1" applyAlignment="1">
      <alignment horizontal="left" vertical="center" wrapText="1"/>
    </xf>
    <xf numFmtId="0" fontId="32" fillId="8" borderId="33" xfId="3" applyFont="1" applyFill="1" applyBorder="1" applyAlignment="1">
      <alignment horizontal="center" vertical="center" wrapText="1"/>
    </xf>
    <xf numFmtId="0" fontId="27" fillId="0" borderId="33" xfId="3" applyFont="1" applyBorder="1" applyAlignment="1">
      <alignment horizontal="center" vertical="center" wrapText="1"/>
    </xf>
    <xf numFmtId="0" fontId="27" fillId="0" borderId="31" xfId="3" applyFont="1" applyBorder="1" applyAlignment="1">
      <alignment horizontal="left" vertical="center" wrapText="1"/>
    </xf>
    <xf numFmtId="170" fontId="33" fillId="9" borderId="0" xfId="3" applyNumberFormat="1" applyFont="1" applyFill="1"/>
    <xf numFmtId="166" fontId="33" fillId="9" borderId="0" xfId="3" applyNumberFormat="1" applyFont="1" applyFill="1"/>
    <xf numFmtId="0" fontId="33" fillId="0" borderId="0" xfId="3" applyFont="1" applyBorder="1"/>
    <xf numFmtId="0" fontId="33" fillId="0" borderId="0" xfId="3" applyFont="1"/>
    <xf numFmtId="0" fontId="27" fillId="0" borderId="43" xfId="3" applyFont="1" applyBorder="1" applyAlignment="1">
      <alignment horizontal="center" vertical="center" wrapText="1"/>
    </xf>
    <xf numFmtId="0" fontId="27" fillId="8" borderId="31" xfId="3" applyFont="1" applyFill="1" applyBorder="1" applyAlignment="1">
      <alignment vertical="center"/>
    </xf>
    <xf numFmtId="9" fontId="27" fillId="9" borderId="0" xfId="6" applyFont="1" applyFill="1" applyAlignment="1">
      <alignment horizontal="center"/>
    </xf>
    <xf numFmtId="0" fontId="27" fillId="12" borderId="31" xfId="3" applyFont="1" applyFill="1" applyBorder="1" applyAlignment="1">
      <alignment vertical="center"/>
    </xf>
    <xf numFmtId="0" fontId="33" fillId="13" borderId="35" xfId="3" applyFont="1" applyFill="1" applyBorder="1" applyAlignment="1">
      <alignment vertical="center"/>
    </xf>
    <xf numFmtId="170" fontId="33" fillId="9" borderId="22" xfId="3" applyNumberFormat="1" applyFont="1" applyFill="1" applyBorder="1"/>
    <xf numFmtId="0" fontId="27" fillId="12" borderId="30" xfId="3" applyFont="1" applyFill="1" applyBorder="1" applyAlignment="1">
      <alignment horizontal="left" vertical="center" wrapText="1"/>
    </xf>
    <xf numFmtId="1" fontId="27" fillId="8" borderId="31" xfId="6" applyNumberFormat="1" applyFont="1" applyFill="1" applyBorder="1" applyAlignment="1">
      <alignment horizontal="left" vertical="center" wrapText="1"/>
    </xf>
    <xf numFmtId="0" fontId="27" fillId="0" borderId="31" xfId="3" applyFont="1" applyBorder="1"/>
    <xf numFmtId="0" fontId="27" fillId="12" borderId="31" xfId="3" applyFont="1" applyFill="1" applyBorder="1" applyAlignment="1">
      <alignment horizontal="left" vertical="center" wrapText="1"/>
    </xf>
    <xf numFmtId="1" fontId="27" fillId="8" borderId="33" xfId="3" applyNumberFormat="1" applyFont="1" applyFill="1" applyBorder="1" applyAlignment="1">
      <alignment horizontal="center" vertical="center" wrapText="1"/>
    </xf>
    <xf numFmtId="1" fontId="27" fillId="10" borderId="33" xfId="3" applyNumberFormat="1" applyFont="1" applyFill="1" applyBorder="1" applyAlignment="1">
      <alignment horizontal="center" vertical="center" wrapText="1"/>
    </xf>
    <xf numFmtId="170" fontId="25" fillId="8" borderId="0" xfId="3" applyNumberFormat="1" applyFont="1" applyFill="1"/>
    <xf numFmtId="0" fontId="27" fillId="12" borderId="27" xfId="3" applyFont="1" applyFill="1" applyBorder="1" applyAlignment="1">
      <alignment horizontal="left" vertical="center" wrapText="1"/>
    </xf>
    <xf numFmtId="1" fontId="27" fillId="8" borderId="31" xfId="3" applyNumberFormat="1" applyFont="1" applyFill="1" applyBorder="1" applyAlignment="1">
      <alignment horizontal="center" vertical="center" wrapText="1"/>
    </xf>
    <xf numFmtId="0" fontId="35" fillId="12" borderId="30" xfId="3" applyFont="1" applyFill="1" applyBorder="1" applyAlignment="1">
      <alignment vertical="center"/>
    </xf>
    <xf numFmtId="169" fontId="35" fillId="12" borderId="41" xfId="3" applyNumberFormat="1" applyFont="1" applyFill="1" applyBorder="1" applyAlignment="1">
      <alignment horizontal="center" vertical="center" wrapText="1"/>
    </xf>
    <xf numFmtId="171" fontId="27" fillId="0" borderId="0" xfId="3" applyNumberFormat="1" applyFont="1"/>
    <xf numFmtId="166" fontId="27" fillId="0" borderId="0" xfId="3" applyNumberFormat="1" applyFont="1"/>
    <xf numFmtId="0" fontId="27" fillId="0" borderId="31" xfId="3" applyFont="1" applyBorder="1" applyAlignment="1">
      <alignment vertical="center"/>
    </xf>
    <xf numFmtId="0" fontId="35" fillId="14" borderId="31" xfId="3" applyFont="1" applyFill="1" applyBorder="1" applyAlignment="1">
      <alignment horizontal="left" vertical="center" wrapText="1"/>
    </xf>
    <xf numFmtId="0" fontId="35" fillId="0" borderId="31" xfId="3" applyFont="1" applyFill="1" applyBorder="1" applyAlignment="1">
      <alignment horizontal="left" vertical="center" wrapText="1"/>
    </xf>
    <xf numFmtId="0" fontId="33" fillId="13" borderId="19" xfId="3" applyFont="1" applyFill="1" applyBorder="1" applyAlignment="1">
      <alignment vertical="center"/>
    </xf>
    <xf numFmtId="170" fontId="27" fillId="9" borderId="0" xfId="3" applyNumberFormat="1" applyFont="1" applyFill="1" applyBorder="1"/>
    <xf numFmtId="0" fontId="37" fillId="8" borderId="33" xfId="3" applyFont="1" applyFill="1" applyBorder="1" applyAlignment="1">
      <alignment horizontal="center" vertical="center" wrapText="1"/>
    </xf>
    <xf numFmtId="0" fontId="37" fillId="8" borderId="43" xfId="3" applyFont="1" applyFill="1" applyBorder="1" applyAlignment="1">
      <alignment horizontal="center" vertical="center" wrapText="1"/>
    </xf>
    <xf numFmtId="0" fontId="27" fillId="0" borderId="42" xfId="3" applyFont="1" applyBorder="1" applyAlignment="1">
      <alignment horizontal="left" vertical="center" wrapText="1"/>
    </xf>
    <xf numFmtId="0" fontId="27" fillId="0" borderId="31" xfId="3" applyFont="1" applyFill="1" applyBorder="1" applyAlignment="1">
      <alignment horizontal="center" vertical="center"/>
    </xf>
    <xf numFmtId="0" fontId="27" fillId="0" borderId="33" xfId="3" applyFont="1" applyFill="1" applyBorder="1" applyAlignment="1">
      <alignment horizontal="center" vertical="center"/>
    </xf>
    <xf numFmtId="0" fontId="27" fillId="0" borderId="43" xfId="3" applyFont="1" applyFill="1" applyBorder="1" applyAlignment="1">
      <alignment horizontal="center" vertical="center"/>
    </xf>
    <xf numFmtId="0" fontId="33" fillId="0" borderId="42" xfId="3" applyFont="1" applyBorder="1" applyAlignment="1">
      <alignment horizontal="left" vertical="center" wrapText="1"/>
    </xf>
    <xf numFmtId="0" fontId="33" fillId="0" borderId="31" xfId="3" applyFont="1" applyBorder="1" applyAlignment="1">
      <alignment horizontal="left" vertical="center" wrapText="1"/>
    </xf>
    <xf numFmtId="170" fontId="39" fillId="9" borderId="0" xfId="3" applyNumberFormat="1" applyFont="1" applyFill="1"/>
    <xf numFmtId="166" fontId="39" fillId="9" borderId="0" xfId="3" applyNumberFormat="1" applyFont="1" applyFill="1"/>
    <xf numFmtId="0" fontId="39" fillId="0" borderId="0" xfId="3" applyFont="1" applyBorder="1"/>
    <xf numFmtId="0" fontId="39" fillId="0" borderId="0" xfId="3" applyFont="1"/>
    <xf numFmtId="0" fontId="33" fillId="12" borderId="30" xfId="3" applyFont="1" applyFill="1" applyBorder="1" applyAlignment="1">
      <alignment vertical="center"/>
    </xf>
    <xf numFmtId="169" fontId="27" fillId="12" borderId="30" xfId="3" applyNumberFormat="1" applyFont="1" applyFill="1" applyBorder="1" applyAlignment="1">
      <alignment horizontal="center" vertical="center" wrapText="1"/>
    </xf>
    <xf numFmtId="0" fontId="27" fillId="0" borderId="31" xfId="3" applyFont="1" applyBorder="1" applyAlignment="1">
      <alignment vertical="center" wrapText="1"/>
    </xf>
    <xf numFmtId="0" fontId="27" fillId="0" borderId="42" xfId="3" applyFont="1" applyFill="1" applyBorder="1" applyAlignment="1">
      <alignment horizontal="center" vertical="center"/>
    </xf>
    <xf numFmtId="0" fontId="33" fillId="12" borderId="48" xfId="3" applyFont="1" applyFill="1" applyBorder="1" applyAlignment="1">
      <alignment vertical="center"/>
    </xf>
    <xf numFmtId="169" fontId="27" fillId="12" borderId="31" xfId="3" applyNumberFormat="1" applyFont="1" applyFill="1" applyBorder="1" applyAlignment="1">
      <alignment horizontal="center" vertical="center" wrapText="1"/>
    </xf>
    <xf numFmtId="0" fontId="27" fillId="12" borderId="49" xfId="3" applyFont="1" applyFill="1" applyBorder="1" applyAlignment="1">
      <alignment horizontal="left" vertical="center" wrapText="1"/>
    </xf>
    <xf numFmtId="0" fontId="27" fillId="0" borderId="51" xfId="3" applyFont="1" applyFill="1" applyBorder="1" applyAlignment="1">
      <alignment horizontal="left" vertical="center" wrapText="1"/>
    </xf>
    <xf numFmtId="0" fontId="27" fillId="0" borderId="52" xfId="3" applyFont="1" applyFill="1" applyBorder="1" applyAlignment="1">
      <alignment horizontal="left" vertical="center" wrapText="1"/>
    </xf>
    <xf numFmtId="0" fontId="33" fillId="8" borderId="33" xfId="3" applyFont="1" applyFill="1" applyBorder="1" applyAlignment="1">
      <alignment horizontal="center" vertical="center" wrapText="1"/>
    </xf>
    <xf numFmtId="0" fontId="33" fillId="0" borderId="51" xfId="3" applyFont="1" applyFill="1" applyBorder="1" applyAlignment="1">
      <alignment vertical="center" wrapText="1"/>
    </xf>
    <xf numFmtId="0" fontId="27" fillId="8" borderId="31" xfId="3" applyFont="1" applyFill="1" applyBorder="1" applyAlignment="1">
      <alignment horizontal="center" vertical="center"/>
    </xf>
    <xf numFmtId="170" fontId="33" fillId="8" borderId="0" xfId="3" applyNumberFormat="1" applyFont="1" applyFill="1"/>
    <xf numFmtId="166" fontId="33" fillId="8" borderId="0" xfId="3" applyNumberFormat="1" applyFont="1" applyFill="1"/>
    <xf numFmtId="0" fontId="33" fillId="8" borderId="0" xfId="3" applyFont="1" applyFill="1" applyBorder="1"/>
    <xf numFmtId="0" fontId="33" fillId="8" borderId="0" xfId="3" applyFont="1" applyFill="1"/>
    <xf numFmtId="0" fontId="41" fillId="12" borderId="30" xfId="3" applyFont="1" applyFill="1" applyBorder="1" applyAlignment="1">
      <alignment horizontal="center" vertical="center"/>
    </xf>
    <xf numFmtId="169" fontId="41" fillId="12" borderId="41" xfId="3" applyNumberFormat="1" applyFont="1" applyFill="1" applyBorder="1" applyAlignment="1">
      <alignment horizontal="center" vertical="center" wrapText="1"/>
    </xf>
    <xf numFmtId="0" fontId="17" fillId="0" borderId="33" xfId="3" applyFont="1" applyBorder="1" applyAlignment="1">
      <alignment horizontal="center" vertical="center" wrapText="1"/>
    </xf>
    <xf numFmtId="0" fontId="25" fillId="0" borderId="31" xfId="3" applyFont="1" applyFill="1" applyBorder="1" applyAlignment="1">
      <alignment horizontal="left" vertical="center" wrapText="1"/>
    </xf>
    <xf numFmtId="0" fontId="41" fillId="12" borderId="30" xfId="3" applyFont="1" applyFill="1" applyBorder="1" applyAlignment="1">
      <alignment vertical="center"/>
    </xf>
    <xf numFmtId="0" fontId="17" fillId="0" borderId="31" xfId="3" applyFont="1" applyBorder="1" applyAlignment="1">
      <alignment horizontal="center" vertical="center" wrapText="1"/>
    </xf>
    <xf numFmtId="0" fontId="43" fillId="12" borderId="30" xfId="3" applyFont="1" applyFill="1" applyBorder="1" applyAlignment="1">
      <alignment horizontal="left" vertical="center" wrapText="1"/>
    </xf>
    <xf numFmtId="170" fontId="41" fillId="9" borderId="0" xfId="3" applyNumberFormat="1" applyFont="1" applyFill="1"/>
    <xf numFmtId="166" fontId="41" fillId="9" borderId="0" xfId="3" applyNumberFormat="1" applyFont="1" applyFill="1"/>
    <xf numFmtId="0" fontId="41" fillId="0" borderId="0" xfId="3" applyFont="1" applyBorder="1"/>
    <xf numFmtId="0" fontId="41" fillId="0" borderId="0" xfId="3" applyFont="1"/>
    <xf numFmtId="166" fontId="17" fillId="9" borderId="0" xfId="3" applyNumberFormat="1" applyFont="1" applyFill="1"/>
    <xf numFmtId="0" fontId="17" fillId="0" borderId="0" xfId="3" applyFont="1" applyBorder="1"/>
    <xf numFmtId="0" fontId="17" fillId="0" borderId="0" xfId="3" applyFont="1"/>
    <xf numFmtId="0" fontId="44" fillId="0" borderId="0" xfId="3" applyFont="1" applyBorder="1"/>
    <xf numFmtId="0" fontId="17" fillId="0" borderId="31" xfId="3" applyFont="1" applyFill="1" applyBorder="1" applyAlignment="1">
      <alignment horizontal="center" vertical="center"/>
    </xf>
    <xf numFmtId="0" fontId="17" fillId="0" borderId="33" xfId="3" applyFont="1" applyFill="1" applyBorder="1" applyAlignment="1">
      <alignment horizontal="center" vertical="center" wrapText="1"/>
    </xf>
    <xf numFmtId="0" fontId="27" fillId="0" borderId="31" xfId="3" applyFont="1" applyFill="1" applyBorder="1" applyAlignment="1">
      <alignment vertical="center" wrapText="1"/>
    </xf>
    <xf numFmtId="0" fontId="27" fillId="0" borderId="31" xfId="3" applyFont="1" applyFill="1" applyBorder="1" applyAlignment="1">
      <alignment horizontal="left" vertical="center"/>
    </xf>
    <xf numFmtId="0" fontId="17" fillId="0" borderId="33" xfId="3" applyFont="1" applyFill="1" applyBorder="1" applyAlignment="1">
      <alignment horizontal="center" vertical="center"/>
    </xf>
    <xf numFmtId="0" fontId="25" fillId="0" borderId="31" xfId="3" applyFont="1" applyFill="1" applyBorder="1" applyAlignment="1">
      <alignment horizontal="left" vertical="center"/>
    </xf>
    <xf numFmtId="0" fontId="35" fillId="0" borderId="31" xfId="3" applyFont="1" applyFill="1" applyBorder="1" applyAlignment="1">
      <alignment horizontal="left" vertical="center"/>
    </xf>
    <xf numFmtId="0" fontId="33" fillId="0" borderId="31" xfId="3" applyFont="1" applyFill="1" applyBorder="1" applyAlignment="1">
      <alignment horizontal="left" vertical="center"/>
    </xf>
    <xf numFmtId="170" fontId="45" fillId="9" borderId="0" xfId="3" applyNumberFormat="1" applyFont="1" applyFill="1"/>
    <xf numFmtId="0" fontId="33" fillId="0" borderId="31" xfId="3" applyFont="1" applyFill="1" applyBorder="1" applyAlignment="1">
      <alignment horizontal="left" vertical="center" wrapText="1"/>
    </xf>
    <xf numFmtId="170" fontId="44" fillId="9" borderId="0" xfId="3" applyNumberFormat="1" applyFont="1" applyFill="1"/>
    <xf numFmtId="0" fontId="46" fillId="12" borderId="30" xfId="3" applyFont="1" applyFill="1" applyBorder="1" applyAlignment="1">
      <alignment horizontal="left" vertical="center" wrapText="1"/>
    </xf>
    <xf numFmtId="0" fontId="25" fillId="12" borderId="30" xfId="3" applyFont="1" applyFill="1" applyBorder="1" applyAlignment="1">
      <alignment vertical="center"/>
    </xf>
    <xf numFmtId="169" fontId="25" fillId="12" borderId="41" xfId="3" applyNumberFormat="1" applyFont="1" applyFill="1" applyBorder="1" applyAlignment="1">
      <alignment horizontal="center" vertical="center" wrapText="1"/>
    </xf>
    <xf numFmtId="0" fontId="35" fillId="12" borderId="30" xfId="3" applyFont="1" applyFill="1" applyBorder="1" applyAlignment="1">
      <alignment vertical="center" wrapText="1"/>
    </xf>
    <xf numFmtId="0" fontId="35" fillId="12" borderId="30" xfId="3" applyFont="1" applyFill="1" applyBorder="1" applyAlignment="1">
      <alignment horizontal="left" vertical="center" wrapText="1"/>
    </xf>
    <xf numFmtId="0" fontId="35" fillId="8" borderId="33" xfId="3" applyFont="1" applyFill="1" applyBorder="1" applyAlignment="1">
      <alignment horizontal="center" vertical="center" wrapText="1"/>
    </xf>
    <xf numFmtId="0" fontId="27" fillId="8" borderId="31" xfId="3" applyFont="1" applyFill="1" applyBorder="1" applyAlignment="1">
      <alignment horizontal="left" vertical="center" wrapText="1"/>
    </xf>
    <xf numFmtId="0" fontId="33" fillId="0" borderId="31" xfId="3" applyFont="1" applyFill="1" applyBorder="1" applyAlignment="1">
      <alignment horizontal="center" vertical="center"/>
    </xf>
    <xf numFmtId="0" fontId="33" fillId="0" borderId="31" xfId="3" applyFont="1" applyFill="1" applyBorder="1" applyAlignment="1">
      <alignment horizontal="center" vertical="center" wrapText="1"/>
    </xf>
    <xf numFmtId="0" fontId="25" fillId="12" borderId="31" xfId="3" applyFont="1" applyFill="1" applyBorder="1" applyAlignment="1">
      <alignment vertical="center" wrapText="1"/>
    </xf>
    <xf numFmtId="0" fontId="35" fillId="0" borderId="31" xfId="3" applyFont="1" applyFill="1" applyBorder="1" applyAlignment="1">
      <alignment horizontal="center" vertical="center"/>
    </xf>
    <xf numFmtId="170" fontId="47" fillId="9" borderId="0" xfId="3" applyNumberFormat="1" applyFont="1" applyFill="1"/>
    <xf numFmtId="166" fontId="47" fillId="9" borderId="0" xfId="3" applyNumberFormat="1" applyFont="1" applyFill="1"/>
    <xf numFmtId="0" fontId="47" fillId="0" borderId="0" xfId="3" applyFont="1" applyBorder="1"/>
    <xf numFmtId="0" fontId="47" fillId="0" borderId="0" xfId="3" applyFont="1"/>
    <xf numFmtId="170" fontId="33" fillId="9" borderId="0" xfId="3" applyNumberFormat="1" applyFont="1" applyFill="1" applyBorder="1"/>
    <xf numFmtId="166" fontId="33" fillId="9" borderId="0" xfId="3" applyNumberFormat="1" applyFont="1" applyFill="1" applyBorder="1"/>
    <xf numFmtId="0" fontId="33" fillId="0" borderId="31" xfId="3" applyFont="1" applyFill="1" applyBorder="1" applyAlignment="1">
      <alignment vertical="center" wrapText="1"/>
    </xf>
    <xf numFmtId="169" fontId="27" fillId="0" borderId="31" xfId="3" applyNumberFormat="1" applyFont="1" applyFill="1" applyBorder="1" applyAlignment="1">
      <alignment horizontal="center" vertical="center"/>
    </xf>
    <xf numFmtId="0" fontId="27" fillId="10" borderId="31" xfId="3" applyFont="1" applyFill="1" applyBorder="1" applyAlignment="1">
      <alignment horizontal="center" vertical="center"/>
    </xf>
    <xf numFmtId="0" fontId="33" fillId="0" borderId="31" xfId="3" applyFont="1" applyBorder="1" applyAlignment="1">
      <alignment horizontal="left" vertical="center"/>
    </xf>
    <xf numFmtId="0" fontId="33" fillId="0" borderId="31" xfId="3" applyFont="1" applyBorder="1" applyAlignment="1">
      <alignment vertical="center" wrapText="1"/>
    </xf>
    <xf numFmtId="0" fontId="33" fillId="8" borderId="31" xfId="3" applyFont="1" applyFill="1" applyBorder="1" applyAlignment="1">
      <alignment vertical="center"/>
    </xf>
    <xf numFmtId="0" fontId="33" fillId="8" borderId="42" xfId="3" applyFont="1" applyFill="1" applyBorder="1" applyAlignment="1">
      <alignment vertical="center"/>
    </xf>
    <xf numFmtId="0" fontId="33" fillId="8" borderId="30" xfId="3" applyFont="1" applyFill="1" applyBorder="1" applyAlignment="1">
      <alignment vertical="center"/>
    </xf>
    <xf numFmtId="0" fontId="27" fillId="12" borderId="30" xfId="3" applyFont="1" applyFill="1" applyBorder="1" applyAlignment="1">
      <alignment vertical="center" wrapText="1"/>
    </xf>
    <xf numFmtId="170" fontId="33" fillId="0" borderId="0" xfId="3" applyNumberFormat="1" applyFont="1" applyFill="1"/>
    <xf numFmtId="166" fontId="33" fillId="0" borderId="0" xfId="3" applyNumberFormat="1" applyFont="1" applyFill="1"/>
    <xf numFmtId="0" fontId="33" fillId="0" borderId="0" xfId="3" applyFont="1" applyFill="1" applyBorder="1"/>
    <xf numFmtId="0" fontId="33" fillId="0" borderId="0" xfId="3" applyFont="1" applyFill="1"/>
    <xf numFmtId="0" fontId="36" fillId="0" borderId="31" xfId="3" applyFont="1" applyFill="1" applyBorder="1" applyAlignment="1">
      <alignment vertical="center"/>
    </xf>
    <xf numFmtId="0" fontId="33" fillId="0" borderId="31" xfId="3" applyFont="1" applyFill="1" applyBorder="1" applyAlignment="1">
      <alignment vertical="center"/>
    </xf>
    <xf numFmtId="0" fontId="33" fillId="0" borderId="30" xfId="3" applyFont="1" applyFill="1" applyBorder="1" applyAlignment="1">
      <alignment vertical="center"/>
    </xf>
    <xf numFmtId="0" fontId="27" fillId="8" borderId="30" xfId="3" applyFont="1" applyFill="1" applyBorder="1" applyAlignment="1">
      <alignment horizontal="left" vertical="center" wrapText="1"/>
    </xf>
    <xf numFmtId="0" fontId="48" fillId="8" borderId="30" xfId="3" applyFont="1" applyFill="1" applyBorder="1" applyAlignment="1">
      <alignment horizontal="left" vertical="center" wrapText="1"/>
    </xf>
    <xf numFmtId="1" fontId="27" fillId="8" borderId="41" xfId="3" applyNumberFormat="1" applyFont="1" applyFill="1" applyBorder="1" applyAlignment="1">
      <alignment horizontal="center" vertical="center" wrapText="1"/>
    </xf>
    <xf numFmtId="0" fontId="33" fillId="0" borderId="34" xfId="3" applyFont="1" applyFill="1" applyBorder="1" applyAlignment="1">
      <alignment vertical="center"/>
    </xf>
    <xf numFmtId="0" fontId="27" fillId="8" borderId="30" xfId="3" applyFont="1" applyFill="1" applyBorder="1" applyAlignment="1">
      <alignment vertical="center"/>
    </xf>
    <xf numFmtId="169" fontId="27" fillId="0" borderId="41" xfId="3" applyNumberFormat="1" applyFont="1" applyFill="1" applyBorder="1" applyAlignment="1">
      <alignment horizontal="center" vertical="center" wrapText="1"/>
    </xf>
    <xf numFmtId="0" fontId="27" fillId="8" borderId="42" xfId="3" applyFont="1" applyFill="1" applyBorder="1" applyAlignment="1">
      <alignment vertical="center"/>
    </xf>
    <xf numFmtId="0" fontId="27" fillId="0" borderId="42" xfId="3" applyFont="1" applyBorder="1" applyAlignment="1">
      <alignment vertical="center" wrapText="1"/>
    </xf>
    <xf numFmtId="0" fontId="33" fillId="13" borderId="56" xfId="3" applyFont="1" applyFill="1" applyBorder="1" applyAlignment="1">
      <alignment vertical="center"/>
    </xf>
    <xf numFmtId="170" fontId="27" fillId="9" borderId="0" xfId="3" applyNumberFormat="1" applyFont="1" applyFill="1" applyAlignment="1"/>
    <xf numFmtId="170" fontId="27" fillId="0" borderId="0" xfId="3" applyNumberFormat="1" applyFont="1" applyFill="1"/>
    <xf numFmtId="3" fontId="27" fillId="0" borderId="0" xfId="6" applyNumberFormat="1" applyFont="1" applyFill="1" applyAlignment="1">
      <alignment horizontal="right"/>
    </xf>
    <xf numFmtId="3" fontId="27" fillId="0" borderId="0" xfId="3" applyNumberFormat="1" applyFont="1" applyFill="1" applyAlignment="1">
      <alignment horizontal="right"/>
    </xf>
    <xf numFmtId="9" fontId="27" fillId="0" borderId="0" xfId="6" applyNumberFormat="1" applyFont="1" applyFill="1" applyAlignment="1">
      <alignment horizontal="left"/>
    </xf>
    <xf numFmtId="1" fontId="25" fillId="0" borderId="33" xfId="3" applyNumberFormat="1" applyFont="1" applyFill="1" applyBorder="1" applyAlignment="1">
      <alignment horizontal="center" vertical="center"/>
    </xf>
    <xf numFmtId="0" fontId="46" fillId="0" borderId="31" xfId="3" applyFont="1" applyFill="1" applyBorder="1" applyAlignment="1">
      <alignment horizontal="left" vertical="center" wrapText="1"/>
    </xf>
    <xf numFmtId="1" fontId="27" fillId="0" borderId="33" xfId="3" applyNumberFormat="1" applyFont="1" applyFill="1" applyBorder="1" applyAlignment="1">
      <alignment horizontal="center" vertical="center"/>
    </xf>
    <xf numFmtId="169" fontId="27" fillId="0" borderId="33" xfId="3" applyNumberFormat="1" applyFont="1" applyFill="1" applyBorder="1" applyAlignment="1">
      <alignment horizontal="center" vertical="center" wrapText="1"/>
    </xf>
    <xf numFmtId="0" fontId="25" fillId="20" borderId="31" xfId="3" applyFont="1" applyFill="1" applyBorder="1" applyAlignment="1">
      <alignment vertical="center" wrapText="1"/>
    </xf>
    <xf numFmtId="0" fontId="27" fillId="20" borderId="31" xfId="3" applyFont="1" applyFill="1" applyBorder="1" applyAlignment="1">
      <alignment horizontal="left" vertical="center" wrapText="1"/>
    </xf>
    <xf numFmtId="0" fontId="37" fillId="21" borderId="31" xfId="3" applyFont="1" applyFill="1" applyBorder="1" applyAlignment="1">
      <alignment horizontal="left" vertical="center" wrapText="1"/>
    </xf>
    <xf numFmtId="170" fontId="25" fillId="0" borderId="0" xfId="3" applyNumberFormat="1" applyFont="1" applyFill="1"/>
    <xf numFmtId="0" fontId="27" fillId="23" borderId="30" xfId="3" applyFont="1" applyFill="1" applyBorder="1" applyAlignment="1">
      <alignment vertical="center"/>
    </xf>
    <xf numFmtId="169" fontId="27" fillId="23" borderId="41" xfId="3" applyNumberFormat="1" applyFont="1" applyFill="1" applyBorder="1" applyAlignment="1">
      <alignment horizontal="center" vertical="center" wrapText="1"/>
    </xf>
    <xf numFmtId="1" fontId="25" fillId="14" borderId="33" xfId="3" applyNumberFormat="1" applyFont="1" applyFill="1" applyBorder="1" applyAlignment="1">
      <alignment horizontal="center" vertical="center"/>
    </xf>
    <xf numFmtId="0" fontId="33" fillId="0" borderId="31" xfId="3" applyFont="1" applyBorder="1" applyAlignment="1">
      <alignment vertical="center"/>
    </xf>
    <xf numFmtId="170" fontId="27" fillId="0" borderId="42" xfId="3" applyNumberFormat="1" applyFont="1" applyFill="1" applyBorder="1" applyAlignment="1">
      <alignment horizontal="left" vertical="center" wrapText="1"/>
    </xf>
    <xf numFmtId="0" fontId="27" fillId="0" borderId="42" xfId="3" applyFont="1" applyFill="1" applyBorder="1" applyAlignment="1">
      <alignment horizontal="right" vertical="center" wrapText="1"/>
    </xf>
    <xf numFmtId="0" fontId="27" fillId="0" borderId="19" xfId="3" applyFont="1" applyFill="1" applyBorder="1"/>
    <xf numFmtId="0" fontId="25" fillId="0" borderId="20" xfId="3" applyFont="1" applyFill="1" applyBorder="1" applyAlignment="1">
      <alignment horizontal="center"/>
    </xf>
    <xf numFmtId="0" fontId="25" fillId="0" borderId="20" xfId="3" applyFont="1" applyFill="1" applyBorder="1" applyAlignment="1">
      <alignment horizontal="left"/>
    </xf>
    <xf numFmtId="0" fontId="27" fillId="0" borderId="21" xfId="3" applyFont="1" applyFill="1" applyBorder="1" applyAlignment="1">
      <alignment horizontal="right" wrapText="1"/>
    </xf>
    <xf numFmtId="170" fontId="27" fillId="0" borderId="0" xfId="3" applyNumberFormat="1" applyFont="1" applyFill="1" applyBorder="1"/>
    <xf numFmtId="170" fontId="25" fillId="0" borderId="0" xfId="3" applyNumberFormat="1" applyFont="1" applyFill="1" applyBorder="1"/>
    <xf numFmtId="0" fontId="27" fillId="9" borderId="0" xfId="3" applyFont="1" applyFill="1" applyAlignment="1">
      <alignment horizontal="center"/>
    </xf>
    <xf numFmtId="0" fontId="27" fillId="9" borderId="0" xfId="3" applyFont="1" applyFill="1" applyAlignment="1">
      <alignment horizontal="left"/>
    </xf>
    <xf numFmtId="0" fontId="27" fillId="9" borderId="0" xfId="3" applyFont="1" applyFill="1" applyAlignment="1">
      <alignment wrapText="1"/>
    </xf>
    <xf numFmtId="5" fontId="27" fillId="9" borderId="0" xfId="7" applyNumberFormat="1" applyFont="1" applyFill="1"/>
    <xf numFmtId="5" fontId="27" fillId="0" borderId="0" xfId="7" applyNumberFormat="1" applyFont="1"/>
    <xf numFmtId="0" fontId="21" fillId="0" borderId="0" xfId="3" applyFont="1" applyAlignment="1">
      <alignment horizontal="center"/>
    </xf>
    <xf numFmtId="0" fontId="21" fillId="0" borderId="0" xfId="3" applyFont="1" applyAlignment="1">
      <alignment horizontal="left"/>
    </xf>
    <xf numFmtId="0" fontId="21" fillId="0" borderId="0" xfId="3" applyFont="1" applyAlignment="1">
      <alignment horizontal="center" wrapText="1"/>
    </xf>
    <xf numFmtId="171" fontId="21" fillId="0" borderId="0" xfId="3" applyNumberFormat="1" applyFont="1"/>
    <xf numFmtId="166" fontId="21" fillId="0" borderId="0" xfId="3" applyNumberFormat="1" applyFont="1"/>
    <xf numFmtId="0" fontId="2" fillId="25" borderId="0" xfId="0" applyFont="1" applyFill="1" applyAlignment="1">
      <alignment horizontal="center" vertical="center"/>
    </xf>
    <xf numFmtId="0" fontId="2" fillId="25" borderId="0" xfId="0" applyFont="1" applyFill="1" applyAlignment="1">
      <alignment horizontal="center" vertical="center" wrapText="1"/>
    </xf>
    <xf numFmtId="0" fontId="2" fillId="13" borderId="0" xfId="0" applyFont="1" applyFill="1" applyAlignment="1">
      <alignment horizontal="center" vertical="center"/>
    </xf>
    <xf numFmtId="0" fontId="0" fillId="0" borderId="0" xfId="0" applyAlignment="1">
      <alignment horizontal="center" vertical="center"/>
    </xf>
    <xf numFmtId="0" fontId="0" fillId="0" borderId="0" xfId="0" applyAlignment="1" applyProtection="1">
      <alignment horizontal="center" vertical="center"/>
    </xf>
    <xf numFmtId="0" fontId="0" fillId="0" borderId="0" xfId="0" applyAlignment="1">
      <alignment horizontal="center" vertical="center" wrapText="1"/>
    </xf>
    <xf numFmtId="0" fontId="61" fillId="26" borderId="0" xfId="0" applyFont="1" applyFill="1" applyAlignment="1">
      <alignment horizontal="center" vertical="center"/>
    </xf>
    <xf numFmtId="0" fontId="62" fillId="27" borderId="0" xfId="0" applyFont="1" applyFill="1"/>
    <xf numFmtId="0" fontId="63" fillId="27" borderId="0" xfId="0" applyFont="1" applyFill="1"/>
    <xf numFmtId="0" fontId="7" fillId="0" borderId="0" xfId="0" applyFont="1"/>
    <xf numFmtId="0" fontId="64" fillId="10" borderId="0" xfId="0" applyFont="1" applyFill="1"/>
    <xf numFmtId="0" fontId="60" fillId="10" borderId="0" xfId="0" applyFont="1" applyFill="1"/>
    <xf numFmtId="164" fontId="65" fillId="27" borderId="0" xfId="0" applyNumberFormat="1" applyFont="1" applyFill="1"/>
    <xf numFmtId="0" fontId="6" fillId="0" borderId="0" xfId="0" applyFont="1"/>
    <xf numFmtId="0" fontId="6" fillId="0" borderId="0" xfId="0" applyFont="1" applyAlignment="1">
      <alignment horizontal="right"/>
    </xf>
    <xf numFmtId="0" fontId="7" fillId="0" borderId="18" xfId="0" applyFont="1" applyBorder="1" applyAlignment="1" applyProtection="1">
      <alignment vertical="center"/>
      <protection locked="0"/>
    </xf>
    <xf numFmtId="0" fontId="7" fillId="0" borderId="62" xfId="0" applyFont="1" applyBorder="1" applyProtection="1">
      <protection locked="0"/>
    </xf>
    <xf numFmtId="0" fontId="7" fillId="0" borderId="63" xfId="0" applyFont="1" applyBorder="1" applyProtection="1">
      <protection locked="0"/>
    </xf>
    <xf numFmtId="0" fontId="10" fillId="0" borderId="64" xfId="0" applyFont="1" applyBorder="1" applyProtection="1">
      <protection locked="0"/>
    </xf>
    <xf numFmtId="0" fontId="67" fillId="0" borderId="11" xfId="0" applyFont="1" applyBorder="1" applyAlignment="1">
      <alignment horizontal="centerContinuous" vertical="center" wrapText="1"/>
    </xf>
    <xf numFmtId="0" fontId="0" fillId="0" borderId="12" xfId="0" applyBorder="1" applyAlignment="1">
      <alignment horizontal="centerContinuous" vertical="center" wrapText="1"/>
    </xf>
    <xf numFmtId="0" fontId="0" fillId="0" borderId="13" xfId="0" applyBorder="1" applyAlignment="1">
      <alignment horizontal="centerContinuous" vertical="center" wrapText="1"/>
    </xf>
    <xf numFmtId="0" fontId="68" fillId="0" borderId="0" xfId="8" applyFont="1" applyAlignment="1">
      <alignment horizontal="left" wrapText="1"/>
    </xf>
    <xf numFmtId="0" fontId="60" fillId="0" borderId="0" xfId="8"/>
    <xf numFmtId="0" fontId="69" fillId="0" borderId="0" xfId="8" applyFont="1" applyAlignment="1">
      <alignment horizontal="left" wrapText="1"/>
    </xf>
    <xf numFmtId="0" fontId="70" fillId="0" borderId="0" xfId="8" applyFont="1" applyAlignment="1">
      <alignment horizontal="left" wrapText="1"/>
    </xf>
    <xf numFmtId="0" fontId="71" fillId="0" borderId="0" xfId="8" applyFont="1" applyAlignment="1">
      <alignment horizontal="left" wrapText="1"/>
    </xf>
    <xf numFmtId="0" fontId="72" fillId="0" borderId="0" xfId="8" applyFont="1"/>
    <xf numFmtId="0" fontId="73" fillId="0" borderId="0" xfId="8" applyFont="1" applyAlignment="1">
      <alignment horizontal="left" wrapText="1"/>
    </xf>
    <xf numFmtId="0" fontId="69" fillId="0" borderId="0" xfId="8" applyFont="1" applyAlignment="1">
      <alignment vertical="center" wrapText="1"/>
    </xf>
    <xf numFmtId="0" fontId="74" fillId="0" borderId="0" xfId="8" applyFont="1" applyAlignment="1">
      <alignment horizontal="left"/>
    </xf>
    <xf numFmtId="0" fontId="69" fillId="0" borderId="0" xfId="8" applyFont="1" applyAlignment="1">
      <alignment horizontal="left"/>
    </xf>
    <xf numFmtId="0" fontId="60" fillId="0" borderId="0" xfId="8" applyAlignment="1">
      <alignment vertical="center" wrapText="1"/>
    </xf>
    <xf numFmtId="0" fontId="75" fillId="0" borderId="7" xfId="0" applyFont="1" applyBorder="1" applyAlignment="1" applyProtection="1">
      <alignment horizontal="center" vertical="center" wrapText="1"/>
    </xf>
    <xf numFmtId="0" fontId="76" fillId="0" borderId="1" xfId="0" applyFont="1" applyBorder="1" applyAlignment="1" applyProtection="1">
      <alignment vertical="center"/>
      <protection locked="0"/>
    </xf>
    <xf numFmtId="0" fontId="76" fillId="0" borderId="4" xfId="0" applyFont="1" applyBorder="1" applyAlignment="1" applyProtection="1">
      <alignment vertical="center"/>
      <protection locked="0"/>
    </xf>
    <xf numFmtId="0" fontId="77" fillId="0" borderId="9" xfId="0" applyFont="1" applyBorder="1" applyAlignment="1" applyProtection="1">
      <alignment horizontal="left" vertical="center"/>
      <protection locked="0"/>
    </xf>
    <xf numFmtId="0" fontId="76" fillId="0" borderId="10" xfId="0" applyFont="1" applyBorder="1" applyAlignment="1" applyProtection="1">
      <alignment vertical="center"/>
      <protection locked="0"/>
    </xf>
    <xf numFmtId="0" fontId="78" fillId="0" borderId="10" xfId="0" applyFont="1" applyBorder="1" applyAlignment="1" applyProtection="1">
      <alignment horizontal="center" vertical="center"/>
      <protection locked="0"/>
    </xf>
    <xf numFmtId="0" fontId="77" fillId="0" borderId="10" xfId="0" applyFont="1" applyBorder="1" applyAlignment="1" applyProtection="1">
      <alignment horizontal="right" vertical="center"/>
      <protection locked="0"/>
    </xf>
    <xf numFmtId="0" fontId="77" fillId="0" borderId="8" xfId="0" applyFont="1" applyBorder="1" applyAlignment="1" applyProtection="1">
      <alignment horizontal="right" vertical="center"/>
      <protection locked="0"/>
    </xf>
    <xf numFmtId="0" fontId="76" fillId="0" borderId="7" xfId="0" applyFont="1" applyBorder="1" applyAlignment="1" applyProtection="1">
      <alignment vertical="center"/>
      <protection locked="0"/>
    </xf>
    <xf numFmtId="0" fontId="77" fillId="0" borderId="7" xfId="0" applyFont="1" applyBorder="1" applyAlignment="1" applyProtection="1">
      <alignment horizontal="right" vertical="center"/>
      <protection locked="0"/>
    </xf>
    <xf numFmtId="0" fontId="76" fillId="0" borderId="7" xfId="0" applyFont="1" applyBorder="1" applyAlignment="1" applyProtection="1">
      <alignment horizontal="left" vertical="center"/>
      <protection locked="0"/>
    </xf>
    <xf numFmtId="0" fontId="76" fillId="0" borderId="7" xfId="0" applyFont="1" applyBorder="1" applyAlignment="1" applyProtection="1">
      <alignment horizontal="center" vertical="center" wrapText="1"/>
      <protection locked="0"/>
    </xf>
    <xf numFmtId="0" fontId="76" fillId="0" borderId="15" xfId="0" applyFont="1" applyBorder="1" applyAlignment="1">
      <alignment horizontal="center" vertical="center" wrapText="1"/>
    </xf>
    <xf numFmtId="0" fontId="76" fillId="0" borderId="8" xfId="0" applyFont="1" applyBorder="1" applyAlignment="1" applyProtection="1">
      <alignment vertical="center"/>
      <protection locked="0"/>
    </xf>
    <xf numFmtId="0" fontId="79" fillId="0" borderId="7" xfId="0" applyFont="1" applyBorder="1" applyAlignment="1" applyProtection="1">
      <alignment horizontal="right" vertical="center"/>
      <protection locked="0"/>
    </xf>
    <xf numFmtId="0" fontId="76" fillId="0" borderId="7" xfId="0" applyFont="1" applyBorder="1" applyAlignment="1" applyProtection="1">
      <alignment horizontal="center" vertical="center"/>
      <protection locked="0"/>
    </xf>
    <xf numFmtId="0" fontId="78" fillId="0" borderId="7" xfId="0" applyFont="1" applyBorder="1" applyAlignment="1" applyProtection="1">
      <alignment horizontal="center" vertical="center"/>
      <protection locked="0"/>
    </xf>
    <xf numFmtId="0" fontId="76" fillId="0" borderId="15" xfId="0" applyFont="1" applyBorder="1" applyAlignment="1" applyProtection="1">
      <alignment horizontal="center" vertical="center"/>
      <protection locked="0"/>
    </xf>
    <xf numFmtId="9" fontId="76" fillId="0" borderId="15" xfId="1" applyFont="1" applyBorder="1" applyAlignment="1" applyProtection="1">
      <alignment horizontal="center" vertical="center"/>
      <protection locked="0"/>
    </xf>
    <xf numFmtId="0" fontId="76" fillId="0" borderId="16" xfId="0" applyFont="1" applyBorder="1" applyAlignment="1" applyProtection="1">
      <alignment vertical="center"/>
      <protection locked="0"/>
    </xf>
    <xf numFmtId="0" fontId="76" fillId="0" borderId="17" xfId="0" applyFont="1" applyBorder="1" applyAlignment="1" applyProtection="1">
      <alignment vertical="center"/>
      <protection locked="0"/>
    </xf>
    <xf numFmtId="0" fontId="77" fillId="0" borderId="17" xfId="0" applyFont="1" applyBorder="1" applyAlignment="1" applyProtection="1">
      <alignment horizontal="right" vertical="center"/>
      <protection locked="0"/>
    </xf>
    <xf numFmtId="0" fontId="76" fillId="0" borderId="17" xfId="0" applyFont="1" applyBorder="1" applyAlignment="1" applyProtection="1">
      <alignment horizontal="center" vertical="center"/>
      <protection locked="0"/>
    </xf>
    <xf numFmtId="0" fontId="76" fillId="0" borderId="18" xfId="0" applyFont="1" applyBorder="1" applyAlignment="1" applyProtection="1">
      <alignment horizontal="center" vertical="center"/>
      <protection locked="0"/>
    </xf>
    <xf numFmtId="0" fontId="76" fillId="0" borderId="9" xfId="0" applyFont="1" applyBorder="1" applyAlignment="1" applyProtection="1">
      <alignment vertical="center"/>
      <protection locked="0"/>
    </xf>
    <xf numFmtId="49" fontId="76" fillId="0" borderId="10" xfId="0" applyNumberFormat="1" applyFont="1" applyBorder="1" applyAlignment="1" applyProtection="1">
      <alignment vertical="center"/>
      <protection locked="0"/>
    </xf>
    <xf numFmtId="0" fontId="76" fillId="0" borderId="14" xfId="0" applyFont="1" applyBorder="1" applyAlignment="1" applyProtection="1">
      <alignment vertical="center"/>
      <protection locked="0"/>
    </xf>
    <xf numFmtId="49" fontId="76" fillId="0" borderId="7" xfId="0" applyNumberFormat="1" applyFont="1" applyBorder="1" applyAlignment="1" applyProtection="1">
      <alignment vertical="center"/>
      <protection locked="0"/>
    </xf>
    <xf numFmtId="0" fontId="76" fillId="0" borderId="15" xfId="0" applyFont="1" applyBorder="1" applyAlignment="1" applyProtection="1">
      <alignment vertical="center"/>
      <protection locked="0"/>
    </xf>
    <xf numFmtId="0" fontId="76" fillId="0" borderId="18" xfId="0" applyFont="1" applyBorder="1" applyAlignment="1" applyProtection="1">
      <alignment vertical="center"/>
      <protection locked="0"/>
    </xf>
    <xf numFmtId="0" fontId="75" fillId="0" borderId="11" xfId="0" applyFont="1" applyBorder="1" applyAlignment="1">
      <alignment horizontal="centerContinuous" vertical="center" wrapText="1"/>
    </xf>
    <xf numFmtId="0" fontId="76" fillId="0" borderId="12" xfId="0" applyFont="1" applyBorder="1" applyAlignment="1">
      <alignment horizontal="centerContinuous" vertical="center" wrapText="1"/>
    </xf>
    <xf numFmtId="0" fontId="76" fillId="0" borderId="13" xfId="0" applyFont="1" applyBorder="1" applyAlignment="1">
      <alignment horizontal="centerContinuous" vertical="center" wrapText="1"/>
    </xf>
    <xf numFmtId="0" fontId="76" fillId="0" borderId="4" xfId="0" applyFont="1" applyBorder="1" applyProtection="1">
      <protection locked="0"/>
    </xf>
    <xf numFmtId="0" fontId="76" fillId="0" borderId="62" xfId="0" applyFont="1" applyBorder="1" applyProtection="1">
      <protection locked="0"/>
    </xf>
    <xf numFmtId="0" fontId="76" fillId="0" borderId="63" xfId="0" applyFont="1" applyBorder="1" applyProtection="1">
      <protection locked="0"/>
    </xf>
    <xf numFmtId="0" fontId="75" fillId="0" borderId="64" xfId="0" applyFont="1" applyBorder="1" applyProtection="1">
      <protection locked="0"/>
    </xf>
    <xf numFmtId="0" fontId="76" fillId="0" borderId="3" xfId="0" applyFont="1" applyBorder="1" applyProtection="1">
      <protection locked="0"/>
    </xf>
    <xf numFmtId="0" fontId="76" fillId="0" borderId="2" xfId="0" applyFont="1" applyBorder="1" applyProtection="1">
      <protection locked="0"/>
    </xf>
    <xf numFmtId="0" fontId="76" fillId="0" borderId="6" xfId="0" applyFont="1" applyBorder="1" applyProtection="1">
      <protection locked="0"/>
    </xf>
    <xf numFmtId="0" fontId="80" fillId="0" borderId="3" xfId="0" applyFont="1" applyBorder="1" applyProtection="1">
      <protection locked="0"/>
    </xf>
    <xf numFmtId="0" fontId="79" fillId="0" borderId="3" xfId="0" applyFont="1" applyBorder="1" applyProtection="1">
      <protection locked="0"/>
    </xf>
    <xf numFmtId="0" fontId="76" fillId="0" borderId="5" xfId="0" applyFont="1" applyBorder="1" applyProtection="1">
      <protection locked="0"/>
    </xf>
    <xf numFmtId="0" fontId="75" fillId="0" borderId="3" xfId="0" applyFont="1" applyBorder="1" applyProtection="1">
      <protection locked="0"/>
    </xf>
    <xf numFmtId="0" fontId="11" fillId="0" borderId="3" xfId="0" applyFont="1" applyBorder="1" applyAlignment="1" applyProtection="1">
      <alignment vertical="center"/>
    </xf>
    <xf numFmtId="0" fontId="63" fillId="0" borderId="3" xfId="0" applyFont="1" applyBorder="1" applyProtection="1">
      <protection locked="0"/>
    </xf>
    <xf numFmtId="0" fontId="10" fillId="0" borderId="10" xfId="0" applyFont="1" applyFill="1" applyBorder="1" applyAlignment="1" applyProtection="1">
      <alignment horizontal="left" vertical="center"/>
      <protection locked="0"/>
    </xf>
    <xf numFmtId="0" fontId="81" fillId="0" borderId="15" xfId="0" applyFont="1" applyFill="1" applyBorder="1" applyAlignment="1" applyProtection="1">
      <alignment horizontal="center" vertical="center"/>
      <protection locked="0"/>
    </xf>
    <xf numFmtId="0" fontId="81" fillId="0" borderId="10" xfId="0" applyFont="1" applyFill="1" applyBorder="1" applyAlignment="1" applyProtection="1">
      <alignment horizontal="center" vertical="center"/>
      <protection locked="0"/>
    </xf>
    <xf numFmtId="0" fontId="81" fillId="0" borderId="7" xfId="0" applyFont="1" applyFill="1" applyBorder="1" applyAlignment="1" applyProtection="1">
      <alignment vertical="center"/>
      <protection locked="0"/>
    </xf>
    <xf numFmtId="0" fontId="81" fillId="0" borderId="7" xfId="0" applyFont="1" applyFill="1" applyBorder="1" applyAlignment="1" applyProtection="1">
      <alignment horizontal="center" vertical="center"/>
      <protection locked="0"/>
    </xf>
    <xf numFmtId="0" fontId="7" fillId="0" borderId="4" xfId="0" applyFont="1" applyBorder="1" applyProtection="1">
      <protection locked="0"/>
    </xf>
    <xf numFmtId="0" fontId="63" fillId="0" borderId="5" xfId="0" applyFont="1" applyBorder="1" applyProtection="1">
      <protection locked="0"/>
    </xf>
    <xf numFmtId="0" fontId="38" fillId="0" borderId="7" xfId="0" applyFont="1" applyBorder="1"/>
    <xf numFmtId="0" fontId="7" fillId="0" borderId="1" xfId="0" applyFont="1" applyFill="1" applyBorder="1" applyAlignment="1" applyProtection="1">
      <alignment horizontal="left" vertical="center" wrapText="1"/>
      <protection locked="0"/>
    </xf>
    <xf numFmtId="0" fontId="7" fillId="0" borderId="1" xfId="0" applyFont="1" applyBorder="1" applyAlignment="1" applyProtection="1">
      <alignment horizontal="left" vertical="center" wrapText="1"/>
      <protection locked="0"/>
    </xf>
    <xf numFmtId="0" fontId="10" fillId="0" borderId="1" xfId="0" applyFont="1" applyBorder="1" applyAlignment="1" applyProtection="1">
      <alignment horizontal="left" vertical="center" wrapText="1"/>
      <protection locked="0"/>
    </xf>
    <xf numFmtId="0" fontId="10" fillId="0" borderId="7" xfId="0" applyFont="1" applyBorder="1" applyAlignment="1" applyProtection="1">
      <alignment horizontal="left" vertical="center" wrapText="1"/>
      <protection locked="0"/>
    </xf>
    <xf numFmtId="0" fontId="7" fillId="0" borderId="7" xfId="0" applyFont="1" applyBorder="1" applyAlignment="1" applyProtection="1">
      <alignment horizontal="left" vertical="center" wrapText="1"/>
      <protection locked="0"/>
    </xf>
    <xf numFmtId="0" fontId="7" fillId="0" borderId="7" xfId="0" applyFont="1" applyFill="1" applyBorder="1" applyAlignment="1" applyProtection="1">
      <alignment horizontal="left" vertical="center" wrapText="1"/>
      <protection locked="0"/>
    </xf>
    <xf numFmtId="0" fontId="82" fillId="0" borderId="7" xfId="0" applyFont="1" applyFill="1" applyBorder="1" applyAlignment="1" applyProtection="1">
      <alignment horizontal="left" vertical="center" wrapText="1"/>
      <protection locked="0"/>
    </xf>
    <xf numFmtId="0" fontId="7" fillId="0" borderId="7" xfId="0" applyFont="1" applyBorder="1" applyAlignment="1" applyProtection="1">
      <alignment horizontal="center" vertical="center" wrapText="1"/>
      <protection locked="0"/>
    </xf>
    <xf numFmtId="0" fontId="0" fillId="0" borderId="15" xfId="0" applyBorder="1" applyAlignment="1">
      <alignment horizontal="center" vertical="center" wrapText="1"/>
    </xf>
    <xf numFmtId="0" fontId="7" fillId="0" borderId="7" xfId="0" applyFont="1" applyBorder="1" applyAlignment="1" applyProtection="1">
      <alignment horizontal="center" vertical="center" wrapText="1"/>
      <protection locked="0"/>
    </xf>
    <xf numFmtId="0" fontId="0" fillId="0" borderId="15" xfId="0" applyBorder="1" applyAlignment="1">
      <alignment horizontal="center" vertical="center" wrapText="1"/>
    </xf>
    <xf numFmtId="0" fontId="7" fillId="0" borderId="7" xfId="0" applyFont="1" applyFill="1" applyBorder="1" applyAlignment="1" applyProtection="1">
      <alignment horizontal="center" vertical="center"/>
      <protection locked="0"/>
    </xf>
    <xf numFmtId="0" fontId="0" fillId="0" borderId="15" xfId="0" applyBorder="1" applyAlignment="1">
      <alignment horizontal="center" vertical="center"/>
    </xf>
    <xf numFmtId="0" fontId="81" fillId="0" borderId="10" xfId="0" applyFont="1" applyFill="1" applyBorder="1" applyAlignment="1" applyProtection="1">
      <alignment horizontal="center" vertical="center"/>
      <protection locked="0"/>
    </xf>
    <xf numFmtId="0" fontId="3" fillId="0" borderId="14" xfId="0" applyFont="1" applyFill="1" applyBorder="1" applyAlignment="1">
      <alignment horizontal="center" vertical="center"/>
    </xf>
    <xf numFmtId="0" fontId="81" fillId="0" borderId="7" xfId="0" applyFont="1" applyFill="1" applyBorder="1" applyAlignment="1" applyProtection="1">
      <alignment horizontal="center" vertical="center" wrapText="1"/>
      <protection locked="0"/>
    </xf>
    <xf numFmtId="0" fontId="3" fillId="0" borderId="15" xfId="0" applyFont="1" applyFill="1" applyBorder="1" applyAlignment="1">
      <alignment horizontal="center" vertical="center" wrapText="1"/>
    </xf>
    <xf numFmtId="0" fontId="7" fillId="0" borderId="7" xfId="0" applyFont="1" applyFill="1" applyBorder="1" applyAlignment="1" applyProtection="1">
      <alignment horizontal="center" vertical="center" wrapText="1"/>
      <protection locked="0"/>
    </xf>
    <xf numFmtId="0" fontId="4" fillId="2" borderId="0" xfId="2" applyFont="1" applyFill="1"/>
    <xf numFmtId="0" fontId="3" fillId="0" borderId="0" xfId="2"/>
    <xf numFmtId="0" fontId="3" fillId="2" borderId="0" xfId="2" applyFill="1"/>
    <xf numFmtId="165" fontId="3" fillId="2" borderId="0" xfId="2" applyNumberFormat="1" applyFill="1" applyAlignment="1">
      <alignment horizontal="left"/>
    </xf>
    <xf numFmtId="0" fontId="33" fillId="13" borderId="19" xfId="3" applyFont="1" applyFill="1" applyBorder="1" applyAlignment="1">
      <alignment horizontal="center" vertical="center"/>
    </xf>
    <xf numFmtId="0" fontId="33" fillId="13" borderId="20" xfId="3" applyFont="1" applyFill="1" applyBorder="1" applyAlignment="1">
      <alignment horizontal="center" vertical="center"/>
    </xf>
    <xf numFmtId="0" fontId="33" fillId="13" borderId="21" xfId="3" applyFont="1" applyFill="1" applyBorder="1" applyAlignment="1">
      <alignment horizontal="center" vertical="center"/>
    </xf>
    <xf numFmtId="170" fontId="34" fillId="0" borderId="44" xfId="3" applyNumberFormat="1" applyFont="1" applyFill="1" applyBorder="1" applyAlignment="1">
      <alignment horizontal="center" vertical="center" wrapText="1"/>
    </xf>
    <xf numFmtId="170" fontId="34" fillId="0" borderId="45" xfId="3" applyNumberFormat="1" applyFont="1" applyFill="1" applyBorder="1" applyAlignment="1">
      <alignment horizontal="center" vertical="center" wrapText="1"/>
    </xf>
    <xf numFmtId="170" fontId="34" fillId="0" borderId="46" xfId="3" applyNumberFormat="1" applyFont="1" applyFill="1" applyBorder="1" applyAlignment="1">
      <alignment horizontal="center" vertical="center" wrapText="1"/>
    </xf>
    <xf numFmtId="0" fontId="36" fillId="8" borderId="53" xfId="3" applyFont="1" applyFill="1" applyBorder="1" applyAlignment="1">
      <alignment horizontal="center" vertical="center"/>
    </xf>
    <xf numFmtId="0" fontId="36" fillId="8" borderId="54" xfId="3" applyFont="1" applyFill="1" applyBorder="1" applyAlignment="1">
      <alignment horizontal="center" vertical="center"/>
    </xf>
    <xf numFmtId="0" fontId="36" fillId="8" borderId="55" xfId="3" applyFont="1" applyFill="1" applyBorder="1" applyAlignment="1">
      <alignment horizontal="center" vertical="center"/>
    </xf>
    <xf numFmtId="0" fontId="27" fillId="10" borderId="34" xfId="3" applyFont="1" applyFill="1" applyBorder="1" applyAlignment="1">
      <alignment vertical="center"/>
    </xf>
    <xf numFmtId="0" fontId="23" fillId="0" borderId="0" xfId="3" applyFont="1" applyBorder="1" applyAlignment="1">
      <alignment horizontal="right"/>
    </xf>
    <xf numFmtId="0" fontId="23" fillId="0" borderId="29" xfId="3" applyFont="1" applyBorder="1" applyAlignment="1">
      <alignment horizontal="right"/>
    </xf>
    <xf numFmtId="0" fontId="18" fillId="6" borderId="19" xfId="3" applyFont="1" applyFill="1" applyBorder="1" applyAlignment="1">
      <alignment horizontal="center" vertical="top"/>
    </xf>
    <xf numFmtId="0" fontId="19" fillId="7" borderId="22" xfId="3" applyFont="1" applyFill="1" applyBorder="1" applyAlignment="1">
      <alignment horizontal="center" vertical="top"/>
    </xf>
    <xf numFmtId="0" fontId="20" fillId="0" borderId="0" xfId="3" quotePrefix="1" applyFont="1" applyBorder="1" applyAlignment="1">
      <alignment horizontal="center" wrapText="1"/>
    </xf>
    <xf numFmtId="0" fontId="19" fillId="8" borderId="22" xfId="3" applyFont="1" applyFill="1" applyBorder="1" applyAlignment="1">
      <alignment horizontal="center" vertical="top"/>
    </xf>
    <xf numFmtId="0" fontId="23" fillId="0" borderId="23" xfId="3" applyFont="1" applyBorder="1" applyAlignment="1">
      <alignment horizontal="right"/>
    </xf>
    <xf numFmtId="0" fontId="23" fillId="0" borderId="27" xfId="3" applyFont="1" applyBorder="1" applyAlignment="1">
      <alignment horizontal="left"/>
    </xf>
    <xf numFmtId="0" fontId="76" fillId="0" borderId="7" xfId="0" applyFont="1" applyFill="1" applyBorder="1" applyAlignment="1" applyProtection="1">
      <alignment horizontal="center" vertical="center"/>
      <protection locked="0"/>
    </xf>
    <xf numFmtId="0" fontId="76" fillId="0" borderId="15" xfId="0" applyFont="1" applyBorder="1" applyAlignment="1">
      <alignment horizontal="center" vertical="center"/>
    </xf>
    <xf numFmtId="0" fontId="76" fillId="0" borderId="7" xfId="0" applyFont="1" applyBorder="1" applyAlignment="1" applyProtection="1">
      <alignment horizontal="center" vertical="center" wrapText="1"/>
      <protection locked="0"/>
    </xf>
    <xf numFmtId="0" fontId="76" fillId="0" borderId="15" xfId="0" applyFont="1" applyBorder="1" applyAlignment="1">
      <alignment horizontal="center" vertical="center" wrapText="1"/>
    </xf>
    <xf numFmtId="0" fontId="61" fillId="27" borderId="0" xfId="0" applyFont="1" applyFill="1"/>
    <xf numFmtId="0" fontId="0" fillId="27" borderId="0" xfId="0" applyFill="1" applyAlignment="1">
      <alignment horizontal="left"/>
    </xf>
    <xf numFmtId="0" fontId="0" fillId="27" borderId="0" xfId="0" applyFill="1"/>
    <xf numFmtId="0" fontId="0" fillId="0" borderId="0" xfId="0" applyAlignment="1">
      <alignment horizontal="left"/>
    </xf>
    <xf numFmtId="0" fontId="0" fillId="0" borderId="0" xfId="0" applyAlignment="1">
      <alignment horizontal="center"/>
    </xf>
    <xf numFmtId="0" fontId="0" fillId="22" borderId="0" xfId="0" applyFill="1" applyAlignment="1">
      <alignment horizontal="left"/>
    </xf>
    <xf numFmtId="0" fontId="0" fillId="12" borderId="0" xfId="0" applyFill="1" applyAlignment="1">
      <alignment horizontal="left"/>
    </xf>
    <xf numFmtId="0" fontId="61" fillId="27" borderId="0" xfId="0" applyFont="1" applyFill="1" applyAlignment="1">
      <alignment horizontal="left"/>
    </xf>
    <xf numFmtId="0" fontId="61" fillId="27" borderId="0" xfId="0" applyFont="1" applyFill="1" applyAlignment="1">
      <alignment horizontal="center"/>
    </xf>
    <xf numFmtId="14" fontId="0" fillId="0" borderId="0" xfId="0" applyNumberFormat="1"/>
    <xf numFmtId="7" fontId="0" fillId="0" borderId="0" xfId="0" applyNumberFormat="1" applyAlignment="1">
      <alignment horizontal="center"/>
    </xf>
    <xf numFmtId="0" fontId="18" fillId="0" borderId="20" xfId="9" applyFont="1" applyBorder="1" applyAlignment="1">
      <alignment horizontal="center" vertical="top"/>
    </xf>
    <xf numFmtId="0" fontId="18" fillId="0" borderId="21" xfId="9" applyFont="1" applyBorder="1" applyAlignment="1">
      <alignment horizontal="center" vertical="top"/>
    </xf>
    <xf numFmtId="0" fontId="19" fillId="7" borderId="0" xfId="9" applyFont="1" applyFill="1" applyAlignment="1">
      <alignment horizontal="center" vertical="top"/>
    </xf>
    <xf numFmtId="0" fontId="22" fillId="0" borderId="20" xfId="9" applyFont="1" applyBorder="1" applyAlignment="1">
      <alignment horizontal="center" vertical="center"/>
    </xf>
    <xf numFmtId="0" fontId="19" fillId="8" borderId="0" xfId="9" applyFont="1" applyFill="1" applyAlignment="1">
      <alignment horizontal="center" vertical="top"/>
    </xf>
    <xf numFmtId="0" fontId="24" fillId="0" borderId="23" xfId="9" applyFont="1" applyBorder="1" applyAlignment="1"/>
    <xf numFmtId="0" fontId="24" fillId="0" borderId="24" xfId="9" applyFont="1" applyBorder="1" applyAlignment="1"/>
    <xf numFmtId="0" fontId="23" fillId="0" borderId="28" xfId="9" applyFont="1" applyBorder="1" applyAlignment="1">
      <alignment horizontal="left"/>
    </xf>
    <xf numFmtId="0" fontId="21" fillId="0" borderId="28" xfId="9" applyFont="1" applyBorder="1" applyAlignment="1">
      <alignment horizontal="left"/>
    </xf>
    <xf numFmtId="0" fontId="24" fillId="0" borderId="0" xfId="9" applyFont="1" applyAlignment="1"/>
    <xf numFmtId="0" fontId="24" fillId="0" borderId="29" xfId="9" applyFont="1" applyBorder="1" applyAlignment="1"/>
    <xf numFmtId="0" fontId="25" fillId="0" borderId="32" xfId="9" applyFont="1" applyBorder="1" applyAlignment="1">
      <alignment horizontal="center"/>
    </xf>
    <xf numFmtId="0" fontId="21" fillId="0" borderId="32" xfId="9" applyFont="1" applyBorder="1" applyAlignment="1">
      <alignment horizontal="center"/>
    </xf>
    <xf numFmtId="0" fontId="21" fillId="0" borderId="33" xfId="9" applyFont="1" applyBorder="1" applyAlignment="1">
      <alignment horizontal="center"/>
    </xf>
    <xf numFmtId="0" fontId="24" fillId="0" borderId="0" xfId="9" applyFont="1" applyAlignment="1">
      <alignment horizontal="right"/>
    </xf>
    <xf numFmtId="0" fontId="24" fillId="0" borderId="29" xfId="9" applyFont="1" applyBorder="1" applyAlignment="1">
      <alignment horizontal="right"/>
    </xf>
    <xf numFmtId="0" fontId="28" fillId="0" borderId="32" xfId="9" applyFont="1" applyBorder="1" applyAlignment="1">
      <alignment horizontal="left"/>
    </xf>
    <xf numFmtId="0" fontId="28" fillId="0" borderId="33" xfId="9" applyFont="1" applyBorder="1" applyAlignment="1">
      <alignment horizontal="left"/>
    </xf>
    <xf numFmtId="0" fontId="28" fillId="0" borderId="32" xfId="9" applyFont="1" applyBorder="1" applyAlignment="1">
      <alignment horizontal="left"/>
    </xf>
    <xf numFmtId="0" fontId="28" fillId="0" borderId="33" xfId="9" applyFont="1" applyBorder="1" applyAlignment="1">
      <alignment horizontal="left"/>
    </xf>
    <xf numFmtId="0" fontId="21" fillId="0" borderId="32" xfId="9" applyFont="1" applyBorder="1" applyAlignment="1">
      <alignment horizontal="left"/>
    </xf>
    <xf numFmtId="0" fontId="21" fillId="0" borderId="33" xfId="9" applyFont="1" applyBorder="1" applyAlignment="1">
      <alignment horizontal="left"/>
    </xf>
    <xf numFmtId="0" fontId="21" fillId="0" borderId="34" xfId="9" applyFont="1" applyBorder="1" applyAlignment="1">
      <alignment horizontal="left"/>
    </xf>
    <xf numFmtId="0" fontId="21" fillId="0" borderId="32" xfId="9" applyFont="1" applyBorder="1" applyAlignment="1">
      <alignment horizontal="left"/>
    </xf>
    <xf numFmtId="0" fontId="21" fillId="0" borderId="33" xfId="9" applyFont="1" applyBorder="1" applyAlignment="1">
      <alignment horizontal="left"/>
    </xf>
    <xf numFmtId="0" fontId="23" fillId="0" borderId="0" xfId="9" applyFont="1" applyAlignment="1"/>
    <xf numFmtId="168" fontId="23" fillId="0" borderId="29" xfId="9" applyNumberFormat="1" applyFont="1" applyBorder="1" applyAlignment="1">
      <alignment horizontal="left"/>
    </xf>
    <xf numFmtId="0" fontId="29" fillId="0" borderId="0" xfId="9" applyFont="1" applyAlignment="1"/>
    <xf numFmtId="0" fontId="29" fillId="0" borderId="29" xfId="9" applyFont="1" applyBorder="1" applyAlignment="1"/>
    <xf numFmtId="0" fontId="29" fillId="0" borderId="35" xfId="9" applyFont="1" applyBorder="1" applyAlignment="1"/>
    <xf numFmtId="0" fontId="29" fillId="0" borderId="36" xfId="9" applyFont="1" applyBorder="1" applyAlignment="1"/>
    <xf numFmtId="0" fontId="19" fillId="10" borderId="37" xfId="9" applyFont="1" applyFill="1" applyBorder="1" applyAlignment="1">
      <alignment horizontal="center"/>
    </xf>
    <xf numFmtId="0" fontId="21" fillId="0" borderId="0" xfId="9" applyFont="1" applyBorder="1"/>
    <xf numFmtId="0" fontId="21" fillId="0" borderId="0" xfId="9" applyFont="1"/>
    <xf numFmtId="0" fontId="31" fillId="11" borderId="19" xfId="9" applyFont="1" applyFill="1" applyBorder="1" applyAlignment="1">
      <alignment vertical="center"/>
    </xf>
    <xf numFmtId="0" fontId="25" fillId="11" borderId="20" xfId="9" applyFont="1" applyFill="1" applyBorder="1" applyAlignment="1">
      <alignment horizontal="center" vertical="center" wrapText="1"/>
    </xf>
    <xf numFmtId="0" fontId="27" fillId="11" borderId="20" xfId="9" applyFont="1" applyFill="1" applyBorder="1" applyAlignment="1">
      <alignment vertical="center"/>
    </xf>
    <xf numFmtId="0" fontId="27" fillId="11" borderId="21" xfId="9" applyFont="1" applyFill="1" applyBorder="1" applyAlignment="1">
      <alignment vertical="center"/>
    </xf>
    <xf numFmtId="170" fontId="31" fillId="0" borderId="0" xfId="9" applyNumberFormat="1" applyFont="1" applyAlignment="1"/>
    <xf numFmtId="0" fontId="31" fillId="0" borderId="0" xfId="9" applyFont="1" applyBorder="1" applyAlignment="1"/>
    <xf numFmtId="0" fontId="31" fillId="0" borderId="0" xfId="9" applyFont="1" applyAlignment="1"/>
    <xf numFmtId="0" fontId="25" fillId="12" borderId="30" xfId="9" applyFont="1" applyFill="1" applyBorder="1" applyAlignment="1">
      <alignment horizontal="left" vertical="center" wrapText="1"/>
    </xf>
    <xf numFmtId="169" fontId="27" fillId="0" borderId="31" xfId="9" applyNumberFormat="1" applyFont="1" applyBorder="1" applyAlignment="1">
      <alignment horizontal="center" vertical="center"/>
    </xf>
    <xf numFmtId="0" fontId="27" fillId="0" borderId="31" xfId="9" applyFont="1" applyBorder="1" applyAlignment="1">
      <alignment horizontal="left" vertical="center" wrapText="1"/>
    </xf>
    <xf numFmtId="0" fontId="27" fillId="0" borderId="31" xfId="9" applyFont="1" applyBorder="1" applyAlignment="1">
      <alignment vertical="center" wrapText="1"/>
    </xf>
    <xf numFmtId="0" fontId="27" fillId="10" borderId="33" xfId="9" applyNumberFormat="1" applyFont="1" applyFill="1" applyBorder="1" applyAlignment="1">
      <alignment horizontal="center" vertical="center"/>
    </xf>
    <xf numFmtId="169" fontId="32" fillId="8" borderId="31" xfId="9" applyNumberFormat="1" applyFont="1" applyFill="1" applyBorder="1" applyAlignment="1">
      <alignment horizontal="center" vertical="center"/>
    </xf>
    <xf numFmtId="0" fontId="32" fillId="8" borderId="31" xfId="9" applyFont="1" applyFill="1" applyBorder="1" applyAlignment="1">
      <alignment vertical="center" wrapText="1"/>
    </xf>
    <xf numFmtId="169" fontId="27" fillId="10" borderId="34" xfId="9" applyNumberFormat="1" applyFont="1" applyFill="1" applyBorder="1" applyAlignment="1">
      <alignment horizontal="center" vertical="center"/>
    </xf>
    <xf numFmtId="0" fontId="27" fillId="10" borderId="32" xfId="9" applyFont="1" applyFill="1" applyBorder="1" applyAlignment="1">
      <alignment vertical="center"/>
    </xf>
    <xf numFmtId="0" fontId="27" fillId="10" borderId="33" xfId="9" applyFont="1" applyFill="1" applyBorder="1" applyAlignment="1">
      <alignment vertical="center"/>
    </xf>
    <xf numFmtId="0" fontId="27" fillId="0" borderId="33" xfId="9" applyFont="1" applyBorder="1" applyAlignment="1">
      <alignment vertical="center" wrapText="1"/>
    </xf>
    <xf numFmtId="169" fontId="27" fillId="0" borderId="42" xfId="9" applyNumberFormat="1" applyFont="1" applyBorder="1" applyAlignment="1">
      <alignment horizontal="center" vertical="center"/>
    </xf>
    <xf numFmtId="0" fontId="27" fillId="0" borderId="42" xfId="9" applyFont="1" applyBorder="1" applyAlignment="1">
      <alignment horizontal="left" vertical="center" wrapText="1"/>
    </xf>
    <xf numFmtId="0" fontId="27" fillId="0" borderId="43" xfId="9" applyFont="1" applyBorder="1" applyAlignment="1">
      <alignment vertical="center" wrapText="1"/>
    </xf>
    <xf numFmtId="169" fontId="27" fillId="10" borderId="32" xfId="9" applyNumberFormat="1" applyFont="1" applyFill="1" applyBorder="1" applyAlignment="1">
      <alignment horizontal="center" vertical="center"/>
    </xf>
    <xf numFmtId="169" fontId="27" fillId="10" borderId="33" xfId="9" applyNumberFormat="1" applyFont="1" applyFill="1" applyBorder="1" applyAlignment="1">
      <alignment horizontal="center" vertical="center"/>
    </xf>
    <xf numFmtId="169" fontId="27" fillId="12" borderId="31" xfId="9" applyNumberFormat="1" applyFont="1" applyFill="1" applyBorder="1" applyAlignment="1">
      <alignment horizontal="center" vertical="center" wrapText="1"/>
    </xf>
    <xf numFmtId="0" fontId="34" fillId="8" borderId="44" xfId="9" applyFont="1" applyFill="1" applyBorder="1" applyAlignment="1">
      <alignment horizontal="center" vertical="center" wrapText="1"/>
    </xf>
    <xf numFmtId="0" fontId="34" fillId="8" borderId="45" xfId="9" applyFont="1" applyFill="1" applyBorder="1" applyAlignment="1">
      <alignment horizontal="center" vertical="center" wrapText="1"/>
    </xf>
    <xf numFmtId="0" fontId="34" fillId="8" borderId="46" xfId="9" applyFont="1" applyFill="1" applyBorder="1" applyAlignment="1">
      <alignment horizontal="center" vertical="center" wrapText="1"/>
    </xf>
    <xf numFmtId="0" fontId="25" fillId="12" borderId="31" xfId="9" applyFont="1" applyFill="1" applyBorder="1" applyAlignment="1">
      <alignment horizontal="left" vertical="center" wrapText="1"/>
    </xf>
    <xf numFmtId="0" fontId="25" fillId="12" borderId="31" xfId="9" applyFont="1" applyFill="1" applyBorder="1" applyAlignment="1">
      <alignment vertical="center" wrapText="1"/>
    </xf>
    <xf numFmtId="0" fontId="27" fillId="12" borderId="31" xfId="9" applyFont="1" applyFill="1" applyBorder="1" applyAlignment="1">
      <alignment horizontal="left" vertical="center" wrapText="1"/>
    </xf>
    <xf numFmtId="170" fontId="27" fillId="0" borderId="0" xfId="9" applyNumberFormat="1" applyFont="1"/>
    <xf numFmtId="0" fontId="27" fillId="0" borderId="0" xfId="9" applyFont="1" applyBorder="1"/>
    <xf numFmtId="0" fontId="27" fillId="0" borderId="0" xfId="9" applyFont="1"/>
    <xf numFmtId="0" fontId="33" fillId="0" borderId="31" xfId="9" applyFont="1" applyBorder="1" applyAlignment="1">
      <alignment horizontal="center" vertical="center" wrapText="1"/>
    </xf>
    <xf numFmtId="0" fontId="27" fillId="0" borderId="31" xfId="9" applyFont="1" applyBorder="1" applyAlignment="1">
      <alignment vertical="center"/>
    </xf>
    <xf numFmtId="0" fontId="27" fillId="0" borderId="33" xfId="9" applyFont="1" applyBorder="1" applyAlignment="1">
      <alignment horizontal="left" vertical="center" wrapText="1"/>
    </xf>
    <xf numFmtId="0" fontId="35" fillId="0" borderId="33" xfId="9" applyFont="1" applyBorder="1" applyAlignment="1">
      <alignment horizontal="left" vertical="center" wrapText="1"/>
    </xf>
    <xf numFmtId="0" fontId="35" fillId="0" borderId="31" xfId="9" applyFont="1" applyBorder="1" applyAlignment="1">
      <alignment vertical="center" wrapText="1"/>
    </xf>
    <xf numFmtId="0" fontId="27" fillId="0" borderId="41" xfId="9" applyFont="1" applyBorder="1" applyAlignment="1">
      <alignment horizontal="left" vertical="center" wrapText="1"/>
    </xf>
    <xf numFmtId="0" fontId="27" fillId="0" borderId="30" xfId="9" applyFont="1" applyBorder="1" applyAlignment="1">
      <alignment vertical="center" wrapText="1"/>
    </xf>
    <xf numFmtId="0" fontId="27" fillId="0" borderId="31" xfId="9" applyFont="1" applyFill="1" applyBorder="1" applyAlignment="1">
      <alignment horizontal="center" vertical="center" wrapText="1"/>
    </xf>
    <xf numFmtId="0" fontId="35" fillId="0" borderId="41" xfId="9" applyFont="1" applyBorder="1" applyAlignment="1">
      <alignment horizontal="left" vertical="center" wrapText="1"/>
    </xf>
    <xf numFmtId="0" fontId="35" fillId="0" borderId="30" xfId="9" applyFont="1" applyBorder="1" applyAlignment="1">
      <alignment vertical="center" wrapText="1"/>
    </xf>
    <xf numFmtId="0" fontId="27" fillId="0" borderId="31" xfId="9" applyFont="1" applyBorder="1" applyAlignment="1">
      <alignment horizontal="center" vertical="center" wrapText="1"/>
    </xf>
    <xf numFmtId="0" fontId="27" fillId="13" borderId="35" xfId="9" applyFont="1" applyFill="1" applyBorder="1" applyAlignment="1">
      <alignment vertical="center"/>
    </xf>
    <xf numFmtId="0" fontId="27" fillId="13" borderId="35" xfId="9" applyFont="1" applyFill="1" applyBorder="1" applyAlignment="1">
      <alignment horizontal="left" vertical="center"/>
    </xf>
    <xf numFmtId="0" fontId="27" fillId="13" borderId="35" xfId="9" applyFont="1" applyFill="1" applyBorder="1" applyAlignment="1">
      <alignment vertical="center" wrapText="1"/>
    </xf>
    <xf numFmtId="0" fontId="27" fillId="11" borderId="19" xfId="9" applyFont="1" applyFill="1" applyBorder="1" applyAlignment="1">
      <alignment vertical="center"/>
    </xf>
    <xf numFmtId="169" fontId="27" fillId="8" borderId="31" xfId="9" applyNumberFormat="1" applyFont="1" applyFill="1" applyBorder="1" applyAlignment="1">
      <alignment horizontal="center" vertical="center" wrapText="1"/>
    </xf>
    <xf numFmtId="0" fontId="25" fillId="8" borderId="31" xfId="9" applyFont="1" applyFill="1" applyBorder="1" applyAlignment="1">
      <alignment horizontal="left" vertical="center" wrapText="1"/>
    </xf>
    <xf numFmtId="0" fontId="25" fillId="8" borderId="31" xfId="9" applyFont="1" applyFill="1" applyBorder="1" applyAlignment="1">
      <alignment vertical="center" wrapText="1"/>
    </xf>
    <xf numFmtId="0" fontId="27" fillId="8" borderId="31" xfId="9" applyFont="1" applyFill="1" applyBorder="1" applyAlignment="1">
      <alignment horizontal="left" vertical="center" wrapText="1"/>
    </xf>
    <xf numFmtId="1" fontId="27" fillId="8" borderId="33" xfId="9" applyNumberFormat="1" applyFont="1" applyFill="1" applyBorder="1" applyAlignment="1">
      <alignment horizontal="center" vertical="center" wrapText="1"/>
    </xf>
    <xf numFmtId="0" fontId="27" fillId="8" borderId="31" xfId="9" applyFont="1" applyFill="1" applyBorder="1" applyAlignment="1">
      <alignment vertical="center" wrapText="1"/>
    </xf>
    <xf numFmtId="1" fontId="27" fillId="8" borderId="31" xfId="9" applyNumberFormat="1" applyFont="1" applyFill="1" applyBorder="1" applyAlignment="1">
      <alignment horizontal="center" vertical="center" wrapText="1"/>
    </xf>
    <xf numFmtId="0" fontId="27" fillId="12" borderId="30" xfId="9" applyFont="1" applyFill="1" applyBorder="1" applyAlignment="1">
      <alignment horizontal="left" vertical="center" wrapText="1"/>
    </xf>
    <xf numFmtId="0" fontId="27" fillId="13" borderId="47" xfId="9" applyFont="1" applyFill="1" applyBorder="1" applyAlignment="1">
      <alignment vertical="center" wrapText="1"/>
    </xf>
    <xf numFmtId="0" fontId="37" fillId="8" borderId="31" xfId="9" applyFont="1" applyFill="1" applyBorder="1" applyAlignment="1">
      <alignment vertical="center" wrapText="1"/>
    </xf>
    <xf numFmtId="0" fontId="27" fillId="8" borderId="30" xfId="9" applyFont="1" applyFill="1" applyBorder="1" applyAlignment="1">
      <alignment horizontal="left" vertical="center" wrapText="1"/>
    </xf>
    <xf numFmtId="0" fontId="27" fillId="13" borderId="20" xfId="9" applyFont="1" applyFill="1" applyBorder="1" applyAlignment="1">
      <alignment vertical="center"/>
    </xf>
    <xf numFmtId="0" fontId="27" fillId="13" borderId="20" xfId="9" applyFont="1" applyFill="1" applyBorder="1" applyAlignment="1">
      <alignment horizontal="left" vertical="center"/>
    </xf>
    <xf numFmtId="0" fontId="27" fillId="13" borderId="21" xfId="9" applyFont="1" applyFill="1" applyBorder="1" applyAlignment="1">
      <alignment vertical="center" wrapText="1"/>
    </xf>
    <xf numFmtId="0" fontId="37" fillId="8" borderId="33" xfId="9" applyFont="1" applyFill="1" applyBorder="1" applyAlignment="1">
      <alignment horizontal="center" vertical="center" wrapText="1"/>
    </xf>
    <xf numFmtId="0" fontId="25" fillId="0" borderId="42" xfId="9" applyFont="1" applyBorder="1" applyAlignment="1">
      <alignment horizontal="left" vertical="center" wrapText="1"/>
    </xf>
    <xf numFmtId="0" fontId="25" fillId="0" borderId="42" xfId="9" applyFont="1" applyBorder="1" applyAlignment="1">
      <alignment vertical="center" wrapText="1"/>
    </xf>
    <xf numFmtId="0" fontId="27" fillId="0" borderId="42" xfId="9" applyFont="1" applyBorder="1" applyAlignment="1">
      <alignment vertical="center" wrapText="1"/>
    </xf>
    <xf numFmtId="0" fontId="27" fillId="8" borderId="31" xfId="9" applyFont="1" applyFill="1" applyBorder="1" applyAlignment="1">
      <alignment vertical="center"/>
    </xf>
    <xf numFmtId="0" fontId="27" fillId="8" borderId="31" xfId="9" applyFont="1" applyFill="1" applyBorder="1" applyAlignment="1">
      <alignment horizontal="left" vertical="center"/>
    </xf>
    <xf numFmtId="0" fontId="27" fillId="0" borderId="33" xfId="9" applyFont="1" applyBorder="1" applyAlignment="1">
      <alignment horizontal="center" vertical="center" wrapText="1"/>
    </xf>
    <xf numFmtId="0" fontId="35" fillId="0" borderId="42" xfId="9" applyFont="1" applyBorder="1" applyAlignment="1">
      <alignment horizontal="left" vertical="center" wrapText="1"/>
    </xf>
    <xf numFmtId="0" fontId="35" fillId="0" borderId="42" xfId="9" applyFont="1" applyBorder="1" applyAlignment="1">
      <alignment vertical="center" wrapText="1"/>
    </xf>
    <xf numFmtId="0" fontId="25" fillId="12" borderId="30" xfId="9" applyFont="1" applyFill="1" applyBorder="1" applyAlignment="1">
      <alignment vertical="center" wrapText="1"/>
    </xf>
    <xf numFmtId="0" fontId="40" fillId="0" borderId="31" xfId="9" applyFont="1" applyBorder="1" applyAlignment="1">
      <alignment vertical="center" wrapText="1"/>
    </xf>
    <xf numFmtId="0" fontId="33" fillId="0" borderId="42" xfId="9" applyFont="1" applyBorder="1" applyAlignment="1">
      <alignment horizontal="left" vertical="center" wrapText="1"/>
    </xf>
    <xf numFmtId="169" fontId="27" fillId="0" borderId="50" xfId="9" applyNumberFormat="1" applyFont="1" applyBorder="1" applyAlignment="1">
      <alignment horizontal="center" vertical="center"/>
    </xf>
    <xf numFmtId="169" fontId="32" fillId="8" borderId="43" xfId="9" applyNumberFormat="1" applyFont="1" applyFill="1" applyBorder="1" applyAlignment="1">
      <alignment horizontal="center" vertical="center"/>
    </xf>
    <xf numFmtId="0" fontId="27" fillId="0" borderId="42" xfId="9" applyFont="1" applyFill="1" applyBorder="1" applyAlignment="1">
      <alignment horizontal="left" vertical="center" wrapText="1"/>
    </xf>
    <xf numFmtId="0" fontId="27" fillId="0" borderId="31" xfId="9" applyFont="1" applyFill="1" applyBorder="1" applyAlignment="1">
      <alignment vertical="center" wrapText="1"/>
    </xf>
    <xf numFmtId="0" fontId="27" fillId="0" borderId="31" xfId="9" applyFont="1" applyFill="1" applyBorder="1" applyAlignment="1">
      <alignment horizontal="left" vertical="center" wrapText="1"/>
    </xf>
    <xf numFmtId="169" fontId="33" fillId="0" borderId="50" xfId="9" quotePrefix="1" applyNumberFormat="1" applyFont="1" applyFill="1" applyBorder="1" applyAlignment="1">
      <alignment horizontal="center" vertical="center"/>
    </xf>
    <xf numFmtId="0" fontId="27" fillId="0" borderId="52" xfId="9" applyFont="1" applyBorder="1" applyAlignment="1">
      <alignment horizontal="left" vertical="center" wrapText="1"/>
    </xf>
    <xf numFmtId="169" fontId="27" fillId="0" borderId="48" xfId="9" applyNumberFormat="1" applyFont="1" applyBorder="1" applyAlignment="1">
      <alignment horizontal="center" vertical="center"/>
    </xf>
    <xf numFmtId="169" fontId="27" fillId="8" borderId="48" xfId="9" applyNumberFormat="1" applyFont="1" applyFill="1" applyBorder="1" applyAlignment="1">
      <alignment horizontal="center" vertical="center"/>
    </xf>
    <xf numFmtId="0" fontId="35" fillId="8" borderId="31" xfId="9" applyFont="1" applyFill="1" applyBorder="1" applyAlignment="1">
      <alignment vertical="center" wrapText="1"/>
    </xf>
    <xf numFmtId="0" fontId="35" fillId="8" borderId="51" xfId="9" applyFont="1" applyFill="1" applyBorder="1" applyAlignment="1">
      <alignment horizontal="left" vertical="center" wrapText="1"/>
    </xf>
    <xf numFmtId="0" fontId="33" fillId="0" borderId="42" xfId="9" applyFont="1" applyBorder="1" applyAlignment="1">
      <alignment vertical="center" wrapText="1"/>
    </xf>
    <xf numFmtId="169" fontId="17" fillId="0" borderId="31" xfId="9" applyNumberFormat="1" applyFont="1" applyBorder="1" applyAlignment="1">
      <alignment horizontal="center" vertical="center"/>
    </xf>
    <xf numFmtId="0" fontId="27" fillId="0" borderId="34" xfId="9" applyFont="1" applyFill="1" applyBorder="1" applyAlignment="1">
      <alignment horizontal="left" vertical="center" wrapText="1"/>
    </xf>
    <xf numFmtId="169" fontId="17" fillId="10" borderId="34" xfId="9" applyNumberFormat="1" applyFont="1" applyFill="1" applyBorder="1" applyAlignment="1">
      <alignment horizontal="center" vertical="center"/>
    </xf>
    <xf numFmtId="0" fontId="17" fillId="10" borderId="32" xfId="9" applyFont="1" applyFill="1" applyBorder="1" applyAlignment="1">
      <alignment vertical="center"/>
    </xf>
    <xf numFmtId="0" fontId="17" fillId="10" borderId="33" xfId="9" applyFont="1" applyFill="1" applyBorder="1" applyAlignment="1">
      <alignment vertical="center"/>
    </xf>
    <xf numFmtId="0" fontId="27" fillId="8" borderId="34" xfId="9" applyFont="1" applyFill="1" applyBorder="1" applyAlignment="1">
      <alignment horizontal="left" vertical="center" wrapText="1"/>
    </xf>
    <xf numFmtId="169" fontId="17" fillId="10" borderId="32" xfId="9" applyNumberFormat="1" applyFont="1" applyFill="1" applyBorder="1" applyAlignment="1">
      <alignment horizontal="center" vertical="center"/>
    </xf>
    <xf numFmtId="169" fontId="17" fillId="10" borderId="33" xfId="9" applyNumberFormat="1" applyFont="1" applyFill="1" applyBorder="1" applyAlignment="1">
      <alignment horizontal="center" vertical="center"/>
    </xf>
    <xf numFmtId="169" fontId="42" fillId="10" borderId="34" xfId="9" applyNumberFormat="1" applyFont="1" applyFill="1" applyBorder="1" applyAlignment="1">
      <alignment horizontal="center" vertical="center"/>
    </xf>
    <xf numFmtId="169" fontId="42" fillId="10" borderId="32" xfId="9" applyNumberFormat="1" applyFont="1" applyFill="1" applyBorder="1" applyAlignment="1">
      <alignment horizontal="center" vertical="center"/>
    </xf>
    <xf numFmtId="169" fontId="42" fillId="10" borderId="33" xfId="9" applyNumberFormat="1" applyFont="1" applyFill="1" applyBorder="1" applyAlignment="1">
      <alignment horizontal="center" vertical="center"/>
    </xf>
    <xf numFmtId="0" fontId="25" fillId="8" borderId="34" xfId="9" applyFont="1" applyFill="1" applyBorder="1" applyAlignment="1">
      <alignment horizontal="left" vertical="center" wrapText="1"/>
    </xf>
    <xf numFmtId="0" fontId="25" fillId="0" borderId="31" xfId="9" applyFont="1" applyFill="1" applyBorder="1" applyAlignment="1">
      <alignment horizontal="left" vertical="center" wrapText="1"/>
    </xf>
    <xf numFmtId="0" fontId="27" fillId="0" borderId="31" xfId="9" applyFont="1" applyFill="1" applyBorder="1" applyAlignment="1">
      <alignment horizontal="left" vertical="center"/>
    </xf>
    <xf numFmtId="0" fontId="27" fillId="0" borderId="0" xfId="9" applyFont="1" applyFill="1" applyAlignment="1">
      <alignment vertical="center"/>
    </xf>
    <xf numFmtId="0" fontId="27" fillId="0" borderId="31" xfId="9" applyFont="1" applyFill="1" applyBorder="1" applyAlignment="1">
      <alignment vertical="center"/>
    </xf>
    <xf numFmtId="0" fontId="33" fillId="0" borderId="31" xfId="9" applyFont="1" applyBorder="1" applyAlignment="1">
      <alignment horizontal="left" vertical="center" wrapText="1"/>
    </xf>
    <xf numFmtId="0" fontId="33" fillId="0" borderId="31" xfId="9" applyFont="1" applyBorder="1" applyAlignment="1">
      <alignment vertical="center" wrapText="1"/>
    </xf>
    <xf numFmtId="169" fontId="39" fillId="10" borderId="34" xfId="9" quotePrefix="1" applyNumberFormat="1" applyFont="1" applyFill="1" applyBorder="1" applyAlignment="1">
      <alignment horizontal="center" vertical="center"/>
    </xf>
    <xf numFmtId="169" fontId="39" fillId="10" borderId="32" xfId="9" quotePrefix="1" applyNumberFormat="1" applyFont="1" applyFill="1" applyBorder="1" applyAlignment="1">
      <alignment horizontal="center" vertical="center"/>
    </xf>
    <xf numFmtId="169" fontId="39" fillId="10" borderId="33" xfId="9" quotePrefix="1" applyNumberFormat="1" applyFont="1" applyFill="1" applyBorder="1" applyAlignment="1">
      <alignment horizontal="center" vertical="center"/>
    </xf>
    <xf numFmtId="0" fontId="35" fillId="12" borderId="30" xfId="9" applyFont="1" applyFill="1" applyBorder="1" applyAlignment="1">
      <alignment horizontal="left" vertical="center" wrapText="1"/>
    </xf>
    <xf numFmtId="169" fontId="35" fillId="8" borderId="31" xfId="9" applyNumberFormat="1" applyFont="1" applyFill="1" applyBorder="1" applyAlignment="1">
      <alignment horizontal="center" vertical="center"/>
    </xf>
    <xf numFmtId="169" fontId="27" fillId="0" borderId="43" xfId="9" applyNumberFormat="1" applyFont="1" applyBorder="1" applyAlignment="1">
      <alignment horizontal="center" vertical="center"/>
    </xf>
    <xf numFmtId="169" fontId="33" fillId="10" borderId="34" xfId="9" quotePrefix="1" applyNumberFormat="1" applyFont="1" applyFill="1" applyBorder="1" applyAlignment="1">
      <alignment horizontal="center" vertical="center"/>
    </xf>
    <xf numFmtId="169" fontId="33" fillId="10" borderId="32" xfId="9" quotePrefix="1" applyNumberFormat="1" applyFont="1" applyFill="1" applyBorder="1" applyAlignment="1">
      <alignment horizontal="center" vertical="center"/>
    </xf>
    <xf numFmtId="169" fontId="33" fillId="10" borderId="33" xfId="9" quotePrefix="1" applyNumberFormat="1" applyFont="1" applyFill="1" applyBorder="1" applyAlignment="1">
      <alignment horizontal="center" vertical="center"/>
    </xf>
    <xf numFmtId="169" fontId="33" fillId="0" borderId="31" xfId="9" quotePrefix="1" applyNumberFormat="1" applyFont="1" applyBorder="1" applyAlignment="1">
      <alignment horizontal="center" vertical="center"/>
    </xf>
    <xf numFmtId="169" fontId="27" fillId="10" borderId="27" xfId="9" applyNumberFormat="1" applyFont="1" applyFill="1" applyBorder="1" applyAlignment="1">
      <alignment horizontal="center" vertical="center"/>
    </xf>
    <xf numFmtId="169" fontId="27" fillId="10" borderId="28" xfId="9" applyNumberFormat="1" applyFont="1" applyFill="1" applyBorder="1" applyAlignment="1">
      <alignment horizontal="center" vertical="center"/>
    </xf>
    <xf numFmtId="169" fontId="27" fillId="10" borderId="41" xfId="9" applyNumberFormat="1" applyFont="1" applyFill="1" applyBorder="1" applyAlignment="1">
      <alignment horizontal="center" vertical="center"/>
    </xf>
    <xf numFmtId="169" fontId="35" fillId="0" borderId="31" xfId="9" applyNumberFormat="1" applyFont="1" applyBorder="1" applyAlignment="1">
      <alignment horizontal="center" vertical="center"/>
    </xf>
    <xf numFmtId="169" fontId="27" fillId="8" borderId="31" xfId="9" applyNumberFormat="1" applyFont="1" applyFill="1" applyBorder="1" applyAlignment="1">
      <alignment horizontal="center" vertical="center"/>
    </xf>
    <xf numFmtId="0" fontId="27" fillId="8" borderId="33" xfId="9" applyFont="1" applyFill="1" applyBorder="1" applyAlignment="1">
      <alignment vertical="center" wrapText="1"/>
    </xf>
    <xf numFmtId="0" fontId="25" fillId="0" borderId="0" xfId="9" applyFont="1" applyFill="1" applyBorder="1" applyAlignment="1">
      <alignment vertical="top" wrapText="1"/>
    </xf>
    <xf numFmtId="169" fontId="27" fillId="0" borderId="42" xfId="9" quotePrefix="1" applyNumberFormat="1" applyFont="1" applyBorder="1" applyAlignment="1">
      <alignment horizontal="center" vertical="center"/>
    </xf>
    <xf numFmtId="0" fontId="35" fillId="12" borderId="31" xfId="9" applyFont="1" applyFill="1" applyBorder="1" applyAlignment="1">
      <alignment horizontal="left" vertical="center" wrapText="1"/>
    </xf>
    <xf numFmtId="0" fontId="35" fillId="12" borderId="31" xfId="9" applyFont="1" applyFill="1" applyBorder="1" applyAlignment="1">
      <alignment vertical="center" wrapText="1"/>
    </xf>
    <xf numFmtId="0" fontId="27" fillId="8" borderId="42" xfId="9" applyFont="1" applyFill="1" applyBorder="1" applyAlignment="1">
      <alignment vertical="center"/>
    </xf>
    <xf numFmtId="0" fontId="27" fillId="8" borderId="42" xfId="9" applyFont="1" applyFill="1" applyBorder="1" applyAlignment="1">
      <alignment vertical="center" wrapText="1"/>
    </xf>
    <xf numFmtId="0" fontId="27" fillId="8" borderId="30" xfId="9" applyFont="1" applyFill="1" applyBorder="1" applyAlignment="1">
      <alignment vertical="center"/>
    </xf>
    <xf numFmtId="0" fontId="27" fillId="0" borderId="30" xfId="9" applyFont="1" applyBorder="1" applyAlignment="1">
      <alignment horizontal="left" vertical="center" wrapText="1"/>
    </xf>
    <xf numFmtId="0" fontId="27" fillId="8" borderId="30" xfId="9" applyFont="1" applyFill="1" applyBorder="1" applyAlignment="1">
      <alignment vertical="center" wrapText="1"/>
    </xf>
    <xf numFmtId="0" fontId="35" fillId="12" borderId="30" xfId="9" applyFont="1" applyFill="1" applyBorder="1" applyAlignment="1">
      <alignment vertical="center" wrapText="1"/>
    </xf>
    <xf numFmtId="0" fontId="27" fillId="0" borderId="31" xfId="9" applyFont="1" applyBorder="1" applyAlignment="1">
      <alignment horizontal="center" vertical="center"/>
    </xf>
    <xf numFmtId="0" fontId="25" fillId="0" borderId="31" xfId="9" applyFont="1" applyBorder="1" applyAlignment="1">
      <alignment vertical="center" wrapText="1"/>
    </xf>
    <xf numFmtId="169" fontId="35" fillId="10" borderId="34" xfId="9" applyNumberFormat="1" applyFont="1" applyFill="1" applyBorder="1" applyAlignment="1">
      <alignment horizontal="center" vertical="center"/>
    </xf>
    <xf numFmtId="0" fontId="25" fillId="0" borderId="31" xfId="9" applyFont="1" applyFill="1" applyBorder="1" applyAlignment="1">
      <alignment vertical="center"/>
    </xf>
    <xf numFmtId="0" fontId="25" fillId="0" borderId="31" xfId="9" applyFont="1" applyFill="1" applyBorder="1" applyAlignment="1">
      <alignment vertical="center" wrapText="1"/>
    </xf>
    <xf numFmtId="0" fontId="27" fillId="12" borderId="31" xfId="9" applyFont="1" applyFill="1" applyBorder="1" applyAlignment="1">
      <alignment vertical="center" wrapText="1"/>
    </xf>
    <xf numFmtId="0" fontId="27" fillId="0" borderId="41" xfId="9" applyFont="1" applyFill="1" applyBorder="1" applyAlignment="1">
      <alignment vertical="center"/>
    </xf>
    <xf numFmtId="0" fontId="27" fillId="0" borderId="30" xfId="9" applyFont="1" applyFill="1" applyBorder="1" applyAlignment="1">
      <alignment vertical="center" wrapText="1"/>
    </xf>
    <xf numFmtId="0" fontId="83" fillId="0" borderId="31" xfId="9" applyBorder="1"/>
    <xf numFmtId="0" fontId="17" fillId="0" borderId="31" xfId="9" applyFont="1" applyBorder="1"/>
    <xf numFmtId="0" fontId="25" fillId="11" borderId="21" xfId="9" applyFont="1" applyFill="1" applyBorder="1" applyAlignment="1">
      <alignment horizontal="center" vertical="center" wrapText="1"/>
    </xf>
    <xf numFmtId="0" fontId="27" fillId="0" borderId="30" xfId="9" applyFont="1" applyFill="1" applyBorder="1" applyAlignment="1">
      <alignment horizontal="left" vertical="center"/>
    </xf>
    <xf numFmtId="0" fontId="25" fillId="12" borderId="34" xfId="9" applyFont="1" applyFill="1" applyBorder="1" applyAlignment="1">
      <alignment horizontal="left" vertical="center" wrapText="1"/>
    </xf>
    <xf numFmtId="0" fontId="25" fillId="12" borderId="32" xfId="9" applyFont="1" applyFill="1" applyBorder="1" applyAlignment="1">
      <alignment horizontal="left" vertical="center" wrapText="1"/>
    </xf>
    <xf numFmtId="0" fontId="25" fillId="12" borderId="33" xfId="9" applyFont="1" applyFill="1" applyBorder="1" applyAlignment="1">
      <alignment horizontal="left" vertical="center" wrapText="1"/>
    </xf>
    <xf numFmtId="0" fontId="37" fillId="15" borderId="31" xfId="9" applyFont="1" applyFill="1" applyBorder="1" applyAlignment="1">
      <alignment horizontal="center" vertical="center"/>
    </xf>
    <xf numFmtId="0" fontId="37" fillId="0" borderId="31" xfId="9" applyFont="1" applyFill="1" applyBorder="1" applyAlignment="1">
      <alignment horizontal="center" vertical="center"/>
    </xf>
    <xf numFmtId="0" fontId="27" fillId="9" borderId="30" xfId="9" applyFont="1" applyFill="1" applyBorder="1" applyAlignment="1">
      <alignment horizontal="left" vertical="center"/>
    </xf>
    <xf numFmtId="0" fontId="37" fillId="0" borderId="30" xfId="9" applyFont="1" applyFill="1" applyBorder="1" applyAlignment="1">
      <alignment vertical="center" wrapText="1"/>
    </xf>
    <xf numFmtId="0" fontId="25" fillId="0" borderId="32" xfId="9" applyFont="1" applyFill="1" applyBorder="1" applyAlignment="1">
      <alignment vertical="center"/>
    </xf>
    <xf numFmtId="0" fontId="27" fillId="0" borderId="28" xfId="9" applyFont="1" applyFill="1" applyBorder="1" applyAlignment="1">
      <alignment horizontal="left" vertical="center"/>
    </xf>
    <xf numFmtId="0" fontId="27" fillId="0" borderId="28" xfId="9" applyFont="1" applyFill="1" applyBorder="1" applyAlignment="1">
      <alignment vertical="center" wrapText="1"/>
    </xf>
    <xf numFmtId="0" fontId="27" fillId="0" borderId="32" xfId="9" applyFont="1" applyFill="1" applyBorder="1" applyAlignment="1">
      <alignment vertical="center" wrapText="1"/>
    </xf>
    <xf numFmtId="169" fontId="27" fillId="8" borderId="31" xfId="9" applyNumberFormat="1" applyFont="1" applyFill="1" applyBorder="1" applyAlignment="1">
      <alignment horizontal="left" vertical="center" wrapText="1"/>
    </xf>
    <xf numFmtId="0" fontId="27" fillId="13" borderId="57" xfId="9" applyFont="1" applyFill="1" applyBorder="1" applyAlignment="1">
      <alignment vertical="center" wrapText="1"/>
    </xf>
    <xf numFmtId="0" fontId="27" fillId="16" borderId="58" xfId="9" applyFont="1" applyFill="1" applyBorder="1" applyAlignment="1">
      <alignment vertical="center"/>
    </xf>
    <xf numFmtId="169" fontId="27" fillId="16" borderId="23" xfId="9" applyNumberFormat="1" applyFont="1" applyFill="1" applyBorder="1" applyAlignment="1">
      <alignment horizontal="center" vertical="center"/>
    </xf>
    <xf numFmtId="0" fontId="25" fillId="17" borderId="20" xfId="9" applyFont="1" applyFill="1" applyBorder="1" applyAlignment="1">
      <alignment horizontal="center" vertical="center" wrapText="1"/>
    </xf>
    <xf numFmtId="0" fontId="25" fillId="17" borderId="21" xfId="9" applyFont="1" applyFill="1" applyBorder="1" applyAlignment="1">
      <alignment horizontal="center" vertical="center" wrapText="1"/>
    </xf>
    <xf numFmtId="170" fontId="27" fillId="0" borderId="0" xfId="9" applyNumberFormat="1" applyFont="1" applyAlignment="1"/>
    <xf numFmtId="0" fontId="27" fillId="0" borderId="0" xfId="9" applyFont="1" applyBorder="1" applyAlignment="1"/>
    <xf numFmtId="0" fontId="27" fillId="0" borderId="0" xfId="9" applyFont="1" applyAlignment="1"/>
    <xf numFmtId="0" fontId="27" fillId="12" borderId="19" xfId="9" applyFont="1" applyFill="1" applyBorder="1" applyAlignment="1">
      <alignment vertical="center"/>
    </xf>
    <xf numFmtId="0" fontId="25" fillId="12" borderId="20" xfId="9" applyFont="1" applyFill="1" applyBorder="1" applyAlignment="1">
      <alignment horizontal="left" vertical="center" wrapText="1"/>
    </xf>
    <xf numFmtId="0" fontId="25" fillId="12" borderId="21" xfId="9" applyFont="1" applyFill="1" applyBorder="1" applyAlignment="1">
      <alignment horizontal="left" vertical="center" wrapText="1"/>
    </xf>
    <xf numFmtId="0" fontId="27" fillId="0" borderId="0" xfId="9" applyFont="1" applyFill="1" applyBorder="1"/>
    <xf numFmtId="0" fontId="27" fillId="0" borderId="0" xfId="9" applyFont="1" applyFill="1"/>
    <xf numFmtId="0" fontId="48" fillId="8" borderId="31" xfId="9" applyFont="1" applyFill="1" applyBorder="1" applyAlignment="1">
      <alignment horizontal="left" vertical="center" wrapText="1"/>
    </xf>
    <xf numFmtId="169" fontId="27" fillId="10" borderId="34" xfId="9" applyNumberFormat="1" applyFont="1" applyFill="1" applyBorder="1" applyAlignment="1">
      <alignment horizontal="center" vertical="center"/>
    </xf>
    <xf numFmtId="0" fontId="27" fillId="10" borderId="32" xfId="9" applyFont="1" applyFill="1" applyBorder="1" applyAlignment="1">
      <alignment vertical="center"/>
    </xf>
    <xf numFmtId="0" fontId="27" fillId="10" borderId="33" xfId="9" applyFont="1" applyFill="1" applyBorder="1" applyAlignment="1">
      <alignment vertical="center"/>
    </xf>
    <xf numFmtId="0" fontId="49" fillId="14" borderId="42" xfId="9" applyFont="1" applyFill="1" applyBorder="1" applyAlignment="1">
      <alignment horizontal="left" vertical="center" wrapText="1"/>
    </xf>
    <xf numFmtId="0" fontId="50" fillId="14" borderId="42" xfId="9" applyFont="1" applyFill="1" applyBorder="1" applyAlignment="1">
      <alignment horizontal="left" vertical="center" wrapText="1"/>
    </xf>
    <xf numFmtId="1" fontId="27" fillId="0" borderId="33" xfId="9" applyNumberFormat="1" applyFont="1" applyFill="1" applyBorder="1" applyAlignment="1">
      <alignment horizontal="center" vertical="center"/>
    </xf>
    <xf numFmtId="0" fontId="27" fillId="0" borderId="42" xfId="9" applyFont="1" applyFill="1" applyBorder="1" applyAlignment="1">
      <alignment horizontal="left" vertical="center"/>
    </xf>
    <xf numFmtId="0" fontId="27" fillId="8" borderId="42" xfId="9" applyFont="1" applyFill="1" applyBorder="1" applyAlignment="1">
      <alignment horizontal="left" vertical="center" wrapText="1"/>
    </xf>
    <xf numFmtId="49" fontId="27" fillId="8" borderId="43" xfId="9" applyNumberFormat="1" applyFont="1" applyFill="1" applyBorder="1" applyAlignment="1">
      <alignment horizontal="left" vertical="center" wrapText="1"/>
    </xf>
    <xf numFmtId="1" fontId="27" fillId="0" borderId="43" xfId="9" applyNumberFormat="1" applyFont="1" applyFill="1" applyBorder="1" applyAlignment="1">
      <alignment horizontal="center" vertical="center"/>
    </xf>
    <xf numFmtId="1" fontId="27" fillId="0" borderId="43" xfId="9" applyNumberFormat="1" applyFont="1" applyBorder="1" applyAlignment="1">
      <alignment horizontal="center" vertical="center"/>
    </xf>
    <xf numFmtId="0" fontId="48" fillId="7" borderId="42" xfId="9" applyFont="1" applyFill="1" applyBorder="1" applyAlignment="1">
      <alignment horizontal="left" vertical="center" wrapText="1"/>
    </xf>
    <xf numFmtId="49" fontId="51" fillId="7" borderId="43" xfId="9" applyNumberFormat="1" applyFont="1" applyFill="1" applyBorder="1" applyAlignment="1">
      <alignment horizontal="left" vertical="center" wrapText="1"/>
    </xf>
    <xf numFmtId="169" fontId="49" fillId="14" borderId="42" xfId="9" applyNumberFormat="1" applyFont="1" applyFill="1" applyBorder="1" applyAlignment="1">
      <alignment horizontal="center" vertical="center"/>
    </xf>
    <xf numFmtId="1" fontId="49" fillId="14" borderId="43" xfId="9" applyNumberFormat="1" applyFont="1" applyFill="1" applyBorder="1" applyAlignment="1">
      <alignment horizontal="center" vertical="center"/>
    </xf>
    <xf numFmtId="49" fontId="52" fillId="14" borderId="43" xfId="9" applyNumberFormat="1" applyFont="1" applyFill="1" applyBorder="1" applyAlignment="1">
      <alignment horizontal="left" vertical="center" wrapText="1"/>
    </xf>
    <xf numFmtId="1" fontId="27" fillId="0" borderId="33" xfId="9" applyNumberFormat="1" applyFont="1" applyBorder="1" applyAlignment="1">
      <alignment horizontal="center" vertical="center"/>
    </xf>
    <xf numFmtId="0" fontId="27" fillId="0" borderId="33" xfId="9" applyFont="1" applyFill="1" applyBorder="1" applyAlignment="1">
      <alignment horizontal="left" vertical="center"/>
    </xf>
    <xf numFmtId="49" fontId="27" fillId="0" borderId="33" xfId="9" applyNumberFormat="1" applyFont="1" applyFill="1" applyBorder="1" applyAlignment="1">
      <alignment horizontal="left" vertical="center" wrapText="1"/>
    </xf>
    <xf numFmtId="49" fontId="27" fillId="0" borderId="31" xfId="9" applyNumberFormat="1" applyFont="1" applyFill="1" applyBorder="1" applyAlignment="1">
      <alignment horizontal="left" vertical="center" wrapText="1"/>
    </xf>
    <xf numFmtId="0" fontId="40" fillId="0" borderId="31" xfId="9" applyFont="1" applyFill="1" applyBorder="1" applyAlignment="1">
      <alignment vertical="center" wrapText="1"/>
    </xf>
    <xf numFmtId="49" fontId="27" fillId="0" borderId="43" xfId="9" applyNumberFormat="1" applyFont="1" applyFill="1" applyBorder="1" applyAlignment="1">
      <alignment horizontal="left" vertical="center" wrapText="1"/>
    </xf>
    <xf numFmtId="49" fontId="25" fillId="0" borderId="43" xfId="9" applyNumberFormat="1" applyFont="1" applyFill="1" applyBorder="1" applyAlignment="1">
      <alignment horizontal="left" vertical="center" wrapText="1"/>
    </xf>
    <xf numFmtId="0" fontId="49" fillId="14" borderId="31" xfId="9" applyFont="1" applyFill="1" applyBorder="1" applyAlignment="1">
      <alignment horizontal="left" vertical="center" wrapText="1"/>
    </xf>
    <xf numFmtId="49" fontId="49" fillId="14" borderId="43" xfId="9" applyNumberFormat="1" applyFont="1" applyFill="1" applyBorder="1" applyAlignment="1">
      <alignment horizontal="left" vertical="center" wrapText="1"/>
    </xf>
    <xf numFmtId="0" fontId="27" fillId="0" borderId="33" xfId="9" applyFont="1" applyBorder="1" applyAlignment="1">
      <alignment horizontal="left" vertical="center"/>
    </xf>
    <xf numFmtId="1" fontId="35" fillId="0" borderId="33" xfId="9" applyNumberFormat="1" applyFont="1" applyFill="1" applyBorder="1" applyAlignment="1">
      <alignment horizontal="center" vertical="center"/>
    </xf>
    <xf numFmtId="169" fontId="27" fillId="10" borderId="59" xfId="9" applyNumberFormat="1" applyFont="1" applyFill="1" applyBorder="1" applyAlignment="1">
      <alignment horizontal="center" vertical="center"/>
    </xf>
    <xf numFmtId="169" fontId="27" fillId="10" borderId="60" xfId="9" applyNumberFormat="1" applyFont="1" applyFill="1" applyBorder="1" applyAlignment="1">
      <alignment horizontal="center" vertical="center"/>
    </xf>
    <xf numFmtId="169" fontId="27" fillId="10" borderId="61" xfId="9" applyNumberFormat="1" applyFont="1" applyFill="1" applyBorder="1" applyAlignment="1">
      <alignment horizontal="center" vertical="center"/>
    </xf>
    <xf numFmtId="169" fontId="35" fillId="18" borderId="19" xfId="9" applyNumberFormat="1" applyFont="1" applyFill="1" applyBorder="1" applyAlignment="1">
      <alignment horizontal="center" vertical="center"/>
    </xf>
    <xf numFmtId="169" fontId="35" fillId="18" borderId="20" xfId="9" applyNumberFormat="1" applyFont="1" applyFill="1" applyBorder="1" applyAlignment="1">
      <alignment horizontal="center" vertical="center"/>
    </xf>
    <xf numFmtId="169" fontId="35" fillId="18" borderId="21" xfId="9" applyNumberFormat="1" applyFont="1" applyFill="1" applyBorder="1" applyAlignment="1">
      <alignment horizontal="center" vertical="center"/>
    </xf>
    <xf numFmtId="0" fontId="27" fillId="19" borderId="31" xfId="9" applyFont="1" applyFill="1" applyBorder="1" applyAlignment="1">
      <alignment horizontal="left" vertical="center" wrapText="1"/>
    </xf>
    <xf numFmtId="0" fontId="25" fillId="20" borderId="31" xfId="9" applyFont="1" applyFill="1" applyBorder="1" applyAlignment="1">
      <alignment horizontal="left" vertical="center" wrapText="1"/>
    </xf>
    <xf numFmtId="0" fontId="27" fillId="10" borderId="32" xfId="9" applyFont="1" applyFill="1" applyBorder="1" applyAlignment="1">
      <alignment horizontal="left" vertical="center"/>
    </xf>
    <xf numFmtId="0" fontId="27" fillId="10" borderId="33" xfId="9" applyFont="1" applyFill="1" applyBorder="1" applyAlignment="1">
      <alignment vertical="center" wrapText="1"/>
    </xf>
    <xf numFmtId="0" fontId="27" fillId="13" borderId="19" xfId="9" applyFont="1" applyFill="1" applyBorder="1" applyAlignment="1">
      <alignment vertical="center"/>
    </xf>
    <xf numFmtId="0" fontId="27" fillId="13" borderId="20" xfId="9" applyFont="1" applyFill="1" applyBorder="1" applyAlignment="1">
      <alignment vertical="center"/>
    </xf>
    <xf numFmtId="0" fontId="27" fillId="13" borderId="21" xfId="9" applyFont="1" applyFill="1" applyBorder="1" applyAlignment="1">
      <alignment vertical="center"/>
    </xf>
    <xf numFmtId="0" fontId="27" fillId="13" borderId="19" xfId="9" applyFont="1" applyFill="1" applyBorder="1" applyAlignment="1">
      <alignment vertical="center"/>
    </xf>
    <xf numFmtId="0" fontId="25" fillId="23" borderId="44" xfId="9" applyFont="1" applyFill="1" applyBorder="1" applyAlignment="1">
      <alignment horizontal="center" vertical="center" wrapText="1"/>
    </xf>
    <xf numFmtId="0" fontId="25" fillId="23" borderId="46" xfId="9" applyFont="1" applyFill="1" applyBorder="1" applyAlignment="1">
      <alignment horizontal="center" vertical="center" wrapText="1"/>
    </xf>
    <xf numFmtId="0" fontId="53" fillId="23" borderId="31" xfId="9" applyFont="1" applyFill="1" applyBorder="1" applyAlignment="1">
      <alignment vertical="center" wrapText="1"/>
    </xf>
    <xf numFmtId="169" fontId="27" fillId="14" borderId="31" xfId="9" applyNumberFormat="1" applyFont="1" applyFill="1" applyBorder="1" applyAlignment="1">
      <alignment horizontal="center" vertical="center"/>
    </xf>
    <xf numFmtId="0" fontId="35" fillId="14" borderId="31" xfId="9" applyFont="1" applyFill="1" applyBorder="1" applyAlignment="1">
      <alignment vertical="center" wrapText="1"/>
    </xf>
    <xf numFmtId="169" fontId="27" fillId="23" borderId="34" xfId="9" applyNumberFormat="1" applyFont="1" applyFill="1" applyBorder="1" applyAlignment="1">
      <alignment horizontal="center" vertical="center"/>
    </xf>
    <xf numFmtId="169" fontId="27" fillId="23" borderId="32" xfId="9" applyNumberFormat="1" applyFont="1" applyFill="1" applyBorder="1" applyAlignment="1">
      <alignment horizontal="center" vertical="center"/>
    </xf>
    <xf numFmtId="169" fontId="27" fillId="23" borderId="33" xfId="9" applyNumberFormat="1" applyFont="1" applyFill="1" applyBorder="1" applyAlignment="1">
      <alignment horizontal="center" vertical="center"/>
    </xf>
    <xf numFmtId="0" fontId="27" fillId="0" borderId="31" xfId="9" applyFont="1" applyBorder="1" applyAlignment="1">
      <alignment horizontal="left" vertical="center"/>
    </xf>
    <xf numFmtId="0" fontId="27" fillId="23" borderId="19" xfId="9" applyFont="1" applyFill="1" applyBorder="1" applyAlignment="1">
      <alignment vertical="center"/>
    </xf>
    <xf numFmtId="0" fontId="27" fillId="23" borderId="20" xfId="9" applyFont="1" applyFill="1" applyBorder="1" applyAlignment="1">
      <alignment vertical="center"/>
    </xf>
    <xf numFmtId="0" fontId="27" fillId="23" borderId="20" xfId="9" applyFont="1" applyFill="1" applyBorder="1" applyAlignment="1">
      <alignment horizontal="left" vertical="center"/>
    </xf>
    <xf numFmtId="0" fontId="27" fillId="23" borderId="21" xfId="9" applyFont="1" applyFill="1" applyBorder="1" applyAlignment="1">
      <alignment vertical="center" wrapText="1"/>
    </xf>
    <xf numFmtId="0" fontId="27" fillId="16" borderId="19" xfId="9" applyFont="1" applyFill="1" applyBorder="1" applyAlignment="1">
      <alignment vertical="center"/>
    </xf>
    <xf numFmtId="169" fontId="27" fillId="16" borderId="20" xfId="9" applyNumberFormat="1" applyFont="1" applyFill="1" applyBorder="1" applyAlignment="1">
      <alignment horizontal="center" vertical="center"/>
    </xf>
    <xf numFmtId="0" fontId="33" fillId="8" borderId="31" xfId="9" applyFont="1" applyFill="1" applyBorder="1" applyAlignment="1">
      <alignment horizontal="center" vertical="center" wrapText="1"/>
    </xf>
    <xf numFmtId="0" fontId="57" fillId="8" borderId="30" xfId="9" applyFont="1" applyFill="1" applyBorder="1" applyAlignment="1">
      <alignment vertical="center" wrapText="1"/>
    </xf>
    <xf numFmtId="0" fontId="57" fillId="8" borderId="33" xfId="9" applyFont="1" applyFill="1" applyBorder="1" applyAlignment="1">
      <alignment horizontal="left" vertical="center" wrapText="1"/>
    </xf>
    <xf numFmtId="0" fontId="57" fillId="8" borderId="31" xfId="9" applyFont="1" applyFill="1" applyBorder="1" applyAlignment="1">
      <alignment vertical="center" wrapText="1"/>
    </xf>
    <xf numFmtId="0" fontId="33" fillId="0" borderId="33" xfId="9" applyFont="1" applyBorder="1" applyAlignment="1">
      <alignment horizontal="left" vertical="center" wrapText="1"/>
    </xf>
    <xf numFmtId="0" fontId="27" fillId="0" borderId="41" xfId="9" applyFont="1" applyFill="1" applyBorder="1" applyAlignment="1">
      <alignment horizontal="left" vertical="center" wrapText="1"/>
    </xf>
    <xf numFmtId="0" fontId="27" fillId="0" borderId="33" xfId="9" applyFont="1" applyFill="1" applyBorder="1" applyAlignment="1">
      <alignment horizontal="left" vertical="center" wrapText="1"/>
    </xf>
    <xf numFmtId="0" fontId="35" fillId="0" borderId="33" xfId="9" applyFont="1" applyFill="1" applyBorder="1" applyAlignment="1">
      <alignment horizontal="left" vertical="center" wrapText="1"/>
    </xf>
    <xf numFmtId="0" fontId="35" fillId="0" borderId="31" xfId="9" applyFont="1" applyFill="1" applyBorder="1" applyAlignment="1">
      <alignment vertical="center" wrapText="1"/>
    </xf>
    <xf numFmtId="0" fontId="35" fillId="0" borderId="31" xfId="9" applyFont="1" applyFill="1" applyBorder="1" applyAlignment="1">
      <alignment horizontal="left" vertical="center" wrapText="1"/>
    </xf>
    <xf numFmtId="170" fontId="33" fillId="0" borderId="0" xfId="9" applyNumberFormat="1" applyFont="1"/>
    <xf numFmtId="0" fontId="33" fillId="0" borderId="0" xfId="9" applyFont="1" applyBorder="1"/>
    <xf numFmtId="0" fontId="58" fillId="0" borderId="31" xfId="9" applyFont="1" applyBorder="1" applyAlignment="1">
      <alignment horizontal="center" vertical="center" wrapText="1"/>
    </xf>
    <xf numFmtId="0" fontId="40" fillId="0" borderId="31" xfId="9" applyFont="1" applyBorder="1" applyAlignment="1">
      <alignment vertical="center"/>
    </xf>
    <xf numFmtId="170" fontId="47" fillId="0" borderId="0" xfId="9" applyNumberFormat="1" applyFont="1"/>
    <xf numFmtId="0" fontId="47" fillId="0" borderId="0" xfId="9" applyFont="1" applyBorder="1"/>
    <xf numFmtId="0" fontId="47" fillId="0" borderId="0" xfId="9" applyFont="1"/>
    <xf numFmtId="0" fontId="40" fillId="0" borderId="30" xfId="9" applyFont="1" applyBorder="1" applyAlignment="1">
      <alignment vertical="center"/>
    </xf>
    <xf numFmtId="169" fontId="35" fillId="0" borderId="42" xfId="9" applyNumberFormat="1" applyFont="1" applyBorder="1" applyAlignment="1">
      <alignment horizontal="center" vertical="center"/>
    </xf>
    <xf numFmtId="0" fontId="58" fillId="0" borderId="42" xfId="9" applyFont="1" applyBorder="1" applyAlignment="1">
      <alignment horizontal="center" vertical="center" wrapText="1"/>
    </xf>
    <xf numFmtId="0" fontId="33" fillId="0" borderId="0" xfId="9" applyFont="1"/>
    <xf numFmtId="0" fontId="59" fillId="0" borderId="31" xfId="9" applyFont="1" applyBorder="1" applyAlignment="1">
      <alignment horizontal="left" vertical="center" wrapText="1"/>
    </xf>
    <xf numFmtId="0" fontId="59" fillId="0" borderId="31" xfId="9" applyFont="1" applyBorder="1" applyAlignment="1">
      <alignment vertical="center" wrapText="1"/>
    </xf>
    <xf numFmtId="0" fontId="33" fillId="0" borderId="31" xfId="9" applyFont="1" applyFill="1" applyBorder="1" applyAlignment="1">
      <alignment horizontal="left" vertical="center" wrapText="1"/>
    </xf>
    <xf numFmtId="0" fontId="33" fillId="0" borderId="31" xfId="9" applyFont="1" applyFill="1" applyBorder="1" applyAlignment="1">
      <alignment vertical="center" wrapText="1"/>
    </xf>
    <xf numFmtId="49" fontId="27" fillId="24" borderId="31" xfId="9" applyNumberFormat="1" applyFont="1" applyFill="1" applyBorder="1" applyAlignment="1">
      <alignment vertical="center" wrapText="1"/>
    </xf>
    <xf numFmtId="0" fontId="35" fillId="0" borderId="33" xfId="9" applyFont="1" applyBorder="1" applyAlignment="1">
      <alignment horizontal="left" vertical="center"/>
    </xf>
    <xf numFmtId="0" fontId="35" fillId="0" borderId="31" xfId="9" applyFont="1" applyBorder="1" applyAlignment="1">
      <alignment horizontal="left" vertical="center" wrapText="1"/>
    </xf>
    <xf numFmtId="169" fontId="27" fillId="10" borderId="34" xfId="9" applyNumberFormat="1" applyFont="1" applyFill="1" applyBorder="1" applyAlignment="1">
      <alignment vertical="center"/>
    </xf>
    <xf numFmtId="0" fontId="27" fillId="0" borderId="20" xfId="9" applyFont="1" applyFill="1" applyBorder="1" applyAlignment="1">
      <alignment horizontal="left"/>
    </xf>
    <xf numFmtId="0" fontId="25" fillId="16" borderId="19" xfId="9" applyFont="1" applyFill="1" applyBorder="1" applyAlignment="1">
      <alignment horizontal="center" wrapText="1"/>
    </xf>
    <xf numFmtId="0" fontId="25" fillId="16" borderId="20" xfId="9" applyFont="1" applyFill="1" applyBorder="1" applyAlignment="1">
      <alignment horizontal="center" wrapText="1"/>
    </xf>
    <xf numFmtId="0" fontId="27" fillId="16" borderId="21" xfId="9" applyFont="1" applyFill="1" applyBorder="1" applyAlignment="1">
      <alignment wrapText="1"/>
    </xf>
    <xf numFmtId="170" fontId="27" fillId="0" borderId="0" xfId="9" applyNumberFormat="1" applyFont="1" applyFill="1" applyBorder="1"/>
    <xf numFmtId="0" fontId="25" fillId="8" borderId="0" xfId="9" applyFont="1" applyFill="1" applyBorder="1" applyAlignment="1">
      <alignment horizontal="center" wrapText="1"/>
    </xf>
    <xf numFmtId="0" fontId="27" fillId="8" borderId="0" xfId="9" applyFont="1" applyFill="1" applyBorder="1" applyAlignment="1"/>
    <xf numFmtId="0" fontId="27" fillId="8" borderId="0" xfId="9" applyFont="1" applyFill="1" applyBorder="1" applyAlignment="1">
      <alignment horizontal="left"/>
    </xf>
    <xf numFmtId="0" fontId="27" fillId="8" borderId="0" xfId="9" applyFont="1" applyFill="1" applyBorder="1" applyAlignment="1">
      <alignment wrapText="1"/>
    </xf>
    <xf numFmtId="0" fontId="25" fillId="9" borderId="0" xfId="9" applyFont="1" applyFill="1" applyAlignment="1">
      <alignment horizontal="left"/>
    </xf>
    <xf numFmtId="0" fontId="27" fillId="9" borderId="0" xfId="9" applyFont="1" applyFill="1" applyAlignment="1">
      <alignment horizontal="center"/>
    </xf>
    <xf numFmtId="0" fontId="27" fillId="9" borderId="0" xfId="9" applyFont="1" applyFill="1" applyAlignment="1">
      <alignment horizontal="left"/>
    </xf>
    <xf numFmtId="0" fontId="27" fillId="9" borderId="0" xfId="9" applyFont="1" applyFill="1" applyAlignment="1">
      <alignment wrapText="1"/>
    </xf>
    <xf numFmtId="0" fontId="27" fillId="9" borderId="0" xfId="9" applyFont="1" applyFill="1"/>
    <xf numFmtId="0" fontId="27" fillId="9" borderId="0" xfId="9" applyFont="1" applyFill="1" applyBorder="1" applyAlignment="1">
      <alignment horizontal="left"/>
    </xf>
    <xf numFmtId="0" fontId="27" fillId="9" borderId="0" xfId="9" applyFont="1" applyFill="1" applyAlignment="1">
      <alignment horizontal="center" wrapText="1"/>
    </xf>
    <xf numFmtId="0" fontId="36" fillId="9" borderId="0" xfId="9" applyFont="1" applyFill="1" applyAlignment="1">
      <alignment horizontal="left"/>
    </xf>
    <xf numFmtId="0" fontId="25" fillId="0" borderId="0" xfId="9" applyFont="1" applyAlignment="1">
      <alignment horizontal="left"/>
    </xf>
    <xf numFmtId="0" fontId="27" fillId="0" borderId="0" xfId="9" applyFont="1" applyAlignment="1">
      <alignment horizontal="center"/>
    </xf>
    <xf numFmtId="0" fontId="27" fillId="0" borderId="0" xfId="9" applyFont="1" applyBorder="1" applyAlignment="1">
      <alignment horizontal="left"/>
    </xf>
    <xf numFmtId="0" fontId="27" fillId="0" borderId="0" xfId="9" applyFont="1" applyAlignment="1">
      <alignment horizontal="center" wrapText="1"/>
    </xf>
    <xf numFmtId="0" fontId="25" fillId="0" borderId="0" xfId="9" applyFont="1" applyBorder="1" applyAlignment="1">
      <alignment horizontal="left"/>
    </xf>
    <xf numFmtId="0" fontId="27" fillId="0" borderId="0" xfId="9" applyFont="1" applyAlignment="1">
      <alignment horizontal="left"/>
    </xf>
    <xf numFmtId="169" fontId="27" fillId="0" borderId="20" xfId="9" applyNumberFormat="1" applyFont="1" applyFill="1" applyBorder="1" applyAlignment="1">
      <alignment horizontal="center" vertical="center"/>
    </xf>
    <xf numFmtId="0" fontId="32" fillId="0" borderId="31" xfId="9" applyFont="1" applyFill="1" applyBorder="1" applyAlignment="1">
      <alignment vertical="center" wrapText="1"/>
    </xf>
    <xf numFmtId="169" fontId="27" fillId="0" borderId="31" xfId="9" applyNumberFormat="1" applyFont="1" applyFill="1" applyBorder="1" applyAlignment="1">
      <alignment horizontal="center" vertical="center" wrapText="1"/>
    </xf>
    <xf numFmtId="0" fontId="37" fillId="0" borderId="31" xfId="9" applyFont="1" applyFill="1" applyBorder="1" applyAlignment="1">
      <alignment vertical="center" wrapText="1"/>
    </xf>
    <xf numFmtId="169" fontId="27" fillId="0" borderId="31" xfId="9" applyNumberFormat="1" applyFont="1" applyFill="1" applyBorder="1" applyAlignment="1">
      <alignment horizontal="left" vertical="center"/>
    </xf>
    <xf numFmtId="0" fontId="48" fillId="0" borderId="31" xfId="9" applyFont="1" applyFill="1" applyBorder="1" applyAlignment="1">
      <alignment horizontal="left" vertical="center" wrapText="1"/>
    </xf>
    <xf numFmtId="0" fontId="49" fillId="0" borderId="42" xfId="9" applyFont="1" applyFill="1" applyBorder="1" applyAlignment="1">
      <alignment horizontal="left" vertical="center" wrapText="1"/>
    </xf>
    <xf numFmtId="0" fontId="49" fillId="0" borderId="42" xfId="9" applyFont="1" applyFill="1" applyBorder="1" applyAlignment="1">
      <alignment horizontal="left" vertical="center"/>
    </xf>
    <xf numFmtId="0" fontId="49" fillId="0" borderId="31" xfId="9" applyFont="1" applyFill="1" applyBorder="1" applyAlignment="1">
      <alignment horizontal="left" vertical="center" wrapText="1"/>
    </xf>
    <xf numFmtId="169" fontId="27" fillId="0" borderId="30" xfId="9" applyNumberFormat="1" applyFont="1" applyFill="1" applyBorder="1" applyAlignment="1">
      <alignment horizontal="center" vertical="center" wrapText="1"/>
    </xf>
    <xf numFmtId="0" fontId="57" fillId="0" borderId="41" xfId="9" applyFont="1" applyFill="1" applyBorder="1" applyAlignment="1">
      <alignment horizontal="left" vertical="center" wrapText="1"/>
    </xf>
    <xf numFmtId="0" fontId="57" fillId="0" borderId="33" xfId="9" applyFont="1" applyFill="1" applyBorder="1" applyAlignment="1">
      <alignment horizontal="left" vertical="center" wrapText="1"/>
    </xf>
    <xf numFmtId="0" fontId="27" fillId="22" borderId="31" xfId="9" applyFont="1" applyFill="1" applyBorder="1" applyAlignment="1">
      <alignment horizontal="left" vertical="center" wrapText="1"/>
    </xf>
    <xf numFmtId="0" fontId="7" fillId="22" borderId="0" xfId="0" applyFont="1" applyFill="1"/>
    <xf numFmtId="0" fontId="7" fillId="28" borderId="0" xfId="0" applyFont="1" applyFill="1"/>
    <xf numFmtId="0" fontId="7" fillId="29" borderId="0" xfId="0" applyFont="1" applyFill="1"/>
    <xf numFmtId="0" fontId="7" fillId="0" borderId="3" xfId="0" applyFont="1" applyBorder="1" applyProtection="1"/>
    <xf numFmtId="0" fontId="10" fillId="0" borderId="7" xfId="0" applyFont="1" applyBorder="1" applyAlignment="1" applyProtection="1">
      <alignment horizontal="center" vertical="center" wrapText="1"/>
    </xf>
    <xf numFmtId="0" fontId="76" fillId="0" borderId="3" xfId="0" applyFont="1" applyBorder="1" applyAlignment="1" applyProtection="1">
      <alignment vertical="center"/>
    </xf>
    <xf numFmtId="0" fontId="76" fillId="0" borderId="1" xfId="0" applyFont="1" applyFill="1" applyBorder="1" applyAlignment="1" applyProtection="1">
      <alignment horizontal="left" vertical="center" wrapText="1"/>
      <protection locked="0"/>
    </xf>
    <xf numFmtId="0" fontId="76" fillId="0" borderId="1" xfId="0" applyFont="1" applyBorder="1" applyAlignment="1" applyProtection="1">
      <alignment horizontal="left" vertical="center" wrapText="1"/>
      <protection locked="0"/>
    </xf>
    <xf numFmtId="0" fontId="75" fillId="0" borderId="1" xfId="0" applyFont="1" applyBorder="1" applyAlignment="1" applyProtection="1">
      <alignment horizontal="left" vertical="center" wrapText="1"/>
      <protection locked="0"/>
    </xf>
    <xf numFmtId="0" fontId="75" fillId="0" borderId="10" xfId="0" applyFont="1" applyFill="1" applyBorder="1" applyAlignment="1" applyProtection="1">
      <alignment horizontal="left" vertical="center"/>
      <protection locked="0"/>
    </xf>
    <xf numFmtId="0" fontId="84" fillId="0" borderId="10" xfId="0" applyFont="1" applyFill="1" applyBorder="1" applyAlignment="1" applyProtection="1">
      <alignment horizontal="center" vertical="center"/>
      <protection locked="0"/>
    </xf>
    <xf numFmtId="0" fontId="84" fillId="0" borderId="10" xfId="0" applyFont="1" applyFill="1" applyBorder="1" applyAlignment="1" applyProtection="1">
      <alignment horizontal="center" vertical="center"/>
      <protection locked="0"/>
    </xf>
    <xf numFmtId="0" fontId="84" fillId="0" borderId="14" xfId="0" applyFont="1" applyFill="1" applyBorder="1" applyAlignment="1">
      <alignment horizontal="center" vertical="center"/>
    </xf>
    <xf numFmtId="0" fontId="84" fillId="0" borderId="7" xfId="0" applyFont="1" applyFill="1" applyBorder="1" applyAlignment="1" applyProtection="1">
      <alignment vertical="center"/>
      <protection locked="0"/>
    </xf>
    <xf numFmtId="0" fontId="75" fillId="0" borderId="7" xfId="0" applyFont="1" applyBorder="1" applyAlignment="1" applyProtection="1">
      <alignment horizontal="left" vertical="center" wrapText="1"/>
      <protection locked="0"/>
    </xf>
    <xf numFmtId="0" fontId="84" fillId="0" borderId="7" xfId="0" applyFont="1" applyFill="1" applyBorder="1" applyAlignment="1" applyProtection="1">
      <alignment horizontal="center" vertical="center"/>
      <protection locked="0"/>
    </xf>
    <xf numFmtId="0" fontId="84" fillId="0" borderId="7" xfId="0" applyFont="1" applyFill="1" applyBorder="1" applyAlignment="1" applyProtection="1">
      <alignment horizontal="center" vertical="center" wrapText="1"/>
      <protection locked="0"/>
    </xf>
    <xf numFmtId="0" fontId="84" fillId="0" borderId="15" xfId="0" applyFont="1" applyFill="1" applyBorder="1" applyAlignment="1">
      <alignment horizontal="center" vertical="center" wrapText="1"/>
    </xf>
    <xf numFmtId="0" fontId="76" fillId="0" borderId="7" xfId="0" applyFont="1" applyBorder="1" applyAlignment="1" applyProtection="1">
      <alignment horizontal="left" vertical="center" wrapText="1"/>
      <protection locked="0"/>
    </xf>
    <xf numFmtId="0" fontId="76" fillId="0" borderId="7" xfId="0" applyFont="1" applyFill="1" applyBorder="1" applyAlignment="1" applyProtection="1">
      <alignment horizontal="center" vertical="center" wrapText="1"/>
      <protection locked="0"/>
    </xf>
    <xf numFmtId="0" fontId="76" fillId="0" borderId="7" xfId="0" applyFont="1" applyFill="1" applyBorder="1" applyAlignment="1" applyProtection="1">
      <alignment horizontal="left" vertical="center" wrapText="1"/>
      <protection locked="0"/>
    </xf>
    <xf numFmtId="0" fontId="85" fillId="0" borderId="7" xfId="0" applyFont="1" applyFill="1" applyBorder="1" applyAlignment="1" applyProtection="1">
      <alignment horizontal="left" vertical="center" wrapText="1"/>
      <protection locked="0"/>
    </xf>
    <xf numFmtId="0" fontId="84" fillId="0" borderId="15" xfId="0" applyFont="1" applyFill="1" applyBorder="1" applyAlignment="1" applyProtection="1">
      <alignment horizontal="center" vertical="center"/>
      <protection locked="0"/>
    </xf>
    <xf numFmtId="0" fontId="7" fillId="0" borderId="7" xfId="0" applyFont="1" applyBorder="1" applyAlignment="1" applyProtection="1">
      <alignment vertical="center"/>
    </xf>
    <xf numFmtId="0" fontId="81" fillId="0" borderId="7" xfId="0" applyFont="1" applyFill="1" applyBorder="1" applyAlignment="1" applyProtection="1">
      <alignment vertical="center"/>
    </xf>
    <xf numFmtId="0" fontId="7" fillId="0" borderId="17" xfId="0" applyFont="1" applyBorder="1" applyAlignment="1" applyProtection="1">
      <alignment vertical="center"/>
    </xf>
  </cellXfs>
  <cellStyles count="10">
    <cellStyle name="Currency 2" xfId="7"/>
    <cellStyle name="Currency_S10XL" xfId="5"/>
    <cellStyle name="Normal" xfId="0" builtinId="0"/>
    <cellStyle name="Normal 2" xfId="2"/>
    <cellStyle name="Normal 3" xfId="8"/>
    <cellStyle name="Normal 4" xfId="4"/>
    <cellStyle name="Normal 5" xfId="9"/>
    <cellStyle name="Normal_S10XL" xfId="3"/>
    <cellStyle name="Percent" xfId="1" builtinId="5"/>
    <cellStyle name="Percent 2" xfId="6"/>
  </cellStyles>
  <dxfs count="2279">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indexed="9"/>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indexed="9"/>
      </font>
    </dxf>
    <dxf>
      <font>
        <condense val="0"/>
        <extend val="0"/>
        <color indexed="10"/>
      </font>
    </dxf>
    <dxf>
      <font>
        <condense val="0"/>
        <extend val="0"/>
        <color auto="1"/>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indexed="9"/>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indexed="9"/>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auto="1"/>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indexed="9"/>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auto="1"/>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indexed="9"/>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indexed="9"/>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9"/>
      </font>
      <fill>
        <patternFill>
          <bgColor indexed="18"/>
        </patternFill>
      </fill>
    </dxf>
    <dxf>
      <font>
        <condense val="0"/>
        <extend val="0"/>
        <color auto="1"/>
      </font>
      <fill>
        <patternFill>
          <bgColor indexed="44"/>
        </patternFill>
      </fill>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9"/>
      </font>
      <fill>
        <patternFill>
          <bgColor indexed="18"/>
        </patternFill>
      </fill>
    </dxf>
    <dxf>
      <font>
        <condense val="0"/>
        <extend val="0"/>
        <color auto="1"/>
      </font>
      <fill>
        <patternFill>
          <bgColor indexed="44"/>
        </patternFill>
      </fill>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fill>
        <patternFill patternType="none">
          <bgColor indexed="65"/>
        </patternFill>
      </fill>
    </dxf>
    <dxf>
      <font>
        <condense val="0"/>
        <extend val="0"/>
        <color auto="1"/>
      </font>
      <fill>
        <patternFill patternType="none">
          <bgColor indexed="65"/>
        </patternFill>
      </fill>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indexed="9"/>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indexed="9"/>
      </font>
    </dxf>
    <dxf>
      <font>
        <condense val="0"/>
        <extend val="0"/>
        <color indexed="9"/>
      </font>
      <fill>
        <patternFill>
          <bgColor indexed="18"/>
        </patternFill>
      </fill>
    </dxf>
    <dxf>
      <font>
        <condense val="0"/>
        <extend val="0"/>
        <color auto="1"/>
      </font>
      <fill>
        <patternFill>
          <bgColor indexed="44"/>
        </patternFill>
      </fill>
    </dxf>
    <dxf>
      <font>
        <condense val="0"/>
        <extend val="0"/>
        <color indexed="10"/>
      </font>
    </dxf>
    <dxf>
      <font>
        <condense val="0"/>
        <extend val="0"/>
        <color indexed="9"/>
      </font>
    </dxf>
    <dxf>
      <font>
        <condense val="0"/>
        <extend val="0"/>
        <color indexed="10"/>
      </font>
    </dxf>
    <dxf>
      <font>
        <condense val="0"/>
        <extend val="0"/>
        <color indexed="9"/>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fill>
        <patternFill patternType="none">
          <bgColor indexed="65"/>
        </patternFill>
      </fill>
    </dxf>
    <dxf>
      <font>
        <condense val="0"/>
        <extend val="0"/>
        <color auto="1"/>
      </font>
      <fill>
        <patternFill patternType="none">
          <bgColor indexed="65"/>
        </patternFill>
      </fill>
    </dxf>
    <dxf>
      <font>
        <condense val="0"/>
        <extend val="0"/>
        <color indexed="10"/>
      </font>
    </dxf>
    <dxf>
      <font>
        <condense val="0"/>
        <extend val="0"/>
        <color indexed="9"/>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9"/>
      </font>
      <fill>
        <patternFill>
          <bgColor indexed="18"/>
        </patternFill>
      </fill>
    </dxf>
    <dxf>
      <font>
        <condense val="0"/>
        <extend val="0"/>
        <color auto="1"/>
      </font>
      <fill>
        <patternFill>
          <bgColor indexed="44"/>
        </patternFill>
      </fill>
    </dxf>
    <dxf>
      <font>
        <condense val="0"/>
        <extend val="0"/>
        <color indexed="10"/>
      </font>
      <fill>
        <patternFill patternType="none">
          <bgColor indexed="65"/>
        </patternFill>
      </fill>
    </dxf>
    <dxf>
      <font>
        <condense val="0"/>
        <extend val="0"/>
        <color auto="1"/>
      </font>
      <fill>
        <patternFill patternType="none">
          <bgColor indexed="65"/>
        </patternFill>
      </fill>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auto="1"/>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indexed="9"/>
      </font>
    </dxf>
    <dxf>
      <font>
        <condense val="0"/>
        <extend val="0"/>
        <color indexed="10"/>
      </font>
    </dxf>
    <dxf>
      <font>
        <condense val="0"/>
        <extend val="0"/>
        <color indexed="9"/>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9"/>
      </font>
      <fill>
        <patternFill>
          <bgColor indexed="18"/>
        </patternFill>
      </fill>
    </dxf>
    <dxf>
      <font>
        <condense val="0"/>
        <extend val="0"/>
        <color auto="1"/>
      </font>
      <fill>
        <patternFill>
          <bgColor indexed="44"/>
        </patternFill>
      </fill>
    </dxf>
    <dxf>
      <font>
        <condense val="0"/>
        <extend val="0"/>
        <color indexed="10"/>
      </font>
    </dxf>
    <dxf>
      <font>
        <condense val="0"/>
        <extend val="0"/>
        <color indexed="9"/>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auto="1"/>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indexed="9"/>
      </font>
    </dxf>
    <dxf>
      <font>
        <b/>
        <i val="0"/>
        <condense val="0"/>
        <extend val="0"/>
        <color auto="1"/>
      </font>
      <fill>
        <patternFill>
          <bgColor indexed="15"/>
        </patternFill>
      </fill>
    </dxf>
    <dxf>
      <font>
        <condense val="0"/>
        <extend val="0"/>
        <color indexed="15"/>
      </font>
      <fill>
        <patternFill>
          <bgColor indexed="15"/>
        </patternFill>
      </fill>
    </dxf>
    <dxf>
      <font>
        <b/>
        <i val="0"/>
        <condense val="0"/>
        <extend val="0"/>
        <color auto="1"/>
      </font>
      <fill>
        <patternFill>
          <bgColor indexed="15"/>
        </patternFill>
      </fill>
    </dxf>
    <dxf>
      <font>
        <condense val="0"/>
        <extend val="0"/>
        <color indexed="15"/>
      </font>
      <fill>
        <patternFill>
          <bgColor indexed="15"/>
        </patternFill>
      </fill>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auto="1"/>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auto="1"/>
      </font>
    </dxf>
    <dxf>
      <font>
        <condense val="0"/>
        <extend val="0"/>
        <color indexed="9"/>
      </font>
      <fill>
        <patternFill>
          <bgColor indexed="18"/>
        </patternFill>
      </fill>
    </dxf>
    <dxf>
      <font>
        <condense val="0"/>
        <extend val="0"/>
        <color auto="1"/>
      </font>
      <fill>
        <patternFill>
          <bgColor indexed="44"/>
        </patternFill>
      </fill>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9"/>
      </font>
      <fill>
        <patternFill>
          <bgColor indexed="18"/>
        </patternFill>
      </fill>
    </dxf>
    <dxf>
      <font>
        <condense val="0"/>
        <extend val="0"/>
        <color auto="1"/>
      </font>
      <fill>
        <patternFill>
          <bgColor indexed="44"/>
        </patternFill>
      </fill>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auto="1"/>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indexed="9"/>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indexed="9"/>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auto="1"/>
      </font>
    </dxf>
    <dxf>
      <font>
        <condense val="0"/>
        <extend val="0"/>
        <color indexed="10"/>
      </font>
    </dxf>
    <dxf>
      <font>
        <condense val="0"/>
        <extend val="0"/>
        <color indexed="9"/>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condense val="0"/>
        <extend val="0"/>
        <color indexed="10"/>
      </font>
      <fill>
        <patternFill patternType="none">
          <bgColor indexed="65"/>
        </patternFill>
      </fill>
    </dxf>
    <dxf>
      <font>
        <condense val="0"/>
        <extend val="0"/>
        <color auto="1"/>
      </font>
      <fill>
        <patternFill patternType="none">
          <bgColor indexed="65"/>
        </patternFill>
      </fill>
    </dxf>
    <dxf>
      <font>
        <condense val="0"/>
        <extend val="0"/>
        <color indexed="10"/>
      </font>
      <fill>
        <patternFill patternType="none">
          <bgColor indexed="65"/>
        </patternFill>
      </fill>
    </dxf>
    <dxf>
      <font>
        <condense val="0"/>
        <extend val="0"/>
        <color auto="1"/>
      </font>
      <fill>
        <patternFill patternType="none">
          <bgColor indexed="65"/>
        </patternFill>
      </fill>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b/>
        <i val="0"/>
        <condense val="0"/>
        <extend val="0"/>
        <color auto="1"/>
      </font>
      <fill>
        <patternFill>
          <bgColor indexed="15"/>
        </patternFill>
      </fill>
    </dxf>
    <dxf>
      <font>
        <condense val="0"/>
        <extend val="0"/>
        <color indexed="15"/>
      </font>
      <fill>
        <patternFill>
          <bgColor indexed="15"/>
        </patternFill>
      </fill>
    </dxf>
    <dxf>
      <font>
        <b val="0"/>
        <i val="0"/>
        <condense val="0"/>
        <extend val="0"/>
        <color indexed="10"/>
      </font>
    </dxf>
    <dxf>
      <font>
        <b val="0"/>
        <i val="0"/>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dxf>
    <dxf>
      <font>
        <condense val="0"/>
        <extend val="0"/>
        <color indexed="10"/>
      </font>
    </dxf>
    <dxf>
      <font>
        <condense val="0"/>
        <extend val="0"/>
        <color auto="1"/>
      </font>
    </dxf>
    <dxf>
      <font>
        <b/>
        <i val="0"/>
        <condense val="0"/>
        <extend val="0"/>
        <color auto="1"/>
      </font>
      <fill>
        <patternFill>
          <bgColor indexed="15"/>
        </patternFill>
      </fill>
    </dxf>
    <dxf>
      <font>
        <condense val="0"/>
        <extend val="0"/>
        <color indexed="15"/>
      </font>
      <fill>
        <patternFill>
          <bgColor indexed="15"/>
        </patternFill>
      </fill>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9"/>
      </font>
      <fill>
        <patternFill>
          <bgColor indexed="18"/>
        </patternFill>
      </fill>
    </dxf>
    <dxf>
      <font>
        <condense val="0"/>
        <extend val="0"/>
        <color auto="1"/>
      </font>
      <fill>
        <patternFill>
          <bgColor indexed="44"/>
        </patternFill>
      </fill>
    </dxf>
    <dxf>
      <font>
        <condense val="0"/>
        <extend val="0"/>
        <color indexed="10"/>
      </font>
    </dxf>
    <dxf>
      <font>
        <condense val="0"/>
        <extend val="0"/>
        <color indexed="9"/>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b/>
        <i val="0"/>
        <condense val="0"/>
        <extend val="0"/>
        <color auto="1"/>
      </font>
      <fill>
        <patternFill>
          <bgColor indexed="35"/>
        </patternFill>
      </fill>
    </dxf>
    <dxf>
      <font>
        <condense val="0"/>
        <extend val="0"/>
        <color indexed="15"/>
      </font>
      <fill>
        <patternFill>
          <bgColor indexed="15"/>
        </patternFill>
      </fill>
    </dxf>
    <dxf>
      <font>
        <b/>
        <i val="0"/>
        <condense val="0"/>
        <extend val="0"/>
        <color indexed="10"/>
      </font>
    </dxf>
    <dxf>
      <font>
        <condense val="0"/>
        <extend val="0"/>
        <color auto="1"/>
      </font>
    </dxf>
    <dxf>
      <font>
        <condense val="0"/>
        <extend val="0"/>
        <color indexed="10"/>
      </font>
    </dxf>
    <dxf>
      <font>
        <condense val="0"/>
        <extend val="0"/>
        <color indexed="10"/>
      </font>
      <fill>
        <patternFill patternType="none">
          <bgColor indexed="65"/>
        </patternFill>
      </fill>
    </dxf>
    <dxf>
      <font>
        <condense val="0"/>
        <extend val="0"/>
        <color indexed="9"/>
      </font>
    </dxf>
    <dxf>
      <font>
        <condense val="0"/>
        <extend val="0"/>
        <color indexed="10"/>
      </font>
    </dxf>
    <dxf>
      <font>
        <condense val="0"/>
        <extend val="0"/>
        <color auto="1"/>
      </font>
    </dxf>
    <dxf>
      <font>
        <condense val="0"/>
        <extend val="0"/>
        <color indexed="10"/>
      </font>
    </dxf>
    <dxf>
      <font>
        <condense val="0"/>
        <extend val="0"/>
        <color indexed="9"/>
      </font>
    </dxf>
    <dxf>
      <font>
        <b/>
        <i val="0"/>
        <condense val="0"/>
        <extend val="0"/>
        <color auto="1"/>
      </font>
      <fill>
        <patternFill>
          <bgColor indexed="15"/>
        </patternFill>
      </fill>
    </dxf>
    <dxf>
      <font>
        <condense val="0"/>
        <extend val="0"/>
        <color indexed="15"/>
      </font>
      <fill>
        <patternFill>
          <bgColor indexed="15"/>
        </patternFill>
      </fill>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auto="1"/>
      </font>
    </dxf>
    <dxf>
      <font>
        <condense val="0"/>
        <extend val="0"/>
        <color indexed="10"/>
      </font>
    </dxf>
    <dxf>
      <font>
        <condense val="0"/>
        <extend val="0"/>
        <color indexed="9"/>
      </font>
      <fill>
        <patternFill patternType="none">
          <bgColor indexed="65"/>
        </patternFill>
      </fill>
    </dxf>
    <dxf>
      <font>
        <condense val="0"/>
        <extend val="0"/>
        <color indexed="10"/>
      </font>
    </dxf>
    <dxf>
      <font>
        <condense val="0"/>
        <extend val="0"/>
        <color auto="1"/>
      </font>
    </dxf>
    <dxf>
      <font>
        <condense val="0"/>
        <extend val="0"/>
        <color indexed="9"/>
      </font>
      <fill>
        <patternFill>
          <bgColor indexed="18"/>
        </patternFill>
      </fill>
    </dxf>
    <dxf>
      <font>
        <condense val="0"/>
        <extend val="0"/>
        <color auto="1"/>
      </font>
      <fill>
        <patternFill>
          <bgColor indexed="44"/>
        </patternFill>
      </fill>
    </dxf>
    <dxf>
      <font>
        <condense val="0"/>
        <extend val="0"/>
        <color indexed="10"/>
      </font>
      <fill>
        <patternFill patternType="none">
          <bgColor indexed="65"/>
        </patternFill>
      </fill>
    </dxf>
    <dxf>
      <font>
        <condense val="0"/>
        <extend val="0"/>
        <color auto="1"/>
      </font>
      <fill>
        <patternFill patternType="none">
          <bgColor indexed="65"/>
        </patternFill>
      </fill>
    </dxf>
    <dxf>
      <font>
        <condense val="0"/>
        <extend val="0"/>
        <color indexed="10"/>
      </font>
    </dxf>
    <dxf>
      <font>
        <condense val="0"/>
        <extend val="0"/>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tdorg\orgshare\Documents%20and%20Settings\AW100000\Local%20Settings\Temporary%20Internet%20Files\Content.Outlook\XO2F6JDF\Documents%20and%20Settings\RT185020\Local%20Settings\Temporary%20Internet%20Files\OLK38\NBCU-UC_DL5200_1002881491_06_17_10%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PY180000\AppData\Local\Temp\SD45493A01%20-%20Revision%20Histor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dfs601\bus_apps_repo\Production\GSS\Attachments\46010\070520152303\SSE__Production_B)__3n5555)NV_15SV1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quipment"/>
      <sheetName val="Services"/>
      <sheetName val="HEIGHT_FIX_SHEET"/>
    </sheetNames>
    <sheetDataSet>
      <sheetData sheetId="0" refreshError="1"/>
      <sheetData sheetId="1">
        <row r="14">
          <cell r="F14">
            <v>145000</v>
          </cell>
          <cell r="G14">
            <v>1</v>
          </cell>
          <cell r="H14">
            <v>0</v>
          </cell>
          <cell r="I14">
            <v>14499.999959999999</v>
          </cell>
        </row>
        <row r="15">
          <cell r="F15">
            <v>4200</v>
          </cell>
          <cell r="G15">
            <v>1</v>
          </cell>
          <cell r="H15">
            <v>0</v>
          </cell>
          <cell r="I15">
            <v>0</v>
          </cell>
        </row>
        <row r="16">
          <cell r="F16">
            <v>57690</v>
          </cell>
          <cell r="G16">
            <v>1</v>
          </cell>
          <cell r="H16">
            <v>0</v>
          </cell>
          <cell r="I16">
            <v>5769</v>
          </cell>
        </row>
        <row r="17">
          <cell r="F17">
            <v>32520</v>
          </cell>
          <cell r="G17">
            <v>1</v>
          </cell>
          <cell r="H17">
            <v>0</v>
          </cell>
          <cell r="I17">
            <v>3252</v>
          </cell>
        </row>
        <row r="18">
          <cell r="F18">
            <v>19760</v>
          </cell>
          <cell r="G18">
            <v>1</v>
          </cell>
          <cell r="H18">
            <v>0</v>
          </cell>
          <cell r="I18">
            <v>1976.0000399999999</v>
          </cell>
        </row>
        <row r="19">
          <cell r="F19">
            <v>1150</v>
          </cell>
          <cell r="G19">
            <v>1</v>
          </cell>
          <cell r="H19">
            <v>0</v>
          </cell>
          <cell r="I19">
            <v>0</v>
          </cell>
        </row>
        <row r="20">
          <cell r="F20">
            <v>0</v>
          </cell>
          <cell r="G20">
            <v>0</v>
          </cell>
          <cell r="H20">
            <v>0</v>
          </cell>
          <cell r="I20">
            <v>0</v>
          </cell>
        </row>
        <row r="21">
          <cell r="F21">
            <v>40000</v>
          </cell>
          <cell r="G21">
            <v>1</v>
          </cell>
          <cell r="H21">
            <v>0</v>
          </cell>
          <cell r="I21">
            <v>7200</v>
          </cell>
        </row>
        <row r="22">
          <cell r="F22">
            <v>16990</v>
          </cell>
          <cell r="G22">
            <v>0.3</v>
          </cell>
          <cell r="H22">
            <v>11893</v>
          </cell>
          <cell r="I22">
            <v>0</v>
          </cell>
        </row>
        <row r="23">
          <cell r="F23">
            <v>2600</v>
          </cell>
          <cell r="G23">
            <v>1</v>
          </cell>
          <cell r="H23">
            <v>0</v>
          </cell>
          <cell r="I23">
            <v>0</v>
          </cell>
        </row>
        <row r="24">
          <cell r="F24">
            <v>14400</v>
          </cell>
          <cell r="G24">
            <v>0</v>
          </cell>
          <cell r="H24">
            <v>14400</v>
          </cell>
          <cell r="I24">
            <v>0</v>
          </cell>
        </row>
        <row r="25">
          <cell r="F25">
            <v>145000</v>
          </cell>
          <cell r="G25">
            <v>1</v>
          </cell>
          <cell r="H25">
            <v>0</v>
          </cell>
          <cell r="I25">
            <v>14500.00008</v>
          </cell>
        </row>
        <row r="27">
          <cell r="F27">
            <v>405320</v>
          </cell>
          <cell r="G27">
            <v>1</v>
          </cell>
          <cell r="H27">
            <v>0</v>
          </cell>
        </row>
        <row r="29">
          <cell r="F29">
            <v>40000</v>
          </cell>
          <cell r="G29">
            <v>1</v>
          </cell>
          <cell r="H29">
            <v>0</v>
          </cell>
        </row>
        <row r="31">
          <cell r="F31">
            <v>16990</v>
          </cell>
          <cell r="G31">
            <v>0.3</v>
          </cell>
          <cell r="H31">
            <v>11893</v>
          </cell>
        </row>
        <row r="33">
          <cell r="F33">
            <v>14400</v>
          </cell>
          <cell r="G33">
            <v>0</v>
          </cell>
          <cell r="H33">
            <v>14400</v>
          </cell>
        </row>
        <row r="35">
          <cell r="F35">
            <v>0</v>
          </cell>
          <cell r="G35">
            <v>0</v>
          </cell>
          <cell r="H35">
            <v>0</v>
          </cell>
        </row>
        <row r="36">
          <cell r="H36">
            <v>26293</v>
          </cell>
        </row>
      </sheetData>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D45493"/>
      <sheetName val="SD45493A01"/>
      <sheetName val="Revision History"/>
    </sheetNames>
    <sheetDataSet>
      <sheetData sheetId="0" refreshError="1"/>
      <sheetData sheetId="1" refreshError="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BAR"/>
      <sheetName val="LabelText"/>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39"/>
  </sheetPr>
  <dimension ref="A1:AI48"/>
  <sheetViews>
    <sheetView tabSelected="1" workbookViewId="0"/>
  </sheetViews>
  <sheetFormatPr defaultRowHeight="12" x14ac:dyDescent="0.2"/>
  <cols>
    <col min="1" max="1" width="2.7109375" style="17" customWidth="1"/>
    <col min="2" max="2" width="5.28515625" style="16" customWidth="1"/>
    <col min="3" max="3" width="0.85546875" style="16" customWidth="1"/>
    <col min="4" max="4" width="14.7109375" style="16" customWidth="1"/>
    <col min="5" max="5" width="0.85546875" style="16" customWidth="1"/>
    <col min="6" max="6" width="50.7109375" style="16" customWidth="1"/>
    <col min="7" max="7" width="11.28515625" style="16" customWidth="1"/>
    <col min="8" max="8" width="11.140625" style="16" customWidth="1"/>
    <col min="9" max="9" width="10.42578125" style="16" customWidth="1"/>
    <col min="10" max="16384" width="9.140625" style="16"/>
  </cols>
  <sheetData>
    <row r="1" spans="1:35" ht="24.75" thickBot="1" x14ac:dyDescent="0.3">
      <c r="A1" s="331"/>
      <c r="B1" s="14"/>
      <c r="C1" s="14"/>
      <c r="D1" s="341"/>
      <c r="E1" s="342"/>
      <c r="F1" s="343" t="s">
        <v>3002</v>
      </c>
      <c r="G1" s="14"/>
      <c r="H1" s="14"/>
      <c r="I1" s="14" t="s">
        <v>0</v>
      </c>
      <c r="J1" s="14">
        <v>0</v>
      </c>
      <c r="T1" s="338"/>
      <c r="U1" s="340"/>
      <c r="V1" s="340"/>
      <c r="W1" s="340"/>
      <c r="X1" s="340"/>
      <c r="Y1" s="340"/>
      <c r="Z1" s="340"/>
      <c r="AA1" s="340"/>
      <c r="AB1" s="340"/>
      <c r="AC1" s="340"/>
      <c r="AD1" s="339"/>
      <c r="AE1" s="332"/>
      <c r="AF1" s="332"/>
      <c r="AG1" s="332"/>
      <c r="AH1" s="332"/>
      <c r="AI1" s="332"/>
    </row>
    <row r="2" spans="1:35" ht="21" thickTop="1" x14ac:dyDescent="0.25">
      <c r="A2" s="25"/>
      <c r="B2" s="26" t="s">
        <v>1</v>
      </c>
      <c r="C2" s="27"/>
      <c r="D2" s="333">
        <v>46010</v>
      </c>
      <c r="E2" s="27"/>
      <c r="F2" s="28" t="s">
        <v>2</v>
      </c>
      <c r="G2" s="29" t="s">
        <v>3</v>
      </c>
      <c r="H2" s="335" t="s">
        <v>4</v>
      </c>
      <c r="I2" s="354" t="s">
        <v>5</v>
      </c>
      <c r="J2" s="355"/>
      <c r="K2" s="23"/>
      <c r="T2" s="338"/>
      <c r="U2" s="340"/>
      <c r="V2" s="340"/>
      <c r="W2" s="340"/>
      <c r="X2" s="340"/>
      <c r="Y2" s="340"/>
      <c r="Z2" s="340"/>
      <c r="AA2" s="340"/>
      <c r="AB2" s="340"/>
      <c r="AC2" s="340"/>
      <c r="AD2" s="339"/>
      <c r="AE2" s="332"/>
      <c r="AF2" s="332"/>
      <c r="AG2" s="332"/>
      <c r="AH2" s="332"/>
      <c r="AI2" s="332"/>
    </row>
    <row r="3" spans="1:35" ht="15" x14ac:dyDescent="0.25">
      <c r="A3" s="25"/>
      <c r="B3" s="30"/>
      <c r="C3" s="31"/>
      <c r="D3" s="336"/>
      <c r="E3" s="31"/>
      <c r="F3" s="344"/>
      <c r="G3" s="32" t="s">
        <v>6</v>
      </c>
      <c r="H3" s="337" t="s">
        <v>7</v>
      </c>
      <c r="I3" s="356"/>
      <c r="J3" s="357"/>
      <c r="K3" s="23"/>
      <c r="T3" s="338"/>
      <c r="U3" s="340"/>
      <c r="V3" s="340"/>
      <c r="W3" s="340"/>
      <c r="X3" s="340"/>
      <c r="Y3" s="340"/>
      <c r="Z3" s="340"/>
      <c r="AA3" s="340"/>
      <c r="AB3" s="340"/>
      <c r="AC3" s="340"/>
      <c r="AD3" s="339"/>
      <c r="AE3" s="332"/>
      <c r="AF3" s="332"/>
      <c r="AG3" s="332"/>
      <c r="AH3" s="332"/>
      <c r="AI3" s="332"/>
    </row>
    <row r="4" spans="1:35" ht="15" x14ac:dyDescent="0.25">
      <c r="A4" s="25"/>
      <c r="B4" s="30" t="s">
        <v>8</v>
      </c>
      <c r="C4" s="31"/>
      <c r="D4" s="34" t="s">
        <v>68</v>
      </c>
      <c r="E4" s="31"/>
      <c r="F4" s="344"/>
      <c r="G4" s="32" t="s">
        <v>9</v>
      </c>
      <c r="H4" s="337" t="s">
        <v>7</v>
      </c>
      <c r="I4" s="350"/>
      <c r="J4" s="351"/>
      <c r="K4" s="23"/>
      <c r="T4" s="338"/>
      <c r="U4" s="340"/>
      <c r="V4" s="340"/>
      <c r="W4" s="340"/>
      <c r="X4" s="340"/>
      <c r="Y4" s="340"/>
      <c r="Z4" s="340"/>
      <c r="AA4" s="340"/>
      <c r="AB4" s="340"/>
      <c r="AC4" s="340"/>
      <c r="AD4" s="339"/>
      <c r="AE4" s="332"/>
      <c r="AF4" s="332"/>
      <c r="AG4" s="332"/>
      <c r="AH4" s="332"/>
      <c r="AI4" s="332"/>
    </row>
    <row r="5" spans="1:35" ht="15" x14ac:dyDescent="0.25">
      <c r="A5" s="25"/>
      <c r="B5" s="35"/>
      <c r="C5" s="31"/>
      <c r="D5" s="36" t="s">
        <v>10</v>
      </c>
      <c r="E5" s="31"/>
      <c r="F5" s="345" t="s">
        <v>11</v>
      </c>
      <c r="G5" s="32" t="s">
        <v>12</v>
      </c>
      <c r="H5" s="337" t="s">
        <v>13</v>
      </c>
      <c r="I5" s="358"/>
      <c r="J5" s="351"/>
      <c r="K5" s="23"/>
      <c r="T5" s="338"/>
      <c r="U5" s="340"/>
      <c r="V5" s="340"/>
      <c r="W5" s="340"/>
      <c r="X5" s="340"/>
      <c r="Y5" s="340"/>
      <c r="Z5" s="340"/>
      <c r="AA5" s="340"/>
      <c r="AB5" s="340"/>
      <c r="AC5" s="340"/>
      <c r="AD5" s="339"/>
      <c r="AE5" s="332"/>
      <c r="AF5" s="332"/>
      <c r="AG5" s="332"/>
      <c r="AH5" s="332"/>
      <c r="AI5" s="332"/>
    </row>
    <row r="6" spans="1:35" ht="15" x14ac:dyDescent="0.25">
      <c r="A6" s="25"/>
      <c r="B6" s="35"/>
      <c r="C6" s="31"/>
      <c r="D6" s="36" t="s">
        <v>14</v>
      </c>
      <c r="E6" s="31"/>
      <c r="F6" s="346" t="s">
        <v>15</v>
      </c>
      <c r="G6" s="32"/>
      <c r="H6" s="33"/>
      <c r="I6" s="348"/>
      <c r="J6" s="349"/>
      <c r="K6" s="23"/>
      <c r="T6" s="338"/>
      <c r="U6" s="340"/>
      <c r="V6" s="340"/>
      <c r="W6" s="340"/>
      <c r="X6" s="340"/>
      <c r="Y6" s="340"/>
      <c r="Z6" s="340"/>
      <c r="AA6" s="340"/>
      <c r="AB6" s="340"/>
      <c r="AC6" s="340"/>
      <c r="AD6" s="339"/>
      <c r="AE6" s="332"/>
      <c r="AF6" s="332"/>
      <c r="AG6" s="332"/>
      <c r="AH6" s="332"/>
      <c r="AI6" s="332"/>
    </row>
    <row r="7" spans="1:35" ht="15" x14ac:dyDescent="0.25">
      <c r="A7" s="25"/>
      <c r="B7" s="35"/>
      <c r="C7" s="31"/>
      <c r="D7" s="36" t="s">
        <v>16</v>
      </c>
      <c r="E7" s="31"/>
      <c r="F7" s="347" t="s">
        <v>17</v>
      </c>
      <c r="G7" s="36" t="s">
        <v>18</v>
      </c>
      <c r="H7" s="37" t="s">
        <v>69</v>
      </c>
      <c r="I7" s="350"/>
      <c r="J7" s="351"/>
      <c r="K7" s="23"/>
      <c r="T7" s="338"/>
      <c r="U7" s="340"/>
      <c r="V7" s="340"/>
      <c r="W7" s="340"/>
      <c r="X7" s="340"/>
      <c r="Y7" s="340"/>
      <c r="Z7" s="340"/>
      <c r="AA7" s="340"/>
      <c r="AB7" s="340"/>
      <c r="AC7" s="340"/>
      <c r="AD7" s="339"/>
      <c r="AE7" s="332"/>
      <c r="AF7" s="332"/>
      <c r="AG7" s="332"/>
      <c r="AH7" s="332"/>
      <c r="AI7" s="332"/>
    </row>
    <row r="8" spans="1:35" ht="24" x14ac:dyDescent="0.25">
      <c r="A8" s="25"/>
      <c r="B8" s="35"/>
      <c r="C8" s="31"/>
      <c r="D8" s="36" t="s">
        <v>20</v>
      </c>
      <c r="E8" s="31"/>
      <c r="F8" s="345" t="s">
        <v>21</v>
      </c>
      <c r="G8" s="32" t="s">
        <v>22</v>
      </c>
      <c r="H8" s="723" t="s">
        <v>3000</v>
      </c>
      <c r="I8" s="350"/>
      <c r="J8" s="351"/>
      <c r="K8" s="23"/>
      <c r="T8" s="338"/>
      <c r="U8" s="340"/>
      <c r="V8" s="340"/>
      <c r="W8" s="340"/>
      <c r="X8" s="340"/>
      <c r="Y8" s="340"/>
      <c r="Z8" s="340"/>
      <c r="AA8" s="340"/>
      <c r="AB8" s="340"/>
      <c r="AC8" s="340"/>
      <c r="AD8" s="339"/>
      <c r="AE8" s="332"/>
      <c r="AF8" s="332"/>
      <c r="AG8" s="332"/>
      <c r="AH8" s="332"/>
      <c r="AI8" s="332"/>
    </row>
    <row r="9" spans="1:35" ht="15" x14ac:dyDescent="0.25">
      <c r="A9" s="25"/>
      <c r="B9" s="35"/>
      <c r="C9" s="31"/>
      <c r="D9" s="36" t="s">
        <v>24</v>
      </c>
      <c r="E9" s="31"/>
      <c r="F9" s="345"/>
      <c r="G9" s="32" t="s">
        <v>25</v>
      </c>
      <c r="H9" s="337" t="s">
        <v>21</v>
      </c>
      <c r="I9" s="32" t="s">
        <v>26</v>
      </c>
      <c r="J9" s="334" t="s">
        <v>21</v>
      </c>
      <c r="K9" s="23"/>
      <c r="T9" s="338"/>
      <c r="U9" s="340"/>
      <c r="V9" s="340"/>
      <c r="W9" s="340"/>
      <c r="X9" s="340"/>
      <c r="Y9" s="340"/>
      <c r="Z9" s="340"/>
      <c r="AA9" s="340"/>
      <c r="AB9" s="340"/>
      <c r="AC9" s="340"/>
      <c r="AD9" s="23"/>
    </row>
    <row r="10" spans="1:35" ht="15" x14ac:dyDescent="0.25">
      <c r="A10" s="25"/>
      <c r="B10" s="35"/>
      <c r="C10" s="31"/>
      <c r="D10" s="36" t="s">
        <v>27</v>
      </c>
      <c r="E10" s="31"/>
      <c r="F10" s="345" t="s">
        <v>21</v>
      </c>
      <c r="G10" s="32" t="s">
        <v>28</v>
      </c>
      <c r="H10" s="337" t="s">
        <v>21</v>
      </c>
      <c r="I10" s="36" t="s">
        <v>29</v>
      </c>
      <c r="J10" s="334" t="s">
        <v>30</v>
      </c>
      <c r="K10" s="23"/>
      <c r="T10" s="338"/>
      <c r="U10" s="340"/>
      <c r="V10" s="340"/>
      <c r="W10" s="340"/>
      <c r="X10" s="340"/>
      <c r="Y10" s="340"/>
      <c r="Z10" s="340"/>
      <c r="AA10" s="340"/>
      <c r="AB10" s="340"/>
      <c r="AC10" s="340"/>
      <c r="AD10" s="23"/>
    </row>
    <row r="11" spans="1:35" ht="15" x14ac:dyDescent="0.25">
      <c r="A11" s="25"/>
      <c r="B11" s="35"/>
      <c r="C11" s="31"/>
      <c r="D11" s="36" t="s">
        <v>31</v>
      </c>
      <c r="E11" s="31"/>
      <c r="F11" s="345" t="s">
        <v>32</v>
      </c>
      <c r="G11" s="32" t="s">
        <v>33</v>
      </c>
      <c r="H11" s="33" t="s">
        <v>21</v>
      </c>
      <c r="I11" s="32" t="s">
        <v>34</v>
      </c>
      <c r="J11" s="38" t="s">
        <v>21</v>
      </c>
      <c r="K11" s="23"/>
      <c r="T11" s="338"/>
      <c r="U11" s="340"/>
      <c r="V11" s="340"/>
      <c r="W11" s="340"/>
      <c r="X11" s="340"/>
      <c r="Y11" s="340"/>
      <c r="Z11" s="340"/>
      <c r="AA11" s="340"/>
      <c r="AB11" s="340"/>
      <c r="AC11" s="340"/>
      <c r="AD11" s="23"/>
    </row>
    <row r="12" spans="1:35" ht="15" x14ac:dyDescent="0.25">
      <c r="A12" s="25"/>
      <c r="B12" s="35"/>
      <c r="C12" s="31"/>
      <c r="D12" s="36" t="s">
        <v>35</v>
      </c>
      <c r="E12" s="31"/>
      <c r="F12" s="345" t="s">
        <v>36</v>
      </c>
      <c r="G12" s="32" t="s">
        <v>37</v>
      </c>
      <c r="H12" s="337" t="s">
        <v>21</v>
      </c>
      <c r="I12" s="32" t="s">
        <v>38</v>
      </c>
      <c r="J12" s="39" t="s">
        <v>21</v>
      </c>
      <c r="K12" s="23"/>
      <c r="N12" s="722"/>
      <c r="T12" s="338"/>
      <c r="U12" s="340"/>
      <c r="V12" s="340"/>
      <c r="W12" s="340"/>
      <c r="X12" s="340"/>
      <c r="Y12" s="340"/>
      <c r="Z12" s="340"/>
      <c r="AA12" s="340"/>
      <c r="AB12" s="340"/>
      <c r="AC12" s="340"/>
      <c r="AD12" s="23"/>
    </row>
    <row r="13" spans="1:35" ht="15" x14ac:dyDescent="0.25">
      <c r="A13" s="25"/>
      <c r="B13" s="35"/>
      <c r="C13" s="31"/>
      <c r="D13" s="36" t="s">
        <v>39</v>
      </c>
      <c r="E13" s="31"/>
      <c r="F13" s="345" t="s">
        <v>21</v>
      </c>
      <c r="G13" s="32" t="s">
        <v>40</v>
      </c>
      <c r="H13" s="337" t="s">
        <v>30</v>
      </c>
      <c r="I13" s="352"/>
      <c r="J13" s="353"/>
      <c r="K13" s="23"/>
      <c r="N13" s="722"/>
      <c r="T13" s="338"/>
      <c r="U13" s="340"/>
      <c r="V13" s="340"/>
      <c r="W13" s="340"/>
      <c r="X13" s="340"/>
      <c r="Y13" s="340"/>
      <c r="Z13" s="340"/>
      <c r="AA13" s="340"/>
      <c r="AB13" s="340"/>
      <c r="AC13" s="340"/>
      <c r="AD13" s="23"/>
    </row>
    <row r="14" spans="1:35" ht="15.75" thickBot="1" x14ac:dyDescent="0.3">
      <c r="A14" s="25"/>
      <c r="B14" s="42"/>
      <c r="C14" s="43"/>
      <c r="D14" s="44"/>
      <c r="E14" s="43"/>
      <c r="F14" s="43"/>
      <c r="G14" s="44" t="s">
        <v>41</v>
      </c>
      <c r="H14" s="45" t="s">
        <v>42</v>
      </c>
      <c r="I14" s="44" t="s">
        <v>43</v>
      </c>
      <c r="J14" s="46" t="s">
        <v>44</v>
      </c>
      <c r="K14" s="23"/>
      <c r="T14" s="338"/>
      <c r="U14" s="340"/>
      <c r="V14" s="340"/>
      <c r="W14" s="340"/>
      <c r="X14" s="340"/>
      <c r="Y14" s="340"/>
      <c r="Z14" s="340"/>
      <c r="AA14" s="340"/>
      <c r="AB14" s="340"/>
      <c r="AC14" s="340"/>
      <c r="AD14" s="23"/>
    </row>
    <row r="15" spans="1:35" ht="21" thickTop="1" x14ac:dyDescent="0.25">
      <c r="A15" s="25"/>
      <c r="B15" s="47"/>
      <c r="C15" s="27"/>
      <c r="D15" s="29"/>
      <c r="E15" s="27"/>
      <c r="F15" s="28" t="s">
        <v>45</v>
      </c>
      <c r="G15" s="29"/>
      <c r="H15" s="48"/>
      <c r="I15" s="27"/>
      <c r="J15" s="49"/>
      <c r="K15" s="23"/>
      <c r="T15" s="338"/>
      <c r="U15" s="340"/>
      <c r="V15" s="340"/>
      <c r="W15" s="340"/>
      <c r="X15" s="340"/>
      <c r="Y15" s="340"/>
      <c r="Z15" s="340"/>
      <c r="AA15" s="340"/>
      <c r="AB15" s="340"/>
      <c r="AC15" s="340"/>
      <c r="AD15" s="23"/>
    </row>
    <row r="16" spans="1:35" ht="13.5" x14ac:dyDescent="0.2">
      <c r="A16" s="25"/>
      <c r="B16" s="35"/>
      <c r="C16" s="31"/>
      <c r="D16" s="32" t="s">
        <v>46</v>
      </c>
      <c r="E16" s="31"/>
      <c r="F16" s="742" t="s">
        <v>47</v>
      </c>
      <c r="G16" s="32" t="s">
        <v>48</v>
      </c>
      <c r="H16" s="40" t="s">
        <v>49</v>
      </c>
      <c r="I16" s="31"/>
      <c r="J16" s="41"/>
      <c r="K16" s="23"/>
      <c r="U16" s="24"/>
      <c r="V16" s="24"/>
      <c r="W16" s="24"/>
      <c r="X16" s="24"/>
      <c r="Y16" s="24"/>
      <c r="Z16" s="24"/>
      <c r="AA16" s="24"/>
      <c r="AB16" s="24"/>
      <c r="AC16" s="24"/>
    </row>
    <row r="17" spans="1:11" ht="13.5" x14ac:dyDescent="0.2">
      <c r="A17" s="25"/>
      <c r="B17" s="35"/>
      <c r="C17" s="31"/>
      <c r="D17" s="32" t="s">
        <v>50</v>
      </c>
      <c r="E17" s="31"/>
      <c r="F17" s="742" t="s">
        <v>51</v>
      </c>
      <c r="G17" s="32"/>
      <c r="H17" s="40"/>
      <c r="I17" s="31"/>
      <c r="J17" s="41"/>
      <c r="K17" s="23"/>
    </row>
    <row r="18" spans="1:11" ht="13.5" x14ac:dyDescent="0.2">
      <c r="A18" s="25"/>
      <c r="B18" s="35"/>
      <c r="C18" s="31"/>
      <c r="D18" s="32" t="s">
        <v>52</v>
      </c>
      <c r="E18" s="31"/>
      <c r="F18" s="742" t="s">
        <v>53</v>
      </c>
      <c r="G18" s="32" t="s">
        <v>48</v>
      </c>
      <c r="H18" s="40" t="s">
        <v>54</v>
      </c>
      <c r="I18" s="31"/>
      <c r="J18" s="41"/>
      <c r="K18" s="23"/>
    </row>
    <row r="19" spans="1:11" ht="13.5" x14ac:dyDescent="0.2">
      <c r="A19" s="25"/>
      <c r="B19" s="35"/>
      <c r="C19" s="31"/>
      <c r="D19" s="32" t="s">
        <v>50</v>
      </c>
      <c r="E19" s="31"/>
      <c r="F19" s="742" t="s">
        <v>55</v>
      </c>
      <c r="G19" s="32"/>
      <c r="H19" s="40"/>
      <c r="I19" s="31"/>
      <c r="J19" s="41"/>
      <c r="K19" s="23"/>
    </row>
    <row r="20" spans="1:11" ht="13.5" x14ac:dyDescent="0.2">
      <c r="A20" s="25"/>
      <c r="B20" s="35"/>
      <c r="C20" s="31"/>
      <c r="D20" s="32" t="s">
        <v>56</v>
      </c>
      <c r="E20" s="31"/>
      <c r="F20" s="743" t="s">
        <v>57</v>
      </c>
      <c r="G20" s="32" t="s">
        <v>48</v>
      </c>
      <c r="H20" s="40" t="s">
        <v>58</v>
      </c>
      <c r="I20" s="31"/>
      <c r="J20" s="41"/>
      <c r="K20" s="23"/>
    </row>
    <row r="21" spans="1:11" ht="13.5" x14ac:dyDescent="0.2">
      <c r="A21" s="25"/>
      <c r="B21" s="35"/>
      <c r="C21" s="31"/>
      <c r="D21" s="32" t="s">
        <v>50</v>
      </c>
      <c r="E21" s="31"/>
      <c r="F21" s="743" t="s">
        <v>59</v>
      </c>
      <c r="G21" s="32"/>
      <c r="H21" s="40"/>
      <c r="I21" s="31"/>
      <c r="J21" s="41"/>
      <c r="K21" s="23"/>
    </row>
    <row r="22" spans="1:11" ht="13.5" x14ac:dyDescent="0.2">
      <c r="A22" s="25"/>
      <c r="B22" s="35"/>
      <c r="C22" s="31"/>
      <c r="D22" s="32" t="s">
        <v>60</v>
      </c>
      <c r="E22" s="31"/>
      <c r="F22" s="742" t="s">
        <v>2880</v>
      </c>
      <c r="G22" s="32" t="s">
        <v>48</v>
      </c>
      <c r="H22" s="40" t="s">
        <v>2882</v>
      </c>
      <c r="I22" s="31"/>
      <c r="J22" s="41"/>
      <c r="K22" s="23"/>
    </row>
    <row r="23" spans="1:11" ht="13.5" x14ac:dyDescent="0.2">
      <c r="A23" s="25"/>
      <c r="B23" s="35"/>
      <c r="C23" s="31"/>
      <c r="D23" s="32" t="s">
        <v>50</v>
      </c>
      <c r="E23" s="31"/>
      <c r="F23" s="742" t="s">
        <v>2881</v>
      </c>
      <c r="G23" s="32"/>
      <c r="H23" s="40"/>
      <c r="I23" s="31"/>
      <c r="J23" s="41"/>
      <c r="K23" s="23"/>
    </row>
    <row r="24" spans="1:11" ht="12.75" thickBot="1" x14ac:dyDescent="0.25">
      <c r="A24" s="25"/>
      <c r="B24" s="42"/>
      <c r="C24" s="43"/>
      <c r="D24" s="43"/>
      <c r="E24" s="43"/>
      <c r="F24" s="744"/>
      <c r="G24" s="43"/>
      <c r="H24" s="43"/>
      <c r="I24" s="43"/>
      <c r="J24" s="269"/>
      <c r="K24" s="23"/>
    </row>
    <row r="25" spans="1:11" ht="42" customHeight="1" thickTop="1" thickBot="1" x14ac:dyDescent="0.25">
      <c r="A25" s="25"/>
      <c r="B25" s="273" t="s">
        <v>61</v>
      </c>
      <c r="C25" s="274"/>
      <c r="D25" s="274"/>
      <c r="E25" s="274"/>
      <c r="F25" s="274"/>
      <c r="G25" s="274"/>
      <c r="H25" s="274"/>
      <c r="I25" s="274"/>
      <c r="J25" s="275"/>
      <c r="K25" s="23"/>
    </row>
    <row r="26" spans="1:11" ht="13.5" thickTop="1" thickBot="1" x14ac:dyDescent="0.25">
      <c r="A26" s="22"/>
      <c r="B26" s="270" t="s">
        <v>62</v>
      </c>
      <c r="C26" s="271"/>
      <c r="D26" s="271" t="s">
        <v>63</v>
      </c>
      <c r="E26" s="271"/>
      <c r="F26" s="271" t="s">
        <v>64</v>
      </c>
      <c r="G26" s="271" t="s">
        <v>65</v>
      </c>
      <c r="H26" s="271" t="s">
        <v>66</v>
      </c>
      <c r="I26" s="271"/>
      <c r="J26" s="272" t="s">
        <v>67</v>
      </c>
      <c r="K26" s="23"/>
    </row>
    <row r="27" spans="1:11" ht="12.75" thickTop="1" x14ac:dyDescent="0.2">
      <c r="B27" s="15"/>
      <c r="C27" s="15"/>
      <c r="D27" s="15"/>
      <c r="E27" s="15"/>
      <c r="F27" s="15"/>
      <c r="G27" s="15"/>
      <c r="H27" s="15"/>
      <c r="I27" s="24"/>
      <c r="J27" s="24"/>
    </row>
    <row r="28" spans="1:11" x14ac:dyDescent="0.2">
      <c r="A28" s="22"/>
      <c r="D28" s="19" t="s">
        <v>71</v>
      </c>
      <c r="F28" s="20" t="s">
        <v>70</v>
      </c>
      <c r="I28" s="23"/>
    </row>
    <row r="29" spans="1:11" x14ac:dyDescent="0.2">
      <c r="A29" s="22"/>
      <c r="I29" s="23"/>
    </row>
    <row r="30" spans="1:11" x14ac:dyDescent="0.2">
      <c r="A30" s="22" t="s">
        <v>72</v>
      </c>
      <c r="B30" s="18"/>
      <c r="D30" s="19" t="s">
        <v>73</v>
      </c>
      <c r="F30" s="20" t="s">
        <v>74</v>
      </c>
      <c r="I30" s="23"/>
    </row>
    <row r="31" spans="1:11" x14ac:dyDescent="0.2">
      <c r="A31" s="22"/>
      <c r="I31" s="23"/>
    </row>
    <row r="32" spans="1:11" x14ac:dyDescent="0.2">
      <c r="A32" s="22"/>
      <c r="B32" s="16">
        <v>1</v>
      </c>
      <c r="D32" s="16" t="s">
        <v>75</v>
      </c>
      <c r="F32" s="16" t="s">
        <v>76</v>
      </c>
      <c r="G32" s="16">
        <v>80540</v>
      </c>
      <c r="H32" s="16">
        <v>80540</v>
      </c>
      <c r="I32" s="23"/>
    </row>
    <row r="33" spans="1:9" x14ac:dyDescent="0.2">
      <c r="A33" s="22"/>
      <c r="B33" s="16">
        <v>3</v>
      </c>
      <c r="D33" s="16" t="s">
        <v>77</v>
      </c>
      <c r="F33" s="16" t="s">
        <v>78</v>
      </c>
      <c r="G33" s="16">
        <v>14180</v>
      </c>
      <c r="H33" s="16">
        <v>42540</v>
      </c>
      <c r="I33" s="23"/>
    </row>
    <row r="34" spans="1:9" x14ac:dyDescent="0.2">
      <c r="A34" s="22"/>
      <c r="B34" s="16">
        <v>5</v>
      </c>
      <c r="D34" s="16" t="s">
        <v>79</v>
      </c>
      <c r="F34" s="16" t="s">
        <v>80</v>
      </c>
      <c r="G34" s="16">
        <v>111440</v>
      </c>
      <c r="H34" s="16">
        <v>557200</v>
      </c>
      <c r="I34" s="23"/>
    </row>
    <row r="35" spans="1:9" x14ac:dyDescent="0.2">
      <c r="A35" s="22"/>
      <c r="B35" s="16">
        <v>1</v>
      </c>
      <c r="D35" s="16" t="s">
        <v>81</v>
      </c>
      <c r="F35" s="16" t="s">
        <v>82</v>
      </c>
      <c r="G35" s="16">
        <v>0</v>
      </c>
      <c r="H35" s="16">
        <v>0</v>
      </c>
      <c r="I35" s="23"/>
    </row>
    <row r="36" spans="1:9" x14ac:dyDescent="0.2">
      <c r="A36" s="22"/>
      <c r="B36" s="16">
        <v>1</v>
      </c>
      <c r="D36" s="16" t="s">
        <v>83</v>
      </c>
      <c r="F36" s="16" t="s">
        <v>84</v>
      </c>
      <c r="G36" s="16">
        <v>146890</v>
      </c>
      <c r="H36" s="16">
        <v>146890</v>
      </c>
      <c r="I36" s="23"/>
    </row>
    <row r="37" spans="1:9" x14ac:dyDescent="0.2">
      <c r="A37" s="22"/>
      <c r="B37" s="16">
        <v>1</v>
      </c>
      <c r="D37" s="16" t="s">
        <v>85</v>
      </c>
      <c r="F37" s="16" t="s">
        <v>86</v>
      </c>
      <c r="G37" s="16">
        <v>0</v>
      </c>
      <c r="H37" s="16">
        <v>0</v>
      </c>
      <c r="I37" s="23"/>
    </row>
    <row r="38" spans="1:9" x14ac:dyDescent="0.2">
      <c r="A38" s="22"/>
      <c r="I38" s="23"/>
    </row>
    <row r="39" spans="1:9" x14ac:dyDescent="0.2">
      <c r="A39" s="22"/>
      <c r="D39" s="19" t="s">
        <v>71</v>
      </c>
      <c r="F39" s="20" t="s">
        <v>87</v>
      </c>
      <c r="I39" s="23"/>
    </row>
    <row r="40" spans="1:9" x14ac:dyDescent="0.2">
      <c r="A40" s="22"/>
      <c r="B40" s="16">
        <v>1</v>
      </c>
      <c r="D40" s="16" t="s">
        <v>88</v>
      </c>
      <c r="F40" s="16" t="s">
        <v>89</v>
      </c>
      <c r="G40" s="16">
        <v>0</v>
      </c>
      <c r="H40" s="16">
        <v>0</v>
      </c>
      <c r="I40" s="23"/>
    </row>
    <row r="41" spans="1:9" x14ac:dyDescent="0.2">
      <c r="A41" s="22"/>
      <c r="I41" s="23"/>
    </row>
    <row r="42" spans="1:9" x14ac:dyDescent="0.2">
      <c r="A42" s="22"/>
      <c r="F42" s="16" t="s">
        <v>66</v>
      </c>
      <c r="H42" s="21">
        <v>827170</v>
      </c>
      <c r="I42" s="23"/>
    </row>
    <row r="43" spans="1:9" x14ac:dyDescent="0.2">
      <c r="A43" s="22"/>
      <c r="I43" s="23"/>
    </row>
    <row r="44" spans="1:9" x14ac:dyDescent="0.2">
      <c r="A44" s="22"/>
      <c r="D44" s="18" t="s">
        <v>90</v>
      </c>
      <c r="I44" s="23"/>
    </row>
    <row r="45" spans="1:9" x14ac:dyDescent="0.2">
      <c r="A45" s="22"/>
      <c r="I45" s="23"/>
    </row>
    <row r="46" spans="1:9" x14ac:dyDescent="0.2">
      <c r="A46" s="22"/>
      <c r="I46" s="23"/>
    </row>
    <row r="47" spans="1:9" x14ac:dyDescent="0.2">
      <c r="A47" s="22"/>
      <c r="I47" s="23"/>
    </row>
    <row r="48" spans="1:9" x14ac:dyDescent="0.2">
      <c r="B48" s="24"/>
      <c r="C48" s="24"/>
      <c r="D48" s="24"/>
      <c r="E48" s="24"/>
      <c r="F48" s="24"/>
      <c r="G48" s="24"/>
      <c r="H48" s="24"/>
    </row>
  </sheetData>
  <mergeCells count="7">
    <mergeCell ref="I8:J8"/>
    <mergeCell ref="I13:J13"/>
    <mergeCell ref="I2:J2"/>
    <mergeCell ref="I3:J3"/>
    <mergeCell ref="I4:J4"/>
    <mergeCell ref="I5:J5"/>
    <mergeCell ref="I7:J7"/>
  </mergeCells>
  <dataValidations count="8">
    <dataValidation allowBlank="1" showInputMessage="1" showErrorMessage="1" sqref="J10"/>
    <dataValidation allowBlank="1" showInputMessage="1" showErrorMessage="1" sqref="H2"/>
    <dataValidation allowBlank="1" showInputMessage="1" showErrorMessage="1" sqref="I2:J2"/>
    <dataValidation allowBlank="1" showInputMessage="1" showErrorMessage="1" sqref="D3"/>
    <dataValidation allowBlank="1" showInputMessage="1" showErrorMessage="1" sqref="H3"/>
    <dataValidation allowBlank="1" showInputMessage="1" showErrorMessage="1" sqref="H4"/>
    <dataValidation allowBlank="1" showInputMessage="1" showErrorMessage="1" sqref="H5"/>
    <dataValidation allowBlank="1" showInputMessage="1" showErrorMessage="1" sqref="H13"/>
  </dataValidations>
  <pageMargins left="0.05" right="0.05" top="0.75" bottom="0.75" header="0.3" footer="0.3"/>
  <pageSetup scale="85" orientation="portrait" verticalDpi="0" r:id="rId1"/>
  <headerFooter>
    <oddFooter>&amp;L&amp;"Arial,Bold"Teradata Corporation Confidential&amp;R&amp;"Arial,Bold"Page &amp;P of &amp;N</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3"/>
  </sheetPr>
  <dimension ref="A1:G17"/>
  <sheetViews>
    <sheetView workbookViewId="0"/>
  </sheetViews>
  <sheetFormatPr defaultRowHeight="12" x14ac:dyDescent="0.2"/>
  <cols>
    <col min="1" max="1" width="12.7109375" style="263" customWidth="1"/>
    <col min="2" max="2" width="14.7109375" style="263" customWidth="1"/>
    <col min="3" max="3" width="50.7109375" style="263" customWidth="1"/>
    <col min="4" max="4" width="11.28515625" style="263" customWidth="1"/>
    <col min="5" max="5" width="11.140625" style="263" customWidth="1"/>
    <col min="6" max="6" width="10.42578125" style="263" customWidth="1"/>
    <col min="7" max="7" width="9.140625" style="263"/>
    <col min="8" max="16384" width="9.140625" style="16"/>
  </cols>
  <sheetData>
    <row r="1" spans="1:7" x14ac:dyDescent="0.2">
      <c r="A1" s="267"/>
      <c r="B1" s="268" t="s">
        <v>14</v>
      </c>
      <c r="C1" s="267" t="s">
        <v>15</v>
      </c>
      <c r="D1" s="268" t="s">
        <v>8</v>
      </c>
      <c r="E1" s="263" t="s">
        <v>68</v>
      </c>
      <c r="G1" s="720" t="s">
        <v>3003</v>
      </c>
    </row>
    <row r="2" spans="1:7" x14ac:dyDescent="0.2">
      <c r="A2" s="267"/>
      <c r="B2" s="268" t="s">
        <v>2885</v>
      </c>
      <c r="C2" s="267" t="s">
        <v>2886</v>
      </c>
      <c r="D2" s="268" t="s">
        <v>1</v>
      </c>
      <c r="E2" s="263">
        <v>46010</v>
      </c>
      <c r="G2" s="720" t="s">
        <v>3004</v>
      </c>
    </row>
    <row r="3" spans="1:7" x14ac:dyDescent="0.2">
      <c r="A3" s="267"/>
      <c r="B3" s="268" t="s">
        <v>2887</v>
      </c>
      <c r="C3" s="267" t="s">
        <v>69</v>
      </c>
      <c r="D3" s="268" t="s">
        <v>22</v>
      </c>
      <c r="E3" s="263" t="s">
        <v>23</v>
      </c>
    </row>
    <row r="4" spans="1:7" x14ac:dyDescent="0.2">
      <c r="A4" s="261" t="s">
        <v>110</v>
      </c>
      <c r="B4" s="262"/>
      <c r="C4" s="262"/>
      <c r="D4" s="262"/>
      <c r="E4" s="262"/>
    </row>
    <row r="5" spans="1:7" x14ac:dyDescent="0.2">
      <c r="A5" s="263">
        <v>1</v>
      </c>
      <c r="B5" s="719" t="s">
        <v>75</v>
      </c>
      <c r="C5" s="263" t="s">
        <v>76</v>
      </c>
      <c r="D5" s="263">
        <v>80540</v>
      </c>
      <c r="E5" s="263">
        <v>80540</v>
      </c>
      <c r="G5" s="720">
        <v>1</v>
      </c>
    </row>
    <row r="6" spans="1:7" x14ac:dyDescent="0.2">
      <c r="A6" s="263">
        <v>3</v>
      </c>
      <c r="B6" s="719" t="s">
        <v>77</v>
      </c>
      <c r="C6" s="263" t="s">
        <v>78</v>
      </c>
      <c r="D6" s="263">
        <v>14180</v>
      </c>
      <c r="E6" s="263">
        <v>42540</v>
      </c>
      <c r="G6" s="720">
        <v>3</v>
      </c>
    </row>
    <row r="7" spans="1:7" x14ac:dyDescent="0.2">
      <c r="A7" s="263">
        <v>5</v>
      </c>
      <c r="B7" s="719" t="s">
        <v>79</v>
      </c>
      <c r="C7" s="263" t="s">
        <v>80</v>
      </c>
      <c r="D7" s="263">
        <v>111440</v>
      </c>
      <c r="E7" s="263">
        <v>557200</v>
      </c>
      <c r="G7" s="720">
        <v>5</v>
      </c>
    </row>
    <row r="8" spans="1:7" x14ac:dyDescent="0.2">
      <c r="A8" s="263">
        <v>1</v>
      </c>
      <c r="B8" s="719" t="s">
        <v>81</v>
      </c>
      <c r="C8" s="263" t="s">
        <v>82</v>
      </c>
      <c r="D8" s="263">
        <v>0</v>
      </c>
      <c r="E8" s="263">
        <v>0</v>
      </c>
      <c r="G8" s="720">
        <v>1</v>
      </c>
    </row>
    <row r="9" spans="1:7" x14ac:dyDescent="0.2">
      <c r="A9" s="263">
        <v>1</v>
      </c>
      <c r="B9" s="719" t="s">
        <v>83</v>
      </c>
      <c r="C9" s="263" t="s">
        <v>84</v>
      </c>
      <c r="D9" s="263">
        <v>146890</v>
      </c>
      <c r="E9" s="263">
        <v>146890</v>
      </c>
      <c r="G9" s="720">
        <v>1</v>
      </c>
    </row>
    <row r="10" spans="1:7" x14ac:dyDescent="0.2">
      <c r="A10" s="263">
        <v>1</v>
      </c>
      <c r="B10" s="719" t="s">
        <v>85</v>
      </c>
      <c r="C10" s="263" t="s">
        <v>86</v>
      </c>
      <c r="D10" s="263">
        <v>0</v>
      </c>
      <c r="E10" s="263">
        <v>0</v>
      </c>
      <c r="G10" s="720">
        <v>1</v>
      </c>
    </row>
    <row r="11" spans="1:7" x14ac:dyDescent="0.2">
      <c r="A11" s="264" t="s">
        <v>2883</v>
      </c>
      <c r="B11" s="265"/>
      <c r="C11" s="265"/>
      <c r="D11" s="265"/>
      <c r="E11" s="265"/>
    </row>
    <row r="12" spans="1:7" x14ac:dyDescent="0.2">
      <c r="A12" s="263">
        <v>1</v>
      </c>
      <c r="B12" s="721" t="s">
        <v>88</v>
      </c>
      <c r="C12" s="263" t="s">
        <v>89</v>
      </c>
      <c r="D12" s="263">
        <v>0</v>
      </c>
      <c r="E12" s="263">
        <v>0</v>
      </c>
    </row>
    <row r="14" spans="1:7" x14ac:dyDescent="0.2">
      <c r="A14" s="261"/>
      <c r="B14" s="261" t="s">
        <v>2884</v>
      </c>
      <c r="C14" s="261"/>
      <c r="D14" s="261"/>
      <c r="E14" s="266">
        <v>827170</v>
      </c>
    </row>
    <row r="17" spans="3:3" x14ac:dyDescent="0.2">
      <c r="C17" s="721" t="s">
        <v>3002</v>
      </c>
    </row>
  </sheetData>
  <pageMargins left="0.05" right="0.05" top="0.75" bottom="0.75" header="0.3" footer="0.3"/>
  <pageSetup scale="85" orientation="portrait" verticalDpi="0" r:id="rId1"/>
  <headerFooter>
    <oddFooter>&amp;L&amp;"Arial,Bold"Teradata Corporation Confidential&amp;R&amp;"Arial,Bold"Page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7"/>
  </sheetPr>
  <dimension ref="A1:H16"/>
  <sheetViews>
    <sheetView workbookViewId="0">
      <pane ySplit="6" topLeftCell="A7" activePane="bottomLeft" state="frozen"/>
      <selection pane="bottomLeft" sqref="A1:B1"/>
    </sheetView>
  </sheetViews>
  <sheetFormatPr defaultRowHeight="15" x14ac:dyDescent="0.25"/>
  <cols>
    <col min="1" max="1" width="5" style="3" customWidth="1"/>
    <col min="2" max="2" width="15" style="3" customWidth="1"/>
    <col min="3" max="3" width="64" style="3" customWidth="1"/>
    <col min="4" max="4" width="18" style="3" customWidth="1"/>
    <col min="5" max="5" width="8" style="3" customWidth="1"/>
    <col min="6" max="7" width="18" style="3" customWidth="1"/>
    <col min="8" max="8" width="0" style="3" hidden="1" customWidth="1"/>
    <col min="9" max="16384" width="9.140625" style="3"/>
  </cols>
  <sheetData>
    <row r="1" spans="1:8" x14ac:dyDescent="0.25">
      <c r="A1" s="359" t="s">
        <v>91</v>
      </c>
      <c r="B1" s="360"/>
      <c r="C1" s="1" t="s">
        <v>11</v>
      </c>
      <c r="D1" s="2" t="s">
        <v>92</v>
      </c>
      <c r="E1" s="362">
        <v>42191.080937500003</v>
      </c>
      <c r="F1" s="360"/>
      <c r="G1" s="360"/>
    </row>
    <row r="2" spans="1:8" x14ac:dyDescent="0.25">
      <c r="A2" s="359" t="s">
        <v>93</v>
      </c>
      <c r="B2" s="360"/>
      <c r="C2" s="1" t="s">
        <v>94</v>
      </c>
      <c r="D2" s="2" t="s">
        <v>95</v>
      </c>
      <c r="E2" s="361"/>
      <c r="F2" s="360"/>
      <c r="G2" s="360"/>
    </row>
    <row r="3" spans="1:8" x14ac:dyDescent="0.25">
      <c r="A3" s="359" t="s">
        <v>96</v>
      </c>
      <c r="B3" s="360"/>
      <c r="C3" s="1" t="s">
        <v>69</v>
      </c>
      <c r="D3" s="2" t="s">
        <v>97</v>
      </c>
      <c r="E3" s="361" t="s">
        <v>23</v>
      </c>
      <c r="F3" s="360"/>
      <c r="G3" s="360"/>
    </row>
    <row r="4" spans="1:8" x14ac:dyDescent="0.25">
      <c r="A4" s="359" t="s">
        <v>98</v>
      </c>
      <c r="B4" s="360"/>
      <c r="C4" s="361" t="s">
        <v>99</v>
      </c>
      <c r="D4" s="360"/>
      <c r="E4" s="360"/>
      <c r="F4" s="360"/>
      <c r="G4" s="360"/>
    </row>
    <row r="5" spans="1:8" x14ac:dyDescent="0.25">
      <c r="A5" s="359" t="s">
        <v>100</v>
      </c>
      <c r="B5" s="360"/>
      <c r="C5" s="361" t="s">
        <v>101</v>
      </c>
      <c r="D5" s="360"/>
      <c r="E5" s="360"/>
      <c r="F5" s="360"/>
      <c r="G5" s="360"/>
    </row>
    <row r="6" spans="1:8" x14ac:dyDescent="0.25">
      <c r="A6" s="4" t="s">
        <v>102</v>
      </c>
      <c r="B6" s="4" t="s">
        <v>103</v>
      </c>
      <c r="C6" s="4" t="s">
        <v>104</v>
      </c>
      <c r="D6" s="4" t="s">
        <v>105</v>
      </c>
      <c r="E6" s="4" t="s">
        <v>106</v>
      </c>
      <c r="F6" s="4" t="s">
        <v>107</v>
      </c>
      <c r="G6" s="4" t="s">
        <v>108</v>
      </c>
      <c r="H6" s="4" t="s">
        <v>109</v>
      </c>
    </row>
    <row r="7" spans="1:8" x14ac:dyDescent="0.25">
      <c r="A7" s="5"/>
      <c r="B7" s="5"/>
      <c r="C7" s="5" t="s">
        <v>110</v>
      </c>
      <c r="D7" s="6">
        <f>SUM(H8:H13)</f>
        <v>827170</v>
      </c>
      <c r="E7" s="7">
        <f>(IF(D7=0,0,(1-F7/D7)))</f>
        <v>0</v>
      </c>
      <c r="F7" s="6">
        <f>SUM(G8:G13)</f>
        <v>827170</v>
      </c>
      <c r="G7" s="6">
        <f>SUM(G8:G13)</f>
        <v>827170</v>
      </c>
      <c r="H7" s="6">
        <f>SUM(H8:H13)</f>
        <v>827170</v>
      </c>
    </row>
    <row r="8" spans="1:8" x14ac:dyDescent="0.25">
      <c r="A8" s="8">
        <v>1</v>
      </c>
      <c r="B8" s="8" t="s">
        <v>75</v>
      </c>
      <c r="C8" s="8" t="s">
        <v>76</v>
      </c>
      <c r="D8" s="9">
        <v>80540</v>
      </c>
      <c r="E8" s="10">
        <v>0</v>
      </c>
      <c r="F8" s="9">
        <f t="shared" ref="F8:F13" si="0">(D8*(1-E8))</f>
        <v>80540</v>
      </c>
      <c r="G8" s="9">
        <f t="shared" ref="G8:G13" si="1">(F8*A8)</f>
        <v>80540</v>
      </c>
      <c r="H8" s="9">
        <f t="shared" ref="H8:H13" si="2">(D8*A8)</f>
        <v>80540</v>
      </c>
    </row>
    <row r="9" spans="1:8" x14ac:dyDescent="0.25">
      <c r="A9" s="8">
        <v>3</v>
      </c>
      <c r="B9" s="8" t="s">
        <v>77</v>
      </c>
      <c r="C9" s="8" t="s">
        <v>78</v>
      </c>
      <c r="D9" s="9">
        <v>14180</v>
      </c>
      <c r="E9" s="10">
        <v>0</v>
      </c>
      <c r="F9" s="9">
        <f t="shared" si="0"/>
        <v>14180</v>
      </c>
      <c r="G9" s="9">
        <f t="shared" si="1"/>
        <v>42540</v>
      </c>
      <c r="H9" s="9">
        <f t="shared" si="2"/>
        <v>42540</v>
      </c>
    </row>
    <row r="10" spans="1:8" x14ac:dyDescent="0.25">
      <c r="A10" s="8">
        <v>5</v>
      </c>
      <c r="B10" s="8" t="s">
        <v>79</v>
      </c>
      <c r="C10" s="8" t="s">
        <v>80</v>
      </c>
      <c r="D10" s="9">
        <v>111440</v>
      </c>
      <c r="E10" s="10">
        <v>0</v>
      </c>
      <c r="F10" s="9">
        <f t="shared" si="0"/>
        <v>111440</v>
      </c>
      <c r="G10" s="9">
        <f t="shared" si="1"/>
        <v>557200</v>
      </c>
      <c r="H10" s="9">
        <f t="shared" si="2"/>
        <v>557200</v>
      </c>
    </row>
    <row r="11" spans="1:8" x14ac:dyDescent="0.25">
      <c r="A11" s="8">
        <v>1</v>
      </c>
      <c r="B11" s="8" t="s">
        <v>81</v>
      </c>
      <c r="C11" s="8" t="s">
        <v>82</v>
      </c>
      <c r="D11" s="9">
        <v>0</v>
      </c>
      <c r="E11" s="10">
        <v>0</v>
      </c>
      <c r="F11" s="9">
        <f t="shared" si="0"/>
        <v>0</v>
      </c>
      <c r="G11" s="9">
        <f t="shared" si="1"/>
        <v>0</v>
      </c>
      <c r="H11" s="9">
        <f t="shared" si="2"/>
        <v>0</v>
      </c>
    </row>
    <row r="12" spans="1:8" x14ac:dyDescent="0.25">
      <c r="A12" s="8">
        <v>1</v>
      </c>
      <c r="B12" s="8" t="s">
        <v>83</v>
      </c>
      <c r="C12" s="8" t="s">
        <v>84</v>
      </c>
      <c r="D12" s="9">
        <v>146890</v>
      </c>
      <c r="E12" s="10">
        <v>0</v>
      </c>
      <c r="F12" s="9">
        <f t="shared" si="0"/>
        <v>146890</v>
      </c>
      <c r="G12" s="9">
        <f t="shared" si="1"/>
        <v>146890</v>
      </c>
      <c r="H12" s="9">
        <f t="shared" si="2"/>
        <v>146890</v>
      </c>
    </row>
    <row r="13" spans="1:8" x14ac:dyDescent="0.25">
      <c r="A13" s="8">
        <v>1</v>
      </c>
      <c r="B13" s="8" t="s">
        <v>85</v>
      </c>
      <c r="C13" s="8" t="s">
        <v>86</v>
      </c>
      <c r="D13" s="9">
        <v>0</v>
      </c>
      <c r="E13" s="10">
        <v>0</v>
      </c>
      <c r="F13" s="9">
        <f t="shared" si="0"/>
        <v>0</v>
      </c>
      <c r="G13" s="9">
        <f t="shared" si="1"/>
        <v>0</v>
      </c>
      <c r="H13" s="9">
        <f t="shared" si="2"/>
        <v>0</v>
      </c>
    </row>
    <row r="14" spans="1:8" x14ac:dyDescent="0.25">
      <c r="A14" s="5"/>
      <c r="B14" s="5"/>
      <c r="C14" s="5" t="s">
        <v>111</v>
      </c>
      <c r="D14" s="6">
        <f>SUM(H15)</f>
        <v>0</v>
      </c>
      <c r="E14" s="7">
        <f>(IF(D14=0,0,(1-F14/D14)))</f>
        <v>0</v>
      </c>
      <c r="F14" s="6">
        <f>SUM(G15)</f>
        <v>0</v>
      </c>
      <c r="G14" s="6">
        <f>SUM(G15)</f>
        <v>0</v>
      </c>
      <c r="H14" s="6">
        <f>SUM(H15)</f>
        <v>0</v>
      </c>
    </row>
    <row r="15" spans="1:8" x14ac:dyDescent="0.25">
      <c r="A15" s="8">
        <v>1</v>
      </c>
      <c r="B15" s="8" t="s">
        <v>88</v>
      </c>
      <c r="C15" s="8" t="s">
        <v>89</v>
      </c>
      <c r="D15" s="9">
        <v>0</v>
      </c>
      <c r="E15" s="10">
        <v>0</v>
      </c>
      <c r="F15" s="9">
        <f>(D15*(1-E15))</f>
        <v>0</v>
      </c>
      <c r="G15" s="9">
        <f>(F15*A15)</f>
        <v>0</v>
      </c>
      <c r="H15" s="9">
        <f>(D15*A15)</f>
        <v>0</v>
      </c>
    </row>
    <row r="16" spans="1:8" x14ac:dyDescent="0.25">
      <c r="A16" s="11"/>
      <c r="B16" s="11"/>
      <c r="C16" s="11" t="s">
        <v>112</v>
      </c>
      <c r="D16" s="12">
        <f>SUM(D7,D14)</f>
        <v>827170</v>
      </c>
      <c r="E16" s="13">
        <f>(IF(D16=0,0,(1-F16/D16)))</f>
        <v>0</v>
      </c>
      <c r="F16" s="12">
        <f>SUM(F7,F14)</f>
        <v>827170</v>
      </c>
      <c r="G16" s="12">
        <f>SUM(G7,G14)</f>
        <v>827170</v>
      </c>
      <c r="H16" s="12">
        <f>SUM(H7,H14)</f>
        <v>827170</v>
      </c>
    </row>
  </sheetData>
  <mergeCells count="10">
    <mergeCell ref="A4:B4"/>
    <mergeCell ref="C4:G4"/>
    <mergeCell ref="A5:B5"/>
    <mergeCell ref="C5:G5"/>
    <mergeCell ref="A1:B1"/>
    <mergeCell ref="E1:G1"/>
    <mergeCell ref="A2:B2"/>
    <mergeCell ref="E2:G2"/>
    <mergeCell ref="A3:B3"/>
    <mergeCell ref="E3:G3"/>
  </mergeCells>
  <pageMargins left="0.05" right="0.05" top="0.75" bottom="0.75" header="0.3" footer="0.3"/>
  <pageSetup scale="85" orientation="portrait" verticalDpi="0" r:id="rId1"/>
  <headerFooter>
    <oddFooter>&amp;L&amp;"Arial,Bold"Teradata Corporation Confidential&amp;R&amp;"Arial,Bold"Page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indexed="53"/>
    <pageSetUpPr fitToPage="1"/>
  </sheetPr>
  <dimension ref="A1:R3275"/>
  <sheetViews>
    <sheetView showGridLines="0" zoomScale="70" zoomScaleNormal="70" workbookViewId="0">
      <pane ySplit="15" topLeftCell="A16" activePane="bottomLeft" state="frozenSplit"/>
      <selection pane="bottomLeft" sqref="A1:E1"/>
    </sheetView>
  </sheetViews>
  <sheetFormatPr defaultColWidth="4.85546875" defaultRowHeight="15" outlineLevelRow="5" x14ac:dyDescent="0.3"/>
  <cols>
    <col min="1" max="1" width="10.85546875" style="51" customWidth="1"/>
    <col min="2" max="2" width="11.42578125" style="249" customWidth="1"/>
    <col min="3" max="3" width="31.42578125" style="250" customWidth="1"/>
    <col min="4" max="4" width="62.5703125" style="250" customWidth="1"/>
    <col min="5" max="5" width="66" style="251" customWidth="1"/>
    <col min="6" max="6" width="16.7109375" style="252" customWidth="1"/>
    <col min="7" max="7" width="21" style="253" customWidth="1"/>
    <col min="8" max="8" width="15.7109375" style="51" customWidth="1"/>
    <col min="9" max="9" width="18.140625" style="51" customWidth="1"/>
    <col min="10" max="10" width="13" style="51" customWidth="1"/>
    <col min="11" max="12" width="4.85546875" style="51" customWidth="1"/>
    <col min="13" max="13" width="10.140625" style="51" customWidth="1"/>
    <col min="14" max="17" width="4.85546875" style="51"/>
    <col min="18" max="18" width="4.85546875" style="51" hidden="1" customWidth="1"/>
    <col min="19" max="256" width="4.85546875" style="51"/>
    <col min="257" max="257" width="10.85546875" style="51" customWidth="1"/>
    <col min="258" max="258" width="11.42578125" style="51" customWidth="1"/>
    <col min="259" max="259" width="31.42578125" style="51" customWidth="1"/>
    <col min="260" max="260" width="62.5703125" style="51" customWidth="1"/>
    <col min="261" max="261" width="66" style="51" customWidth="1"/>
    <col min="262" max="262" width="16.7109375" style="51" customWidth="1"/>
    <col min="263" max="263" width="21" style="51" customWidth="1"/>
    <col min="264" max="264" width="15.7109375" style="51" customWidth="1"/>
    <col min="265" max="265" width="18.140625" style="51" customWidth="1"/>
    <col min="266" max="266" width="13" style="51" customWidth="1"/>
    <col min="267" max="268" width="4.85546875" style="51" customWidth="1"/>
    <col min="269" max="269" width="10.140625" style="51" customWidth="1"/>
    <col min="270" max="273" width="4.85546875" style="51"/>
    <col min="274" max="274" width="0" style="51" hidden="1" customWidth="1"/>
    <col min="275" max="512" width="4.85546875" style="51"/>
    <col min="513" max="513" width="10.85546875" style="51" customWidth="1"/>
    <col min="514" max="514" width="11.42578125" style="51" customWidth="1"/>
    <col min="515" max="515" width="31.42578125" style="51" customWidth="1"/>
    <col min="516" max="516" width="62.5703125" style="51" customWidth="1"/>
    <col min="517" max="517" width="66" style="51" customWidth="1"/>
    <col min="518" max="518" width="16.7109375" style="51" customWidth="1"/>
    <col min="519" max="519" width="21" style="51" customWidth="1"/>
    <col min="520" max="520" width="15.7109375" style="51" customWidth="1"/>
    <col min="521" max="521" width="18.140625" style="51" customWidth="1"/>
    <col min="522" max="522" width="13" style="51" customWidth="1"/>
    <col min="523" max="524" width="4.85546875" style="51" customWidth="1"/>
    <col min="525" max="525" width="10.140625" style="51" customWidth="1"/>
    <col min="526" max="529" width="4.85546875" style="51"/>
    <col min="530" max="530" width="0" style="51" hidden="1" customWidth="1"/>
    <col min="531" max="768" width="4.85546875" style="51"/>
    <col min="769" max="769" width="10.85546875" style="51" customWidth="1"/>
    <col min="770" max="770" width="11.42578125" style="51" customWidth="1"/>
    <col min="771" max="771" width="31.42578125" style="51" customWidth="1"/>
    <col min="772" max="772" width="62.5703125" style="51" customWidth="1"/>
    <col min="773" max="773" width="66" style="51" customWidth="1"/>
    <col min="774" max="774" width="16.7109375" style="51" customWidth="1"/>
    <col min="775" max="775" width="21" style="51" customWidth="1"/>
    <col min="776" max="776" width="15.7109375" style="51" customWidth="1"/>
    <col min="777" max="777" width="18.140625" style="51" customWidth="1"/>
    <col min="778" max="778" width="13" style="51" customWidth="1"/>
    <col min="779" max="780" width="4.85546875" style="51" customWidth="1"/>
    <col min="781" max="781" width="10.140625" style="51" customWidth="1"/>
    <col min="782" max="785" width="4.85546875" style="51"/>
    <col min="786" max="786" width="0" style="51" hidden="1" customWidth="1"/>
    <col min="787" max="1024" width="4.85546875" style="51"/>
    <col min="1025" max="1025" width="10.85546875" style="51" customWidth="1"/>
    <col min="1026" max="1026" width="11.42578125" style="51" customWidth="1"/>
    <col min="1027" max="1027" width="31.42578125" style="51" customWidth="1"/>
    <col min="1028" max="1028" width="62.5703125" style="51" customWidth="1"/>
    <col min="1029" max="1029" width="66" style="51" customWidth="1"/>
    <col min="1030" max="1030" width="16.7109375" style="51" customWidth="1"/>
    <col min="1031" max="1031" width="21" style="51" customWidth="1"/>
    <col min="1032" max="1032" width="15.7109375" style="51" customWidth="1"/>
    <col min="1033" max="1033" width="18.140625" style="51" customWidth="1"/>
    <col min="1034" max="1034" width="13" style="51" customWidth="1"/>
    <col min="1035" max="1036" width="4.85546875" style="51" customWidth="1"/>
    <col min="1037" max="1037" width="10.140625" style="51" customWidth="1"/>
    <col min="1038" max="1041" width="4.85546875" style="51"/>
    <col min="1042" max="1042" width="0" style="51" hidden="1" customWidth="1"/>
    <col min="1043" max="1280" width="4.85546875" style="51"/>
    <col min="1281" max="1281" width="10.85546875" style="51" customWidth="1"/>
    <col min="1282" max="1282" width="11.42578125" style="51" customWidth="1"/>
    <col min="1283" max="1283" width="31.42578125" style="51" customWidth="1"/>
    <col min="1284" max="1284" width="62.5703125" style="51" customWidth="1"/>
    <col min="1285" max="1285" width="66" style="51" customWidth="1"/>
    <col min="1286" max="1286" width="16.7109375" style="51" customWidth="1"/>
    <col min="1287" max="1287" width="21" style="51" customWidth="1"/>
    <col min="1288" max="1288" width="15.7109375" style="51" customWidth="1"/>
    <col min="1289" max="1289" width="18.140625" style="51" customWidth="1"/>
    <col min="1290" max="1290" width="13" style="51" customWidth="1"/>
    <col min="1291" max="1292" width="4.85546875" style="51" customWidth="1"/>
    <col min="1293" max="1293" width="10.140625" style="51" customWidth="1"/>
    <col min="1294" max="1297" width="4.85546875" style="51"/>
    <col min="1298" max="1298" width="0" style="51" hidden="1" customWidth="1"/>
    <col min="1299" max="1536" width="4.85546875" style="51"/>
    <col min="1537" max="1537" width="10.85546875" style="51" customWidth="1"/>
    <col min="1538" max="1538" width="11.42578125" style="51" customWidth="1"/>
    <col min="1539" max="1539" width="31.42578125" style="51" customWidth="1"/>
    <col min="1540" max="1540" width="62.5703125" style="51" customWidth="1"/>
    <col min="1541" max="1541" width="66" style="51" customWidth="1"/>
    <col min="1542" max="1542" width="16.7109375" style="51" customWidth="1"/>
    <col min="1543" max="1543" width="21" style="51" customWidth="1"/>
    <col min="1544" max="1544" width="15.7109375" style="51" customWidth="1"/>
    <col min="1545" max="1545" width="18.140625" style="51" customWidth="1"/>
    <col min="1546" max="1546" width="13" style="51" customWidth="1"/>
    <col min="1547" max="1548" width="4.85546875" style="51" customWidth="1"/>
    <col min="1549" max="1549" width="10.140625" style="51" customWidth="1"/>
    <col min="1550" max="1553" width="4.85546875" style="51"/>
    <col min="1554" max="1554" width="0" style="51" hidden="1" customWidth="1"/>
    <col min="1555" max="1792" width="4.85546875" style="51"/>
    <col min="1793" max="1793" width="10.85546875" style="51" customWidth="1"/>
    <col min="1794" max="1794" width="11.42578125" style="51" customWidth="1"/>
    <col min="1795" max="1795" width="31.42578125" style="51" customWidth="1"/>
    <col min="1796" max="1796" width="62.5703125" style="51" customWidth="1"/>
    <col min="1797" max="1797" width="66" style="51" customWidth="1"/>
    <col min="1798" max="1798" width="16.7109375" style="51" customWidth="1"/>
    <col min="1799" max="1799" width="21" style="51" customWidth="1"/>
    <col min="1800" max="1800" width="15.7109375" style="51" customWidth="1"/>
    <col min="1801" max="1801" width="18.140625" style="51" customWidth="1"/>
    <col min="1802" max="1802" width="13" style="51" customWidth="1"/>
    <col min="1803" max="1804" width="4.85546875" style="51" customWidth="1"/>
    <col min="1805" max="1805" width="10.140625" style="51" customWidth="1"/>
    <col min="1806" max="1809" width="4.85546875" style="51"/>
    <col min="1810" max="1810" width="0" style="51" hidden="1" customWidth="1"/>
    <col min="1811" max="2048" width="4.85546875" style="51"/>
    <col min="2049" max="2049" width="10.85546875" style="51" customWidth="1"/>
    <col min="2050" max="2050" width="11.42578125" style="51" customWidth="1"/>
    <col min="2051" max="2051" width="31.42578125" style="51" customWidth="1"/>
    <col min="2052" max="2052" width="62.5703125" style="51" customWidth="1"/>
    <col min="2053" max="2053" width="66" style="51" customWidth="1"/>
    <col min="2054" max="2054" width="16.7109375" style="51" customWidth="1"/>
    <col min="2055" max="2055" width="21" style="51" customWidth="1"/>
    <col min="2056" max="2056" width="15.7109375" style="51" customWidth="1"/>
    <col min="2057" max="2057" width="18.140625" style="51" customWidth="1"/>
    <col min="2058" max="2058" width="13" style="51" customWidth="1"/>
    <col min="2059" max="2060" width="4.85546875" style="51" customWidth="1"/>
    <col min="2061" max="2061" width="10.140625" style="51" customWidth="1"/>
    <col min="2062" max="2065" width="4.85546875" style="51"/>
    <col min="2066" max="2066" width="0" style="51" hidden="1" customWidth="1"/>
    <col min="2067" max="2304" width="4.85546875" style="51"/>
    <col min="2305" max="2305" width="10.85546875" style="51" customWidth="1"/>
    <col min="2306" max="2306" width="11.42578125" style="51" customWidth="1"/>
    <col min="2307" max="2307" width="31.42578125" style="51" customWidth="1"/>
    <col min="2308" max="2308" width="62.5703125" style="51" customWidth="1"/>
    <col min="2309" max="2309" width="66" style="51" customWidth="1"/>
    <col min="2310" max="2310" width="16.7109375" style="51" customWidth="1"/>
    <col min="2311" max="2311" width="21" style="51" customWidth="1"/>
    <col min="2312" max="2312" width="15.7109375" style="51" customWidth="1"/>
    <col min="2313" max="2313" width="18.140625" style="51" customWidth="1"/>
    <col min="2314" max="2314" width="13" style="51" customWidth="1"/>
    <col min="2315" max="2316" width="4.85546875" style="51" customWidth="1"/>
    <col min="2317" max="2317" width="10.140625" style="51" customWidth="1"/>
    <col min="2318" max="2321" width="4.85546875" style="51"/>
    <col min="2322" max="2322" width="0" style="51" hidden="1" customWidth="1"/>
    <col min="2323" max="2560" width="4.85546875" style="51"/>
    <col min="2561" max="2561" width="10.85546875" style="51" customWidth="1"/>
    <col min="2562" max="2562" width="11.42578125" style="51" customWidth="1"/>
    <col min="2563" max="2563" width="31.42578125" style="51" customWidth="1"/>
    <col min="2564" max="2564" width="62.5703125" style="51" customWidth="1"/>
    <col min="2565" max="2565" width="66" style="51" customWidth="1"/>
    <col min="2566" max="2566" width="16.7109375" style="51" customWidth="1"/>
    <col min="2567" max="2567" width="21" style="51" customWidth="1"/>
    <col min="2568" max="2568" width="15.7109375" style="51" customWidth="1"/>
    <col min="2569" max="2569" width="18.140625" style="51" customWidth="1"/>
    <col min="2570" max="2570" width="13" style="51" customWidth="1"/>
    <col min="2571" max="2572" width="4.85546875" style="51" customWidth="1"/>
    <col min="2573" max="2573" width="10.140625" style="51" customWidth="1"/>
    <col min="2574" max="2577" width="4.85546875" style="51"/>
    <col min="2578" max="2578" width="0" style="51" hidden="1" customWidth="1"/>
    <col min="2579" max="2816" width="4.85546875" style="51"/>
    <col min="2817" max="2817" width="10.85546875" style="51" customWidth="1"/>
    <col min="2818" max="2818" width="11.42578125" style="51" customWidth="1"/>
    <col min="2819" max="2819" width="31.42578125" style="51" customWidth="1"/>
    <col min="2820" max="2820" width="62.5703125" style="51" customWidth="1"/>
    <col min="2821" max="2821" width="66" style="51" customWidth="1"/>
    <col min="2822" max="2822" width="16.7109375" style="51" customWidth="1"/>
    <col min="2823" max="2823" width="21" style="51" customWidth="1"/>
    <col min="2824" max="2824" width="15.7109375" style="51" customWidth="1"/>
    <col min="2825" max="2825" width="18.140625" style="51" customWidth="1"/>
    <col min="2826" max="2826" width="13" style="51" customWidth="1"/>
    <col min="2827" max="2828" width="4.85546875" style="51" customWidth="1"/>
    <col min="2829" max="2829" width="10.140625" style="51" customWidth="1"/>
    <col min="2830" max="2833" width="4.85546875" style="51"/>
    <col min="2834" max="2834" width="0" style="51" hidden="1" customWidth="1"/>
    <col min="2835" max="3072" width="4.85546875" style="51"/>
    <col min="3073" max="3073" width="10.85546875" style="51" customWidth="1"/>
    <col min="3074" max="3074" width="11.42578125" style="51" customWidth="1"/>
    <col min="3075" max="3075" width="31.42578125" style="51" customWidth="1"/>
    <col min="3076" max="3076" width="62.5703125" style="51" customWidth="1"/>
    <col min="3077" max="3077" width="66" style="51" customWidth="1"/>
    <col min="3078" max="3078" width="16.7109375" style="51" customWidth="1"/>
    <col min="3079" max="3079" width="21" style="51" customWidth="1"/>
    <col min="3080" max="3080" width="15.7109375" style="51" customWidth="1"/>
    <col min="3081" max="3081" width="18.140625" style="51" customWidth="1"/>
    <col min="3082" max="3082" width="13" style="51" customWidth="1"/>
    <col min="3083" max="3084" width="4.85546875" style="51" customWidth="1"/>
    <col min="3085" max="3085" width="10.140625" style="51" customWidth="1"/>
    <col min="3086" max="3089" width="4.85546875" style="51"/>
    <col min="3090" max="3090" width="0" style="51" hidden="1" customWidth="1"/>
    <col min="3091" max="3328" width="4.85546875" style="51"/>
    <col min="3329" max="3329" width="10.85546875" style="51" customWidth="1"/>
    <col min="3330" max="3330" width="11.42578125" style="51" customWidth="1"/>
    <col min="3331" max="3331" width="31.42578125" style="51" customWidth="1"/>
    <col min="3332" max="3332" width="62.5703125" style="51" customWidth="1"/>
    <col min="3333" max="3333" width="66" style="51" customWidth="1"/>
    <col min="3334" max="3334" width="16.7109375" style="51" customWidth="1"/>
    <col min="3335" max="3335" width="21" style="51" customWidth="1"/>
    <col min="3336" max="3336" width="15.7109375" style="51" customWidth="1"/>
    <col min="3337" max="3337" width="18.140625" style="51" customWidth="1"/>
    <col min="3338" max="3338" width="13" style="51" customWidth="1"/>
    <col min="3339" max="3340" width="4.85546875" style="51" customWidth="1"/>
    <col min="3341" max="3341" width="10.140625" style="51" customWidth="1"/>
    <col min="3342" max="3345" width="4.85546875" style="51"/>
    <col min="3346" max="3346" width="0" style="51" hidden="1" customWidth="1"/>
    <col min="3347" max="3584" width="4.85546875" style="51"/>
    <col min="3585" max="3585" width="10.85546875" style="51" customWidth="1"/>
    <col min="3586" max="3586" width="11.42578125" style="51" customWidth="1"/>
    <col min="3587" max="3587" width="31.42578125" style="51" customWidth="1"/>
    <col min="3588" max="3588" width="62.5703125" style="51" customWidth="1"/>
    <col min="3589" max="3589" width="66" style="51" customWidth="1"/>
    <col min="3590" max="3590" width="16.7109375" style="51" customWidth="1"/>
    <col min="3591" max="3591" width="21" style="51" customWidth="1"/>
    <col min="3592" max="3592" width="15.7109375" style="51" customWidth="1"/>
    <col min="3593" max="3593" width="18.140625" style="51" customWidth="1"/>
    <col min="3594" max="3594" width="13" style="51" customWidth="1"/>
    <col min="3595" max="3596" width="4.85546875" style="51" customWidth="1"/>
    <col min="3597" max="3597" width="10.140625" style="51" customWidth="1"/>
    <col min="3598" max="3601" width="4.85546875" style="51"/>
    <col min="3602" max="3602" width="0" style="51" hidden="1" customWidth="1"/>
    <col min="3603" max="3840" width="4.85546875" style="51"/>
    <col min="3841" max="3841" width="10.85546875" style="51" customWidth="1"/>
    <col min="3842" max="3842" width="11.42578125" style="51" customWidth="1"/>
    <col min="3843" max="3843" width="31.42578125" style="51" customWidth="1"/>
    <col min="3844" max="3844" width="62.5703125" style="51" customWidth="1"/>
    <col min="3845" max="3845" width="66" style="51" customWidth="1"/>
    <col min="3846" max="3846" width="16.7109375" style="51" customWidth="1"/>
    <col min="3847" max="3847" width="21" style="51" customWidth="1"/>
    <col min="3848" max="3848" width="15.7109375" style="51" customWidth="1"/>
    <col min="3849" max="3849" width="18.140625" style="51" customWidth="1"/>
    <col min="3850" max="3850" width="13" style="51" customWidth="1"/>
    <col min="3851" max="3852" width="4.85546875" style="51" customWidth="1"/>
    <col min="3853" max="3853" width="10.140625" style="51" customWidth="1"/>
    <col min="3854" max="3857" width="4.85546875" style="51"/>
    <col min="3858" max="3858" width="0" style="51" hidden="1" customWidth="1"/>
    <col min="3859" max="4096" width="4.85546875" style="51"/>
    <col min="4097" max="4097" width="10.85546875" style="51" customWidth="1"/>
    <col min="4098" max="4098" width="11.42578125" style="51" customWidth="1"/>
    <col min="4099" max="4099" width="31.42578125" style="51" customWidth="1"/>
    <col min="4100" max="4100" width="62.5703125" style="51" customWidth="1"/>
    <col min="4101" max="4101" width="66" style="51" customWidth="1"/>
    <col min="4102" max="4102" width="16.7109375" style="51" customWidth="1"/>
    <col min="4103" max="4103" width="21" style="51" customWidth="1"/>
    <col min="4104" max="4104" width="15.7109375" style="51" customWidth="1"/>
    <col min="4105" max="4105" width="18.140625" style="51" customWidth="1"/>
    <col min="4106" max="4106" width="13" style="51" customWidth="1"/>
    <col min="4107" max="4108" width="4.85546875" style="51" customWidth="1"/>
    <col min="4109" max="4109" width="10.140625" style="51" customWidth="1"/>
    <col min="4110" max="4113" width="4.85546875" style="51"/>
    <col min="4114" max="4114" width="0" style="51" hidden="1" customWidth="1"/>
    <col min="4115" max="4352" width="4.85546875" style="51"/>
    <col min="4353" max="4353" width="10.85546875" style="51" customWidth="1"/>
    <col min="4354" max="4354" width="11.42578125" style="51" customWidth="1"/>
    <col min="4355" max="4355" width="31.42578125" style="51" customWidth="1"/>
    <col min="4356" max="4356" width="62.5703125" style="51" customWidth="1"/>
    <col min="4357" max="4357" width="66" style="51" customWidth="1"/>
    <col min="4358" max="4358" width="16.7109375" style="51" customWidth="1"/>
    <col min="4359" max="4359" width="21" style="51" customWidth="1"/>
    <col min="4360" max="4360" width="15.7109375" style="51" customWidth="1"/>
    <col min="4361" max="4361" width="18.140625" style="51" customWidth="1"/>
    <col min="4362" max="4362" width="13" style="51" customWidth="1"/>
    <col min="4363" max="4364" width="4.85546875" style="51" customWidth="1"/>
    <col min="4365" max="4365" width="10.140625" style="51" customWidth="1"/>
    <col min="4366" max="4369" width="4.85546875" style="51"/>
    <col min="4370" max="4370" width="0" style="51" hidden="1" customWidth="1"/>
    <col min="4371" max="4608" width="4.85546875" style="51"/>
    <col min="4609" max="4609" width="10.85546875" style="51" customWidth="1"/>
    <col min="4610" max="4610" width="11.42578125" style="51" customWidth="1"/>
    <col min="4611" max="4611" width="31.42578125" style="51" customWidth="1"/>
    <col min="4612" max="4612" width="62.5703125" style="51" customWidth="1"/>
    <col min="4613" max="4613" width="66" style="51" customWidth="1"/>
    <col min="4614" max="4614" width="16.7109375" style="51" customWidth="1"/>
    <col min="4615" max="4615" width="21" style="51" customWidth="1"/>
    <col min="4616" max="4616" width="15.7109375" style="51" customWidth="1"/>
    <col min="4617" max="4617" width="18.140625" style="51" customWidth="1"/>
    <col min="4618" max="4618" width="13" style="51" customWidth="1"/>
    <col min="4619" max="4620" width="4.85546875" style="51" customWidth="1"/>
    <col min="4621" max="4621" width="10.140625" style="51" customWidth="1"/>
    <col min="4622" max="4625" width="4.85546875" style="51"/>
    <col min="4626" max="4626" width="0" style="51" hidden="1" customWidth="1"/>
    <col min="4627" max="4864" width="4.85546875" style="51"/>
    <col min="4865" max="4865" width="10.85546875" style="51" customWidth="1"/>
    <col min="4866" max="4866" width="11.42578125" style="51" customWidth="1"/>
    <col min="4867" max="4867" width="31.42578125" style="51" customWidth="1"/>
    <col min="4868" max="4868" width="62.5703125" style="51" customWidth="1"/>
    <col min="4869" max="4869" width="66" style="51" customWidth="1"/>
    <col min="4870" max="4870" width="16.7109375" style="51" customWidth="1"/>
    <col min="4871" max="4871" width="21" style="51" customWidth="1"/>
    <col min="4872" max="4872" width="15.7109375" style="51" customWidth="1"/>
    <col min="4873" max="4873" width="18.140625" style="51" customWidth="1"/>
    <col min="4874" max="4874" width="13" style="51" customWidth="1"/>
    <col min="4875" max="4876" width="4.85546875" style="51" customWidth="1"/>
    <col min="4877" max="4877" width="10.140625" style="51" customWidth="1"/>
    <col min="4878" max="4881" width="4.85546875" style="51"/>
    <col min="4882" max="4882" width="0" style="51" hidden="1" customWidth="1"/>
    <col min="4883" max="5120" width="4.85546875" style="51"/>
    <col min="5121" max="5121" width="10.85546875" style="51" customWidth="1"/>
    <col min="5122" max="5122" width="11.42578125" style="51" customWidth="1"/>
    <col min="5123" max="5123" width="31.42578125" style="51" customWidth="1"/>
    <col min="5124" max="5124" width="62.5703125" style="51" customWidth="1"/>
    <col min="5125" max="5125" width="66" style="51" customWidth="1"/>
    <col min="5126" max="5126" width="16.7109375" style="51" customWidth="1"/>
    <col min="5127" max="5127" width="21" style="51" customWidth="1"/>
    <col min="5128" max="5128" width="15.7109375" style="51" customWidth="1"/>
    <col min="5129" max="5129" width="18.140625" style="51" customWidth="1"/>
    <col min="5130" max="5130" width="13" style="51" customWidth="1"/>
    <col min="5131" max="5132" width="4.85546875" style="51" customWidth="1"/>
    <col min="5133" max="5133" width="10.140625" style="51" customWidth="1"/>
    <col min="5134" max="5137" width="4.85546875" style="51"/>
    <col min="5138" max="5138" width="0" style="51" hidden="1" customWidth="1"/>
    <col min="5139" max="5376" width="4.85546875" style="51"/>
    <col min="5377" max="5377" width="10.85546875" style="51" customWidth="1"/>
    <col min="5378" max="5378" width="11.42578125" style="51" customWidth="1"/>
    <col min="5379" max="5379" width="31.42578125" style="51" customWidth="1"/>
    <col min="5380" max="5380" width="62.5703125" style="51" customWidth="1"/>
    <col min="5381" max="5381" width="66" style="51" customWidth="1"/>
    <col min="5382" max="5382" width="16.7109375" style="51" customWidth="1"/>
    <col min="5383" max="5383" width="21" style="51" customWidth="1"/>
    <col min="5384" max="5384" width="15.7109375" style="51" customWidth="1"/>
    <col min="5385" max="5385" width="18.140625" style="51" customWidth="1"/>
    <col min="5386" max="5386" width="13" style="51" customWidth="1"/>
    <col min="5387" max="5388" width="4.85546875" style="51" customWidth="1"/>
    <col min="5389" max="5389" width="10.140625" style="51" customWidth="1"/>
    <col min="5390" max="5393" width="4.85546875" style="51"/>
    <col min="5394" max="5394" width="0" style="51" hidden="1" customWidth="1"/>
    <col min="5395" max="5632" width="4.85546875" style="51"/>
    <col min="5633" max="5633" width="10.85546875" style="51" customWidth="1"/>
    <col min="5634" max="5634" width="11.42578125" style="51" customWidth="1"/>
    <col min="5635" max="5635" width="31.42578125" style="51" customWidth="1"/>
    <col min="5636" max="5636" width="62.5703125" style="51" customWidth="1"/>
    <col min="5637" max="5637" width="66" style="51" customWidth="1"/>
    <col min="5638" max="5638" width="16.7109375" style="51" customWidth="1"/>
    <col min="5639" max="5639" width="21" style="51" customWidth="1"/>
    <col min="5640" max="5640" width="15.7109375" style="51" customWidth="1"/>
    <col min="5641" max="5641" width="18.140625" style="51" customWidth="1"/>
    <col min="5642" max="5642" width="13" style="51" customWidth="1"/>
    <col min="5643" max="5644" width="4.85546875" style="51" customWidth="1"/>
    <col min="5645" max="5645" width="10.140625" style="51" customWidth="1"/>
    <col min="5646" max="5649" width="4.85546875" style="51"/>
    <col min="5650" max="5650" width="0" style="51" hidden="1" customWidth="1"/>
    <col min="5651" max="5888" width="4.85546875" style="51"/>
    <col min="5889" max="5889" width="10.85546875" style="51" customWidth="1"/>
    <col min="5890" max="5890" width="11.42578125" style="51" customWidth="1"/>
    <col min="5891" max="5891" width="31.42578125" style="51" customWidth="1"/>
    <col min="5892" max="5892" width="62.5703125" style="51" customWidth="1"/>
    <col min="5893" max="5893" width="66" style="51" customWidth="1"/>
    <col min="5894" max="5894" width="16.7109375" style="51" customWidth="1"/>
    <col min="5895" max="5895" width="21" style="51" customWidth="1"/>
    <col min="5896" max="5896" width="15.7109375" style="51" customWidth="1"/>
    <col min="5897" max="5897" width="18.140625" style="51" customWidth="1"/>
    <col min="5898" max="5898" width="13" style="51" customWidth="1"/>
    <col min="5899" max="5900" width="4.85546875" style="51" customWidth="1"/>
    <col min="5901" max="5901" width="10.140625" style="51" customWidth="1"/>
    <col min="5902" max="5905" width="4.85546875" style="51"/>
    <col min="5906" max="5906" width="0" style="51" hidden="1" customWidth="1"/>
    <col min="5907" max="6144" width="4.85546875" style="51"/>
    <col min="6145" max="6145" width="10.85546875" style="51" customWidth="1"/>
    <col min="6146" max="6146" width="11.42578125" style="51" customWidth="1"/>
    <col min="6147" max="6147" width="31.42578125" style="51" customWidth="1"/>
    <col min="6148" max="6148" width="62.5703125" style="51" customWidth="1"/>
    <col min="6149" max="6149" width="66" style="51" customWidth="1"/>
    <col min="6150" max="6150" width="16.7109375" style="51" customWidth="1"/>
    <col min="6151" max="6151" width="21" style="51" customWidth="1"/>
    <col min="6152" max="6152" width="15.7109375" style="51" customWidth="1"/>
    <col min="6153" max="6153" width="18.140625" style="51" customWidth="1"/>
    <col min="6154" max="6154" width="13" style="51" customWidth="1"/>
    <col min="6155" max="6156" width="4.85546875" style="51" customWidth="1"/>
    <col min="6157" max="6157" width="10.140625" style="51" customWidth="1"/>
    <col min="6158" max="6161" width="4.85546875" style="51"/>
    <col min="6162" max="6162" width="0" style="51" hidden="1" customWidth="1"/>
    <col min="6163" max="6400" width="4.85546875" style="51"/>
    <col min="6401" max="6401" width="10.85546875" style="51" customWidth="1"/>
    <col min="6402" max="6402" width="11.42578125" style="51" customWidth="1"/>
    <col min="6403" max="6403" width="31.42578125" style="51" customWidth="1"/>
    <col min="6404" max="6404" width="62.5703125" style="51" customWidth="1"/>
    <col min="6405" max="6405" width="66" style="51" customWidth="1"/>
    <col min="6406" max="6406" width="16.7109375" style="51" customWidth="1"/>
    <col min="6407" max="6407" width="21" style="51" customWidth="1"/>
    <col min="6408" max="6408" width="15.7109375" style="51" customWidth="1"/>
    <col min="6409" max="6409" width="18.140625" style="51" customWidth="1"/>
    <col min="6410" max="6410" width="13" style="51" customWidth="1"/>
    <col min="6411" max="6412" width="4.85546875" style="51" customWidth="1"/>
    <col min="6413" max="6413" width="10.140625" style="51" customWidth="1"/>
    <col min="6414" max="6417" width="4.85546875" style="51"/>
    <col min="6418" max="6418" width="0" style="51" hidden="1" customWidth="1"/>
    <col min="6419" max="6656" width="4.85546875" style="51"/>
    <col min="6657" max="6657" width="10.85546875" style="51" customWidth="1"/>
    <col min="6658" max="6658" width="11.42578125" style="51" customWidth="1"/>
    <col min="6659" max="6659" width="31.42578125" style="51" customWidth="1"/>
    <col min="6660" max="6660" width="62.5703125" style="51" customWidth="1"/>
    <col min="6661" max="6661" width="66" style="51" customWidth="1"/>
    <col min="6662" max="6662" width="16.7109375" style="51" customWidth="1"/>
    <col min="6663" max="6663" width="21" style="51" customWidth="1"/>
    <col min="6664" max="6664" width="15.7109375" style="51" customWidth="1"/>
    <col min="6665" max="6665" width="18.140625" style="51" customWidth="1"/>
    <col min="6666" max="6666" width="13" style="51" customWidth="1"/>
    <col min="6667" max="6668" width="4.85546875" style="51" customWidth="1"/>
    <col min="6669" max="6669" width="10.140625" style="51" customWidth="1"/>
    <col min="6670" max="6673" width="4.85546875" style="51"/>
    <col min="6674" max="6674" width="0" style="51" hidden="1" customWidth="1"/>
    <col min="6675" max="6912" width="4.85546875" style="51"/>
    <col min="6913" max="6913" width="10.85546875" style="51" customWidth="1"/>
    <col min="6914" max="6914" width="11.42578125" style="51" customWidth="1"/>
    <col min="6915" max="6915" width="31.42578125" style="51" customWidth="1"/>
    <col min="6916" max="6916" width="62.5703125" style="51" customWidth="1"/>
    <col min="6917" max="6917" width="66" style="51" customWidth="1"/>
    <col min="6918" max="6918" width="16.7109375" style="51" customWidth="1"/>
    <col min="6919" max="6919" width="21" style="51" customWidth="1"/>
    <col min="6920" max="6920" width="15.7109375" style="51" customWidth="1"/>
    <col min="6921" max="6921" width="18.140625" style="51" customWidth="1"/>
    <col min="6922" max="6922" width="13" style="51" customWidth="1"/>
    <col min="6923" max="6924" width="4.85546875" style="51" customWidth="1"/>
    <col min="6925" max="6925" width="10.140625" style="51" customWidth="1"/>
    <col min="6926" max="6929" width="4.85546875" style="51"/>
    <col min="6930" max="6930" width="0" style="51" hidden="1" customWidth="1"/>
    <col min="6931" max="7168" width="4.85546875" style="51"/>
    <col min="7169" max="7169" width="10.85546875" style="51" customWidth="1"/>
    <col min="7170" max="7170" width="11.42578125" style="51" customWidth="1"/>
    <col min="7171" max="7171" width="31.42578125" style="51" customWidth="1"/>
    <col min="7172" max="7172" width="62.5703125" style="51" customWidth="1"/>
    <col min="7173" max="7173" width="66" style="51" customWidth="1"/>
    <col min="7174" max="7174" width="16.7109375" style="51" customWidth="1"/>
    <col min="7175" max="7175" width="21" style="51" customWidth="1"/>
    <col min="7176" max="7176" width="15.7109375" style="51" customWidth="1"/>
    <col min="7177" max="7177" width="18.140625" style="51" customWidth="1"/>
    <col min="7178" max="7178" width="13" style="51" customWidth="1"/>
    <col min="7179" max="7180" width="4.85546875" style="51" customWidth="1"/>
    <col min="7181" max="7181" width="10.140625" style="51" customWidth="1"/>
    <col min="7182" max="7185" width="4.85546875" style="51"/>
    <col min="7186" max="7186" width="0" style="51" hidden="1" customWidth="1"/>
    <col min="7187" max="7424" width="4.85546875" style="51"/>
    <col min="7425" max="7425" width="10.85546875" style="51" customWidth="1"/>
    <col min="7426" max="7426" width="11.42578125" style="51" customWidth="1"/>
    <col min="7427" max="7427" width="31.42578125" style="51" customWidth="1"/>
    <col min="7428" max="7428" width="62.5703125" style="51" customWidth="1"/>
    <col min="7429" max="7429" width="66" style="51" customWidth="1"/>
    <col min="7430" max="7430" width="16.7109375" style="51" customWidth="1"/>
    <col min="7431" max="7431" width="21" style="51" customWidth="1"/>
    <col min="7432" max="7432" width="15.7109375" style="51" customWidth="1"/>
    <col min="7433" max="7433" width="18.140625" style="51" customWidth="1"/>
    <col min="7434" max="7434" width="13" style="51" customWidth="1"/>
    <col min="7435" max="7436" width="4.85546875" style="51" customWidth="1"/>
    <col min="7437" max="7437" width="10.140625" style="51" customWidth="1"/>
    <col min="7438" max="7441" width="4.85546875" style="51"/>
    <col min="7442" max="7442" width="0" style="51" hidden="1" customWidth="1"/>
    <col min="7443" max="7680" width="4.85546875" style="51"/>
    <col min="7681" max="7681" width="10.85546875" style="51" customWidth="1"/>
    <col min="7682" max="7682" width="11.42578125" style="51" customWidth="1"/>
    <col min="7683" max="7683" width="31.42578125" style="51" customWidth="1"/>
    <col min="7684" max="7684" width="62.5703125" style="51" customWidth="1"/>
    <col min="7685" max="7685" width="66" style="51" customWidth="1"/>
    <col min="7686" max="7686" width="16.7109375" style="51" customWidth="1"/>
    <col min="7687" max="7687" width="21" style="51" customWidth="1"/>
    <col min="7688" max="7688" width="15.7109375" style="51" customWidth="1"/>
    <col min="7689" max="7689" width="18.140625" style="51" customWidth="1"/>
    <col min="7690" max="7690" width="13" style="51" customWidth="1"/>
    <col min="7691" max="7692" width="4.85546875" style="51" customWidth="1"/>
    <col min="7693" max="7693" width="10.140625" style="51" customWidth="1"/>
    <col min="7694" max="7697" width="4.85546875" style="51"/>
    <col min="7698" max="7698" width="0" style="51" hidden="1" customWidth="1"/>
    <col min="7699" max="7936" width="4.85546875" style="51"/>
    <col min="7937" max="7937" width="10.85546875" style="51" customWidth="1"/>
    <col min="7938" max="7938" width="11.42578125" style="51" customWidth="1"/>
    <col min="7939" max="7939" width="31.42578125" style="51" customWidth="1"/>
    <col min="7940" max="7940" width="62.5703125" style="51" customWidth="1"/>
    <col min="7941" max="7941" width="66" style="51" customWidth="1"/>
    <col min="7942" max="7942" width="16.7109375" style="51" customWidth="1"/>
    <col min="7943" max="7943" width="21" style="51" customWidth="1"/>
    <col min="7944" max="7944" width="15.7109375" style="51" customWidth="1"/>
    <col min="7945" max="7945" width="18.140625" style="51" customWidth="1"/>
    <col min="7946" max="7946" width="13" style="51" customWidth="1"/>
    <col min="7947" max="7948" width="4.85546875" style="51" customWidth="1"/>
    <col min="7949" max="7949" width="10.140625" style="51" customWidth="1"/>
    <col min="7950" max="7953" width="4.85546875" style="51"/>
    <col min="7954" max="7954" width="0" style="51" hidden="1" customWidth="1"/>
    <col min="7955" max="8192" width="4.85546875" style="51"/>
    <col min="8193" max="8193" width="10.85546875" style="51" customWidth="1"/>
    <col min="8194" max="8194" width="11.42578125" style="51" customWidth="1"/>
    <col min="8195" max="8195" width="31.42578125" style="51" customWidth="1"/>
    <col min="8196" max="8196" width="62.5703125" style="51" customWidth="1"/>
    <col min="8197" max="8197" width="66" style="51" customWidth="1"/>
    <col min="8198" max="8198" width="16.7109375" style="51" customWidth="1"/>
    <col min="8199" max="8199" width="21" style="51" customWidth="1"/>
    <col min="8200" max="8200" width="15.7109375" style="51" customWidth="1"/>
    <col min="8201" max="8201" width="18.140625" style="51" customWidth="1"/>
    <col min="8202" max="8202" width="13" style="51" customWidth="1"/>
    <col min="8203" max="8204" width="4.85546875" style="51" customWidth="1"/>
    <col min="8205" max="8205" width="10.140625" style="51" customWidth="1"/>
    <col min="8206" max="8209" width="4.85546875" style="51"/>
    <col min="8210" max="8210" width="0" style="51" hidden="1" customWidth="1"/>
    <col min="8211" max="8448" width="4.85546875" style="51"/>
    <col min="8449" max="8449" width="10.85546875" style="51" customWidth="1"/>
    <col min="8450" max="8450" width="11.42578125" style="51" customWidth="1"/>
    <col min="8451" max="8451" width="31.42578125" style="51" customWidth="1"/>
    <col min="8452" max="8452" width="62.5703125" style="51" customWidth="1"/>
    <col min="8453" max="8453" width="66" style="51" customWidth="1"/>
    <col min="8454" max="8454" width="16.7109375" style="51" customWidth="1"/>
    <col min="8455" max="8455" width="21" style="51" customWidth="1"/>
    <col min="8456" max="8456" width="15.7109375" style="51" customWidth="1"/>
    <col min="8457" max="8457" width="18.140625" style="51" customWidth="1"/>
    <col min="8458" max="8458" width="13" style="51" customWidth="1"/>
    <col min="8459" max="8460" width="4.85546875" style="51" customWidth="1"/>
    <col min="8461" max="8461" width="10.140625" style="51" customWidth="1"/>
    <col min="8462" max="8465" width="4.85546875" style="51"/>
    <col min="8466" max="8466" width="0" style="51" hidden="1" customWidth="1"/>
    <col min="8467" max="8704" width="4.85546875" style="51"/>
    <col min="8705" max="8705" width="10.85546875" style="51" customWidth="1"/>
    <col min="8706" max="8706" width="11.42578125" style="51" customWidth="1"/>
    <col min="8707" max="8707" width="31.42578125" style="51" customWidth="1"/>
    <col min="8708" max="8708" width="62.5703125" style="51" customWidth="1"/>
    <col min="8709" max="8709" width="66" style="51" customWidth="1"/>
    <col min="8710" max="8710" width="16.7109375" style="51" customWidth="1"/>
    <col min="8711" max="8711" width="21" style="51" customWidth="1"/>
    <col min="8712" max="8712" width="15.7109375" style="51" customWidth="1"/>
    <col min="8713" max="8713" width="18.140625" style="51" customWidth="1"/>
    <col min="8714" max="8714" width="13" style="51" customWidth="1"/>
    <col min="8715" max="8716" width="4.85546875" style="51" customWidth="1"/>
    <col min="8717" max="8717" width="10.140625" style="51" customWidth="1"/>
    <col min="8718" max="8721" width="4.85546875" style="51"/>
    <col min="8722" max="8722" width="0" style="51" hidden="1" customWidth="1"/>
    <col min="8723" max="8960" width="4.85546875" style="51"/>
    <col min="8961" max="8961" width="10.85546875" style="51" customWidth="1"/>
    <col min="8962" max="8962" width="11.42578125" style="51" customWidth="1"/>
    <col min="8963" max="8963" width="31.42578125" style="51" customWidth="1"/>
    <col min="8964" max="8964" width="62.5703125" style="51" customWidth="1"/>
    <col min="8965" max="8965" width="66" style="51" customWidth="1"/>
    <col min="8966" max="8966" width="16.7109375" style="51" customWidth="1"/>
    <col min="8967" max="8967" width="21" style="51" customWidth="1"/>
    <col min="8968" max="8968" width="15.7109375" style="51" customWidth="1"/>
    <col min="8969" max="8969" width="18.140625" style="51" customWidth="1"/>
    <col min="8970" max="8970" width="13" style="51" customWidth="1"/>
    <col min="8971" max="8972" width="4.85546875" style="51" customWidth="1"/>
    <col min="8973" max="8973" width="10.140625" style="51" customWidth="1"/>
    <col min="8974" max="8977" width="4.85546875" style="51"/>
    <col min="8978" max="8978" width="0" style="51" hidden="1" customWidth="1"/>
    <col min="8979" max="9216" width="4.85546875" style="51"/>
    <col min="9217" max="9217" width="10.85546875" style="51" customWidth="1"/>
    <col min="9218" max="9218" width="11.42578125" style="51" customWidth="1"/>
    <col min="9219" max="9219" width="31.42578125" style="51" customWidth="1"/>
    <col min="9220" max="9220" width="62.5703125" style="51" customWidth="1"/>
    <col min="9221" max="9221" width="66" style="51" customWidth="1"/>
    <col min="9222" max="9222" width="16.7109375" style="51" customWidth="1"/>
    <col min="9223" max="9223" width="21" style="51" customWidth="1"/>
    <col min="9224" max="9224" width="15.7109375" style="51" customWidth="1"/>
    <col min="9225" max="9225" width="18.140625" style="51" customWidth="1"/>
    <col min="9226" max="9226" width="13" style="51" customWidth="1"/>
    <col min="9227" max="9228" width="4.85546875" style="51" customWidth="1"/>
    <col min="9229" max="9229" width="10.140625" style="51" customWidth="1"/>
    <col min="9230" max="9233" width="4.85546875" style="51"/>
    <col min="9234" max="9234" width="0" style="51" hidden="1" customWidth="1"/>
    <col min="9235" max="9472" width="4.85546875" style="51"/>
    <col min="9473" max="9473" width="10.85546875" style="51" customWidth="1"/>
    <col min="9474" max="9474" width="11.42578125" style="51" customWidth="1"/>
    <col min="9475" max="9475" width="31.42578125" style="51" customWidth="1"/>
    <col min="9476" max="9476" width="62.5703125" style="51" customWidth="1"/>
    <col min="9477" max="9477" width="66" style="51" customWidth="1"/>
    <col min="9478" max="9478" width="16.7109375" style="51" customWidth="1"/>
    <col min="9479" max="9479" width="21" style="51" customWidth="1"/>
    <col min="9480" max="9480" width="15.7109375" style="51" customWidth="1"/>
    <col min="9481" max="9481" width="18.140625" style="51" customWidth="1"/>
    <col min="9482" max="9482" width="13" style="51" customWidth="1"/>
    <col min="9483" max="9484" width="4.85546875" style="51" customWidth="1"/>
    <col min="9485" max="9485" width="10.140625" style="51" customWidth="1"/>
    <col min="9486" max="9489" width="4.85546875" style="51"/>
    <col min="9490" max="9490" width="0" style="51" hidden="1" customWidth="1"/>
    <col min="9491" max="9728" width="4.85546875" style="51"/>
    <col min="9729" max="9729" width="10.85546875" style="51" customWidth="1"/>
    <col min="9730" max="9730" width="11.42578125" style="51" customWidth="1"/>
    <col min="9731" max="9731" width="31.42578125" style="51" customWidth="1"/>
    <col min="9732" max="9732" width="62.5703125" style="51" customWidth="1"/>
    <col min="9733" max="9733" width="66" style="51" customWidth="1"/>
    <col min="9734" max="9734" width="16.7109375" style="51" customWidth="1"/>
    <col min="9735" max="9735" width="21" style="51" customWidth="1"/>
    <col min="9736" max="9736" width="15.7109375" style="51" customWidth="1"/>
    <col min="9737" max="9737" width="18.140625" style="51" customWidth="1"/>
    <col min="9738" max="9738" width="13" style="51" customWidth="1"/>
    <col min="9739" max="9740" width="4.85546875" style="51" customWidth="1"/>
    <col min="9741" max="9741" width="10.140625" style="51" customWidth="1"/>
    <col min="9742" max="9745" width="4.85546875" style="51"/>
    <col min="9746" max="9746" width="0" style="51" hidden="1" customWidth="1"/>
    <col min="9747" max="9984" width="4.85546875" style="51"/>
    <col min="9985" max="9985" width="10.85546875" style="51" customWidth="1"/>
    <col min="9986" max="9986" width="11.42578125" style="51" customWidth="1"/>
    <col min="9987" max="9987" width="31.42578125" style="51" customWidth="1"/>
    <col min="9988" max="9988" width="62.5703125" style="51" customWidth="1"/>
    <col min="9989" max="9989" width="66" style="51" customWidth="1"/>
    <col min="9990" max="9990" width="16.7109375" style="51" customWidth="1"/>
    <col min="9991" max="9991" width="21" style="51" customWidth="1"/>
    <col min="9992" max="9992" width="15.7109375" style="51" customWidth="1"/>
    <col min="9993" max="9993" width="18.140625" style="51" customWidth="1"/>
    <col min="9994" max="9994" width="13" style="51" customWidth="1"/>
    <col min="9995" max="9996" width="4.85546875" style="51" customWidth="1"/>
    <col min="9997" max="9997" width="10.140625" style="51" customWidth="1"/>
    <col min="9998" max="10001" width="4.85546875" style="51"/>
    <col min="10002" max="10002" width="0" style="51" hidden="1" customWidth="1"/>
    <col min="10003" max="10240" width="4.85546875" style="51"/>
    <col min="10241" max="10241" width="10.85546875" style="51" customWidth="1"/>
    <col min="10242" max="10242" width="11.42578125" style="51" customWidth="1"/>
    <col min="10243" max="10243" width="31.42578125" style="51" customWidth="1"/>
    <col min="10244" max="10244" width="62.5703125" style="51" customWidth="1"/>
    <col min="10245" max="10245" width="66" style="51" customWidth="1"/>
    <col min="10246" max="10246" width="16.7109375" style="51" customWidth="1"/>
    <col min="10247" max="10247" width="21" style="51" customWidth="1"/>
    <col min="10248" max="10248" width="15.7109375" style="51" customWidth="1"/>
    <col min="10249" max="10249" width="18.140625" style="51" customWidth="1"/>
    <col min="10250" max="10250" width="13" style="51" customWidth="1"/>
    <col min="10251" max="10252" width="4.85546875" style="51" customWidth="1"/>
    <col min="10253" max="10253" width="10.140625" style="51" customWidth="1"/>
    <col min="10254" max="10257" width="4.85546875" style="51"/>
    <col min="10258" max="10258" width="0" style="51" hidden="1" customWidth="1"/>
    <col min="10259" max="10496" width="4.85546875" style="51"/>
    <col min="10497" max="10497" width="10.85546875" style="51" customWidth="1"/>
    <col min="10498" max="10498" width="11.42578125" style="51" customWidth="1"/>
    <col min="10499" max="10499" width="31.42578125" style="51" customWidth="1"/>
    <col min="10500" max="10500" width="62.5703125" style="51" customWidth="1"/>
    <col min="10501" max="10501" width="66" style="51" customWidth="1"/>
    <col min="10502" max="10502" width="16.7109375" style="51" customWidth="1"/>
    <col min="10503" max="10503" width="21" style="51" customWidth="1"/>
    <col min="10504" max="10504" width="15.7109375" style="51" customWidth="1"/>
    <col min="10505" max="10505" width="18.140625" style="51" customWidth="1"/>
    <col min="10506" max="10506" width="13" style="51" customWidth="1"/>
    <col min="10507" max="10508" width="4.85546875" style="51" customWidth="1"/>
    <col min="10509" max="10509" width="10.140625" style="51" customWidth="1"/>
    <col min="10510" max="10513" width="4.85546875" style="51"/>
    <col min="10514" max="10514" width="0" style="51" hidden="1" customWidth="1"/>
    <col min="10515" max="10752" width="4.85546875" style="51"/>
    <col min="10753" max="10753" width="10.85546875" style="51" customWidth="1"/>
    <col min="10754" max="10754" width="11.42578125" style="51" customWidth="1"/>
    <col min="10755" max="10755" width="31.42578125" style="51" customWidth="1"/>
    <col min="10756" max="10756" width="62.5703125" style="51" customWidth="1"/>
    <col min="10757" max="10757" width="66" style="51" customWidth="1"/>
    <col min="10758" max="10758" width="16.7109375" style="51" customWidth="1"/>
    <col min="10759" max="10759" width="21" style="51" customWidth="1"/>
    <col min="10760" max="10760" width="15.7109375" style="51" customWidth="1"/>
    <col min="10761" max="10761" width="18.140625" style="51" customWidth="1"/>
    <col min="10762" max="10762" width="13" style="51" customWidth="1"/>
    <col min="10763" max="10764" width="4.85546875" style="51" customWidth="1"/>
    <col min="10765" max="10765" width="10.140625" style="51" customWidth="1"/>
    <col min="10766" max="10769" width="4.85546875" style="51"/>
    <col min="10770" max="10770" width="0" style="51" hidden="1" customWidth="1"/>
    <col min="10771" max="11008" width="4.85546875" style="51"/>
    <col min="11009" max="11009" width="10.85546875" style="51" customWidth="1"/>
    <col min="11010" max="11010" width="11.42578125" style="51" customWidth="1"/>
    <col min="11011" max="11011" width="31.42578125" style="51" customWidth="1"/>
    <col min="11012" max="11012" width="62.5703125" style="51" customWidth="1"/>
    <col min="11013" max="11013" width="66" style="51" customWidth="1"/>
    <col min="11014" max="11014" width="16.7109375" style="51" customWidth="1"/>
    <col min="11015" max="11015" width="21" style="51" customWidth="1"/>
    <col min="11016" max="11016" width="15.7109375" style="51" customWidth="1"/>
    <col min="11017" max="11017" width="18.140625" style="51" customWidth="1"/>
    <col min="11018" max="11018" width="13" style="51" customWidth="1"/>
    <col min="11019" max="11020" width="4.85546875" style="51" customWidth="1"/>
    <col min="11021" max="11021" width="10.140625" style="51" customWidth="1"/>
    <col min="11022" max="11025" width="4.85546875" style="51"/>
    <col min="11026" max="11026" width="0" style="51" hidden="1" customWidth="1"/>
    <col min="11027" max="11264" width="4.85546875" style="51"/>
    <col min="11265" max="11265" width="10.85546875" style="51" customWidth="1"/>
    <col min="11266" max="11266" width="11.42578125" style="51" customWidth="1"/>
    <col min="11267" max="11267" width="31.42578125" style="51" customWidth="1"/>
    <col min="11268" max="11268" width="62.5703125" style="51" customWidth="1"/>
    <col min="11269" max="11269" width="66" style="51" customWidth="1"/>
    <col min="11270" max="11270" width="16.7109375" style="51" customWidth="1"/>
    <col min="11271" max="11271" width="21" style="51" customWidth="1"/>
    <col min="11272" max="11272" width="15.7109375" style="51" customWidth="1"/>
    <col min="11273" max="11273" width="18.140625" style="51" customWidth="1"/>
    <col min="11274" max="11274" width="13" style="51" customWidth="1"/>
    <col min="11275" max="11276" width="4.85546875" style="51" customWidth="1"/>
    <col min="11277" max="11277" width="10.140625" style="51" customWidth="1"/>
    <col min="11278" max="11281" width="4.85546875" style="51"/>
    <col min="11282" max="11282" width="0" style="51" hidden="1" customWidth="1"/>
    <col min="11283" max="11520" width="4.85546875" style="51"/>
    <col min="11521" max="11521" width="10.85546875" style="51" customWidth="1"/>
    <col min="11522" max="11522" width="11.42578125" style="51" customWidth="1"/>
    <col min="11523" max="11523" width="31.42578125" style="51" customWidth="1"/>
    <col min="11524" max="11524" width="62.5703125" style="51" customWidth="1"/>
    <col min="11525" max="11525" width="66" style="51" customWidth="1"/>
    <col min="11526" max="11526" width="16.7109375" style="51" customWidth="1"/>
    <col min="11527" max="11527" width="21" style="51" customWidth="1"/>
    <col min="11528" max="11528" width="15.7109375" style="51" customWidth="1"/>
    <col min="11529" max="11529" width="18.140625" style="51" customWidth="1"/>
    <col min="11530" max="11530" width="13" style="51" customWidth="1"/>
    <col min="11531" max="11532" width="4.85546875" style="51" customWidth="1"/>
    <col min="11533" max="11533" width="10.140625" style="51" customWidth="1"/>
    <col min="11534" max="11537" width="4.85546875" style="51"/>
    <col min="11538" max="11538" width="0" style="51" hidden="1" customWidth="1"/>
    <col min="11539" max="11776" width="4.85546875" style="51"/>
    <col min="11777" max="11777" width="10.85546875" style="51" customWidth="1"/>
    <col min="11778" max="11778" width="11.42578125" style="51" customWidth="1"/>
    <col min="11779" max="11779" width="31.42578125" style="51" customWidth="1"/>
    <col min="11780" max="11780" width="62.5703125" style="51" customWidth="1"/>
    <col min="11781" max="11781" width="66" style="51" customWidth="1"/>
    <col min="11782" max="11782" width="16.7109375" style="51" customWidth="1"/>
    <col min="11783" max="11783" width="21" style="51" customWidth="1"/>
    <col min="11784" max="11784" width="15.7109375" style="51" customWidth="1"/>
    <col min="11785" max="11785" width="18.140625" style="51" customWidth="1"/>
    <col min="11786" max="11786" width="13" style="51" customWidth="1"/>
    <col min="11787" max="11788" width="4.85546875" style="51" customWidth="1"/>
    <col min="11789" max="11789" width="10.140625" style="51" customWidth="1"/>
    <col min="11790" max="11793" width="4.85546875" style="51"/>
    <col min="11794" max="11794" width="0" style="51" hidden="1" customWidth="1"/>
    <col min="11795" max="12032" width="4.85546875" style="51"/>
    <col min="12033" max="12033" width="10.85546875" style="51" customWidth="1"/>
    <col min="12034" max="12034" width="11.42578125" style="51" customWidth="1"/>
    <col min="12035" max="12035" width="31.42578125" style="51" customWidth="1"/>
    <col min="12036" max="12036" width="62.5703125" style="51" customWidth="1"/>
    <col min="12037" max="12037" width="66" style="51" customWidth="1"/>
    <col min="12038" max="12038" width="16.7109375" style="51" customWidth="1"/>
    <col min="12039" max="12039" width="21" style="51" customWidth="1"/>
    <col min="12040" max="12040" width="15.7109375" style="51" customWidth="1"/>
    <col min="12041" max="12041" width="18.140625" style="51" customWidth="1"/>
    <col min="12042" max="12042" width="13" style="51" customWidth="1"/>
    <col min="12043" max="12044" width="4.85546875" style="51" customWidth="1"/>
    <col min="12045" max="12045" width="10.140625" style="51" customWidth="1"/>
    <col min="12046" max="12049" width="4.85546875" style="51"/>
    <col min="12050" max="12050" width="0" style="51" hidden="1" customWidth="1"/>
    <col min="12051" max="12288" width="4.85546875" style="51"/>
    <col min="12289" max="12289" width="10.85546875" style="51" customWidth="1"/>
    <col min="12290" max="12290" width="11.42578125" style="51" customWidth="1"/>
    <col min="12291" max="12291" width="31.42578125" style="51" customWidth="1"/>
    <col min="12292" max="12292" width="62.5703125" style="51" customWidth="1"/>
    <col min="12293" max="12293" width="66" style="51" customWidth="1"/>
    <col min="12294" max="12294" width="16.7109375" style="51" customWidth="1"/>
    <col min="12295" max="12295" width="21" style="51" customWidth="1"/>
    <col min="12296" max="12296" width="15.7109375" style="51" customWidth="1"/>
    <col min="12297" max="12297" width="18.140625" style="51" customWidth="1"/>
    <col min="12298" max="12298" width="13" style="51" customWidth="1"/>
    <col min="12299" max="12300" width="4.85546875" style="51" customWidth="1"/>
    <col min="12301" max="12301" width="10.140625" style="51" customWidth="1"/>
    <col min="12302" max="12305" width="4.85546875" style="51"/>
    <col min="12306" max="12306" width="0" style="51" hidden="1" customWidth="1"/>
    <col min="12307" max="12544" width="4.85546875" style="51"/>
    <col min="12545" max="12545" width="10.85546875" style="51" customWidth="1"/>
    <col min="12546" max="12546" width="11.42578125" style="51" customWidth="1"/>
    <col min="12547" max="12547" width="31.42578125" style="51" customWidth="1"/>
    <col min="12548" max="12548" width="62.5703125" style="51" customWidth="1"/>
    <col min="12549" max="12549" width="66" style="51" customWidth="1"/>
    <col min="12550" max="12550" width="16.7109375" style="51" customWidth="1"/>
    <col min="12551" max="12551" width="21" style="51" customWidth="1"/>
    <col min="12552" max="12552" width="15.7109375" style="51" customWidth="1"/>
    <col min="12553" max="12553" width="18.140625" style="51" customWidth="1"/>
    <col min="12554" max="12554" width="13" style="51" customWidth="1"/>
    <col min="12555" max="12556" width="4.85546875" style="51" customWidth="1"/>
    <col min="12557" max="12557" width="10.140625" style="51" customWidth="1"/>
    <col min="12558" max="12561" width="4.85546875" style="51"/>
    <col min="12562" max="12562" width="0" style="51" hidden="1" customWidth="1"/>
    <col min="12563" max="12800" width="4.85546875" style="51"/>
    <col min="12801" max="12801" width="10.85546875" style="51" customWidth="1"/>
    <col min="12802" max="12802" width="11.42578125" style="51" customWidth="1"/>
    <col min="12803" max="12803" width="31.42578125" style="51" customWidth="1"/>
    <col min="12804" max="12804" width="62.5703125" style="51" customWidth="1"/>
    <col min="12805" max="12805" width="66" style="51" customWidth="1"/>
    <col min="12806" max="12806" width="16.7109375" style="51" customWidth="1"/>
    <col min="12807" max="12807" width="21" style="51" customWidth="1"/>
    <col min="12808" max="12808" width="15.7109375" style="51" customWidth="1"/>
    <col min="12809" max="12809" width="18.140625" style="51" customWidth="1"/>
    <col min="12810" max="12810" width="13" style="51" customWidth="1"/>
    <col min="12811" max="12812" width="4.85546875" style="51" customWidth="1"/>
    <col min="12813" max="12813" width="10.140625" style="51" customWidth="1"/>
    <col min="12814" max="12817" width="4.85546875" style="51"/>
    <col min="12818" max="12818" width="0" style="51" hidden="1" customWidth="1"/>
    <col min="12819" max="13056" width="4.85546875" style="51"/>
    <col min="13057" max="13057" width="10.85546875" style="51" customWidth="1"/>
    <col min="13058" max="13058" width="11.42578125" style="51" customWidth="1"/>
    <col min="13059" max="13059" width="31.42578125" style="51" customWidth="1"/>
    <col min="13060" max="13060" width="62.5703125" style="51" customWidth="1"/>
    <col min="13061" max="13061" width="66" style="51" customWidth="1"/>
    <col min="13062" max="13062" width="16.7109375" style="51" customWidth="1"/>
    <col min="13063" max="13063" width="21" style="51" customWidth="1"/>
    <col min="13064" max="13064" width="15.7109375" style="51" customWidth="1"/>
    <col min="13065" max="13065" width="18.140625" style="51" customWidth="1"/>
    <col min="13066" max="13066" width="13" style="51" customWidth="1"/>
    <col min="13067" max="13068" width="4.85546875" style="51" customWidth="1"/>
    <col min="13069" max="13069" width="10.140625" style="51" customWidth="1"/>
    <col min="13070" max="13073" width="4.85546875" style="51"/>
    <col min="13074" max="13074" width="0" style="51" hidden="1" customWidth="1"/>
    <col min="13075" max="13312" width="4.85546875" style="51"/>
    <col min="13313" max="13313" width="10.85546875" style="51" customWidth="1"/>
    <col min="13314" max="13314" width="11.42578125" style="51" customWidth="1"/>
    <col min="13315" max="13315" width="31.42578125" style="51" customWidth="1"/>
    <col min="13316" max="13316" width="62.5703125" style="51" customWidth="1"/>
    <col min="13317" max="13317" width="66" style="51" customWidth="1"/>
    <col min="13318" max="13318" width="16.7109375" style="51" customWidth="1"/>
    <col min="13319" max="13319" width="21" style="51" customWidth="1"/>
    <col min="13320" max="13320" width="15.7109375" style="51" customWidth="1"/>
    <col min="13321" max="13321" width="18.140625" style="51" customWidth="1"/>
    <col min="13322" max="13322" width="13" style="51" customWidth="1"/>
    <col min="13323" max="13324" width="4.85546875" style="51" customWidth="1"/>
    <col min="13325" max="13325" width="10.140625" style="51" customWidth="1"/>
    <col min="13326" max="13329" width="4.85546875" style="51"/>
    <col min="13330" max="13330" width="0" style="51" hidden="1" customWidth="1"/>
    <col min="13331" max="13568" width="4.85546875" style="51"/>
    <col min="13569" max="13569" width="10.85546875" style="51" customWidth="1"/>
    <col min="13570" max="13570" width="11.42578125" style="51" customWidth="1"/>
    <col min="13571" max="13571" width="31.42578125" style="51" customWidth="1"/>
    <col min="13572" max="13572" width="62.5703125" style="51" customWidth="1"/>
    <col min="13573" max="13573" width="66" style="51" customWidth="1"/>
    <col min="13574" max="13574" width="16.7109375" style="51" customWidth="1"/>
    <col min="13575" max="13575" width="21" style="51" customWidth="1"/>
    <col min="13576" max="13576" width="15.7109375" style="51" customWidth="1"/>
    <col min="13577" max="13577" width="18.140625" style="51" customWidth="1"/>
    <col min="13578" max="13578" width="13" style="51" customWidth="1"/>
    <col min="13579" max="13580" width="4.85546875" style="51" customWidth="1"/>
    <col min="13581" max="13581" width="10.140625" style="51" customWidth="1"/>
    <col min="13582" max="13585" width="4.85546875" style="51"/>
    <col min="13586" max="13586" width="0" style="51" hidden="1" customWidth="1"/>
    <col min="13587" max="13824" width="4.85546875" style="51"/>
    <col min="13825" max="13825" width="10.85546875" style="51" customWidth="1"/>
    <col min="13826" max="13826" width="11.42578125" style="51" customWidth="1"/>
    <col min="13827" max="13827" width="31.42578125" style="51" customWidth="1"/>
    <col min="13828" max="13828" width="62.5703125" style="51" customWidth="1"/>
    <col min="13829" max="13829" width="66" style="51" customWidth="1"/>
    <col min="13830" max="13830" width="16.7109375" style="51" customWidth="1"/>
    <col min="13831" max="13831" width="21" style="51" customWidth="1"/>
    <col min="13832" max="13832" width="15.7109375" style="51" customWidth="1"/>
    <col min="13833" max="13833" width="18.140625" style="51" customWidth="1"/>
    <col min="13834" max="13834" width="13" style="51" customWidth="1"/>
    <col min="13835" max="13836" width="4.85546875" style="51" customWidth="1"/>
    <col min="13837" max="13837" width="10.140625" style="51" customWidth="1"/>
    <col min="13838" max="13841" width="4.85546875" style="51"/>
    <col min="13842" max="13842" width="0" style="51" hidden="1" customWidth="1"/>
    <col min="13843" max="14080" width="4.85546875" style="51"/>
    <col min="14081" max="14081" width="10.85546875" style="51" customWidth="1"/>
    <col min="14082" max="14082" width="11.42578125" style="51" customWidth="1"/>
    <col min="14083" max="14083" width="31.42578125" style="51" customWidth="1"/>
    <col min="14084" max="14084" width="62.5703125" style="51" customWidth="1"/>
    <col min="14085" max="14085" width="66" style="51" customWidth="1"/>
    <col min="14086" max="14086" width="16.7109375" style="51" customWidth="1"/>
    <col min="14087" max="14087" width="21" style="51" customWidth="1"/>
    <col min="14088" max="14088" width="15.7109375" style="51" customWidth="1"/>
    <col min="14089" max="14089" width="18.140625" style="51" customWidth="1"/>
    <col min="14090" max="14090" width="13" style="51" customWidth="1"/>
    <col min="14091" max="14092" width="4.85546875" style="51" customWidth="1"/>
    <col min="14093" max="14093" width="10.140625" style="51" customWidth="1"/>
    <col min="14094" max="14097" width="4.85546875" style="51"/>
    <col min="14098" max="14098" width="0" style="51" hidden="1" customWidth="1"/>
    <col min="14099" max="14336" width="4.85546875" style="51"/>
    <col min="14337" max="14337" width="10.85546875" style="51" customWidth="1"/>
    <col min="14338" max="14338" width="11.42578125" style="51" customWidth="1"/>
    <col min="14339" max="14339" width="31.42578125" style="51" customWidth="1"/>
    <col min="14340" max="14340" width="62.5703125" style="51" customWidth="1"/>
    <col min="14341" max="14341" width="66" style="51" customWidth="1"/>
    <col min="14342" max="14342" width="16.7109375" style="51" customWidth="1"/>
    <col min="14343" max="14343" width="21" style="51" customWidth="1"/>
    <col min="14344" max="14344" width="15.7109375" style="51" customWidth="1"/>
    <col min="14345" max="14345" width="18.140625" style="51" customWidth="1"/>
    <col min="14346" max="14346" width="13" style="51" customWidth="1"/>
    <col min="14347" max="14348" width="4.85546875" style="51" customWidth="1"/>
    <col min="14349" max="14349" width="10.140625" style="51" customWidth="1"/>
    <col min="14350" max="14353" width="4.85546875" style="51"/>
    <col min="14354" max="14354" width="0" style="51" hidden="1" customWidth="1"/>
    <col min="14355" max="14592" width="4.85546875" style="51"/>
    <col min="14593" max="14593" width="10.85546875" style="51" customWidth="1"/>
    <col min="14594" max="14594" width="11.42578125" style="51" customWidth="1"/>
    <col min="14595" max="14595" width="31.42578125" style="51" customWidth="1"/>
    <col min="14596" max="14596" width="62.5703125" style="51" customWidth="1"/>
    <col min="14597" max="14597" width="66" style="51" customWidth="1"/>
    <col min="14598" max="14598" width="16.7109375" style="51" customWidth="1"/>
    <col min="14599" max="14599" width="21" style="51" customWidth="1"/>
    <col min="14600" max="14600" width="15.7109375" style="51" customWidth="1"/>
    <col min="14601" max="14601" width="18.140625" style="51" customWidth="1"/>
    <col min="14602" max="14602" width="13" style="51" customWidth="1"/>
    <col min="14603" max="14604" width="4.85546875" style="51" customWidth="1"/>
    <col min="14605" max="14605" width="10.140625" style="51" customWidth="1"/>
    <col min="14606" max="14609" width="4.85546875" style="51"/>
    <col min="14610" max="14610" width="0" style="51" hidden="1" customWidth="1"/>
    <col min="14611" max="14848" width="4.85546875" style="51"/>
    <col min="14849" max="14849" width="10.85546875" style="51" customWidth="1"/>
    <col min="14850" max="14850" width="11.42578125" style="51" customWidth="1"/>
    <col min="14851" max="14851" width="31.42578125" style="51" customWidth="1"/>
    <col min="14852" max="14852" width="62.5703125" style="51" customWidth="1"/>
    <col min="14853" max="14853" width="66" style="51" customWidth="1"/>
    <col min="14854" max="14854" width="16.7109375" style="51" customWidth="1"/>
    <col min="14855" max="14855" width="21" style="51" customWidth="1"/>
    <col min="14856" max="14856" width="15.7109375" style="51" customWidth="1"/>
    <col min="14857" max="14857" width="18.140625" style="51" customWidth="1"/>
    <col min="14858" max="14858" width="13" style="51" customWidth="1"/>
    <col min="14859" max="14860" width="4.85546875" style="51" customWidth="1"/>
    <col min="14861" max="14861" width="10.140625" style="51" customWidth="1"/>
    <col min="14862" max="14865" width="4.85546875" style="51"/>
    <col min="14866" max="14866" width="0" style="51" hidden="1" customWidth="1"/>
    <col min="14867" max="15104" width="4.85546875" style="51"/>
    <col min="15105" max="15105" width="10.85546875" style="51" customWidth="1"/>
    <col min="15106" max="15106" width="11.42578125" style="51" customWidth="1"/>
    <col min="15107" max="15107" width="31.42578125" style="51" customWidth="1"/>
    <col min="15108" max="15108" width="62.5703125" style="51" customWidth="1"/>
    <col min="15109" max="15109" width="66" style="51" customWidth="1"/>
    <col min="15110" max="15110" width="16.7109375" style="51" customWidth="1"/>
    <col min="15111" max="15111" width="21" style="51" customWidth="1"/>
    <col min="15112" max="15112" width="15.7109375" style="51" customWidth="1"/>
    <col min="15113" max="15113" width="18.140625" style="51" customWidth="1"/>
    <col min="15114" max="15114" width="13" style="51" customWidth="1"/>
    <col min="15115" max="15116" width="4.85546875" style="51" customWidth="1"/>
    <col min="15117" max="15117" width="10.140625" style="51" customWidth="1"/>
    <col min="15118" max="15121" width="4.85546875" style="51"/>
    <col min="15122" max="15122" width="0" style="51" hidden="1" customWidth="1"/>
    <col min="15123" max="15360" width="4.85546875" style="51"/>
    <col min="15361" max="15361" width="10.85546875" style="51" customWidth="1"/>
    <col min="15362" max="15362" width="11.42578125" style="51" customWidth="1"/>
    <col min="15363" max="15363" width="31.42578125" style="51" customWidth="1"/>
    <col min="15364" max="15364" width="62.5703125" style="51" customWidth="1"/>
    <col min="15365" max="15365" width="66" style="51" customWidth="1"/>
    <col min="15366" max="15366" width="16.7109375" style="51" customWidth="1"/>
    <col min="15367" max="15367" width="21" style="51" customWidth="1"/>
    <col min="15368" max="15368" width="15.7109375" style="51" customWidth="1"/>
    <col min="15369" max="15369" width="18.140625" style="51" customWidth="1"/>
    <col min="15370" max="15370" width="13" style="51" customWidth="1"/>
    <col min="15371" max="15372" width="4.85546875" style="51" customWidth="1"/>
    <col min="15373" max="15373" width="10.140625" style="51" customWidth="1"/>
    <col min="15374" max="15377" width="4.85546875" style="51"/>
    <col min="15378" max="15378" width="0" style="51" hidden="1" customWidth="1"/>
    <col min="15379" max="15616" width="4.85546875" style="51"/>
    <col min="15617" max="15617" width="10.85546875" style="51" customWidth="1"/>
    <col min="15618" max="15618" width="11.42578125" style="51" customWidth="1"/>
    <col min="15619" max="15619" width="31.42578125" style="51" customWidth="1"/>
    <col min="15620" max="15620" width="62.5703125" style="51" customWidth="1"/>
    <col min="15621" max="15621" width="66" style="51" customWidth="1"/>
    <col min="15622" max="15622" width="16.7109375" style="51" customWidth="1"/>
    <col min="15623" max="15623" width="21" style="51" customWidth="1"/>
    <col min="15624" max="15624" width="15.7109375" style="51" customWidth="1"/>
    <col min="15625" max="15625" width="18.140625" style="51" customWidth="1"/>
    <col min="15626" max="15626" width="13" style="51" customWidth="1"/>
    <col min="15627" max="15628" width="4.85546875" style="51" customWidth="1"/>
    <col min="15629" max="15629" width="10.140625" style="51" customWidth="1"/>
    <col min="15630" max="15633" width="4.85546875" style="51"/>
    <col min="15634" max="15634" width="0" style="51" hidden="1" customWidth="1"/>
    <col min="15635" max="15872" width="4.85546875" style="51"/>
    <col min="15873" max="15873" width="10.85546875" style="51" customWidth="1"/>
    <col min="15874" max="15874" width="11.42578125" style="51" customWidth="1"/>
    <col min="15875" max="15875" width="31.42578125" style="51" customWidth="1"/>
    <col min="15876" max="15876" width="62.5703125" style="51" customWidth="1"/>
    <col min="15877" max="15877" width="66" style="51" customWidth="1"/>
    <col min="15878" max="15878" width="16.7109375" style="51" customWidth="1"/>
    <col min="15879" max="15879" width="21" style="51" customWidth="1"/>
    <col min="15880" max="15880" width="15.7109375" style="51" customWidth="1"/>
    <col min="15881" max="15881" width="18.140625" style="51" customWidth="1"/>
    <col min="15882" max="15882" width="13" style="51" customWidth="1"/>
    <col min="15883" max="15884" width="4.85546875" style="51" customWidth="1"/>
    <col min="15885" max="15885" width="10.140625" style="51" customWidth="1"/>
    <col min="15886" max="15889" width="4.85546875" style="51"/>
    <col min="15890" max="15890" width="0" style="51" hidden="1" customWidth="1"/>
    <col min="15891" max="16128" width="4.85546875" style="51"/>
    <col min="16129" max="16129" width="10.85546875" style="51" customWidth="1"/>
    <col min="16130" max="16130" width="11.42578125" style="51" customWidth="1"/>
    <col min="16131" max="16131" width="31.42578125" style="51" customWidth="1"/>
    <col min="16132" max="16132" width="62.5703125" style="51" customWidth="1"/>
    <col min="16133" max="16133" width="66" style="51" customWidth="1"/>
    <col min="16134" max="16134" width="16.7109375" style="51" customWidth="1"/>
    <col min="16135" max="16135" width="21" style="51" customWidth="1"/>
    <col min="16136" max="16136" width="15.7109375" style="51" customWidth="1"/>
    <col min="16137" max="16137" width="18.140625" style="51" customWidth="1"/>
    <col min="16138" max="16138" width="13" style="51" customWidth="1"/>
    <col min="16139" max="16140" width="4.85546875" style="51" customWidth="1"/>
    <col min="16141" max="16141" width="10.140625" style="51" customWidth="1"/>
    <col min="16142" max="16145" width="4.85546875" style="51"/>
    <col min="16146" max="16146" width="0" style="51" hidden="1" customWidth="1"/>
    <col min="16147" max="16384" width="4.85546875" style="51"/>
  </cols>
  <sheetData>
    <row r="1" spans="1:18" ht="26.25" customHeight="1" thickBot="1" x14ac:dyDescent="0.35">
      <c r="A1" s="375" t="s">
        <v>113</v>
      </c>
      <c r="B1" s="396"/>
      <c r="C1" s="396"/>
      <c r="D1" s="396"/>
      <c r="E1" s="397"/>
      <c r="F1" s="376" t="s">
        <v>114</v>
      </c>
      <c r="G1" s="398"/>
      <c r="H1" s="377"/>
      <c r="I1" s="377"/>
      <c r="J1" s="377"/>
      <c r="K1" s="377"/>
      <c r="L1" s="377"/>
      <c r="M1" s="50"/>
      <c r="N1" s="50"/>
      <c r="O1" s="50"/>
      <c r="P1" s="50"/>
    </row>
    <row r="2" spans="1:18" s="54" customFormat="1" ht="25.5" customHeight="1" thickBot="1" x14ac:dyDescent="0.35">
      <c r="A2" s="399" t="s">
        <v>115</v>
      </c>
      <c r="B2" s="399"/>
      <c r="C2" s="399"/>
      <c r="D2" s="399"/>
      <c r="E2" s="399"/>
      <c r="F2" s="378"/>
      <c r="G2" s="400"/>
      <c r="H2" s="52"/>
      <c r="I2" s="52"/>
      <c r="J2" s="52"/>
      <c r="K2" s="52"/>
      <c r="L2" s="52"/>
      <c r="M2" s="53"/>
      <c r="N2" s="53"/>
      <c r="O2" s="53"/>
      <c r="P2" s="53"/>
      <c r="R2" s="54" t="s">
        <v>116</v>
      </c>
    </row>
    <row r="3" spans="1:18" ht="18" thickBot="1" x14ac:dyDescent="0.35">
      <c r="A3" s="379" t="s">
        <v>117</v>
      </c>
      <c r="B3" s="401"/>
      <c r="C3" s="402"/>
      <c r="D3" s="55" t="s">
        <v>118</v>
      </c>
      <c r="E3" s="56" t="s">
        <v>119</v>
      </c>
      <c r="F3" s="380" t="s">
        <v>120</v>
      </c>
      <c r="G3" s="403"/>
      <c r="H3" s="404"/>
      <c r="I3" s="404"/>
      <c r="J3" s="404"/>
      <c r="K3" s="50"/>
      <c r="L3" s="50"/>
      <c r="M3" s="50"/>
      <c r="N3" s="50"/>
      <c r="O3" s="50"/>
      <c r="P3" s="50"/>
      <c r="R3" s="51" t="s">
        <v>121</v>
      </c>
    </row>
    <row r="4" spans="1:18" ht="17.25" x14ac:dyDescent="0.3">
      <c r="A4" s="373" t="s">
        <v>122</v>
      </c>
      <c r="B4" s="405"/>
      <c r="C4" s="406"/>
      <c r="D4" s="57" t="s">
        <v>123</v>
      </c>
      <c r="E4" s="58" t="s">
        <v>124</v>
      </c>
      <c r="F4" s="59" t="s">
        <v>125</v>
      </c>
      <c r="G4" s="60" t="s">
        <v>126</v>
      </c>
      <c r="H4" s="407" t="s">
        <v>104</v>
      </c>
      <c r="I4" s="408"/>
      <c r="J4" s="409"/>
      <c r="K4" s="50"/>
      <c r="L4" s="50"/>
      <c r="M4" s="50"/>
      <c r="N4" s="50"/>
      <c r="O4" s="50"/>
      <c r="P4" s="50"/>
      <c r="R4" s="51" t="s">
        <v>127</v>
      </c>
    </row>
    <row r="5" spans="1:18" ht="17.25" x14ac:dyDescent="0.3">
      <c r="A5" s="373" t="s">
        <v>128</v>
      </c>
      <c r="B5" s="410"/>
      <c r="C5" s="411"/>
      <c r="D5" s="61">
        <v>42191</v>
      </c>
      <c r="E5" s="62"/>
      <c r="F5" s="63" t="s">
        <v>129</v>
      </c>
      <c r="G5" s="64" t="s">
        <v>130</v>
      </c>
      <c r="H5" s="412" t="s">
        <v>131</v>
      </c>
      <c r="I5" s="412"/>
      <c r="J5" s="413"/>
      <c r="K5" s="50"/>
      <c r="L5" s="50"/>
      <c r="M5" s="50"/>
      <c r="N5" s="50"/>
      <c r="O5" s="50"/>
      <c r="P5" s="50"/>
      <c r="R5" s="51" t="s">
        <v>132</v>
      </c>
    </row>
    <row r="6" spans="1:18" ht="17.25" x14ac:dyDescent="0.3">
      <c r="A6" s="373" t="s">
        <v>133</v>
      </c>
      <c r="B6" s="373"/>
      <c r="C6" s="374"/>
      <c r="D6" s="65" t="s">
        <v>134</v>
      </c>
      <c r="E6" s="62"/>
      <c r="F6" s="63" t="s">
        <v>129</v>
      </c>
      <c r="G6" s="64" t="s">
        <v>135</v>
      </c>
      <c r="H6" s="414" t="s">
        <v>131</v>
      </c>
      <c r="I6" s="414"/>
      <c r="J6" s="415"/>
      <c r="K6" s="50"/>
      <c r="L6" s="50"/>
      <c r="M6" s="50"/>
      <c r="N6" s="50"/>
      <c r="O6" s="50"/>
      <c r="P6" s="50"/>
    </row>
    <row r="7" spans="1:18" ht="17.25" x14ac:dyDescent="0.3">
      <c r="A7" s="373" t="s">
        <v>136</v>
      </c>
      <c r="B7" s="405"/>
      <c r="C7" s="406"/>
      <c r="D7" s="65" t="s">
        <v>137</v>
      </c>
      <c r="E7" s="62"/>
      <c r="F7" s="66"/>
      <c r="G7" s="67" t="s">
        <v>135</v>
      </c>
      <c r="H7" s="416"/>
      <c r="I7" s="416"/>
      <c r="J7" s="417"/>
      <c r="K7" s="50"/>
      <c r="L7" s="50"/>
      <c r="M7" s="50"/>
      <c r="N7" s="50"/>
      <c r="O7" s="50"/>
      <c r="P7" s="50"/>
    </row>
    <row r="8" spans="1:18" ht="17.25" x14ac:dyDescent="0.3">
      <c r="A8" s="373" t="s">
        <v>138</v>
      </c>
      <c r="B8" s="405"/>
      <c r="C8" s="406"/>
      <c r="D8" s="65" t="s">
        <v>132</v>
      </c>
      <c r="E8" s="62"/>
      <c r="F8" s="63" t="s">
        <v>129</v>
      </c>
      <c r="G8" s="64" t="s">
        <v>139</v>
      </c>
      <c r="H8" s="412" t="s">
        <v>131</v>
      </c>
      <c r="I8" s="412"/>
      <c r="J8" s="413"/>
      <c r="K8" s="50"/>
      <c r="L8" s="50"/>
      <c r="M8" s="50"/>
      <c r="N8" s="50"/>
      <c r="O8" s="50"/>
      <c r="P8" s="50"/>
    </row>
    <row r="9" spans="1:18" ht="17.25" x14ac:dyDescent="0.3">
      <c r="A9" s="373" t="s">
        <v>140</v>
      </c>
      <c r="B9" s="373"/>
      <c r="C9" s="374"/>
      <c r="D9" s="68" t="s">
        <v>3001</v>
      </c>
      <c r="E9" s="62"/>
      <c r="F9" s="66"/>
      <c r="G9" s="67" t="s">
        <v>141</v>
      </c>
      <c r="H9" s="418"/>
      <c r="I9" s="419"/>
      <c r="J9" s="420"/>
      <c r="K9" s="50"/>
      <c r="L9" s="50"/>
      <c r="M9" s="50"/>
      <c r="N9" s="50"/>
      <c r="O9" s="50"/>
      <c r="P9" s="50"/>
    </row>
    <row r="10" spans="1:18" ht="17.25" x14ac:dyDescent="0.3">
      <c r="A10" s="373" t="s">
        <v>142</v>
      </c>
      <c r="B10" s="421"/>
      <c r="C10" s="422">
        <f>IF(D5&gt;0,(D5+90)," ")</f>
        <v>42281</v>
      </c>
      <c r="D10" s="68"/>
      <c r="E10" s="62"/>
      <c r="F10" s="66"/>
      <c r="G10" s="69" t="s">
        <v>141</v>
      </c>
      <c r="H10" s="419"/>
      <c r="I10" s="419"/>
      <c r="J10" s="420"/>
      <c r="K10" s="50"/>
      <c r="L10" s="50"/>
      <c r="M10" s="50"/>
      <c r="N10" s="50"/>
      <c r="O10" s="50"/>
      <c r="P10" s="50"/>
    </row>
    <row r="11" spans="1:18" ht="17.25" x14ac:dyDescent="0.3">
      <c r="A11" s="70" t="s">
        <v>143</v>
      </c>
      <c r="B11" s="423"/>
      <c r="C11" s="424"/>
      <c r="D11" s="65"/>
      <c r="E11" s="62"/>
      <c r="F11" s="66"/>
      <c r="G11" s="69" t="s">
        <v>144</v>
      </c>
      <c r="H11" s="419"/>
      <c r="I11" s="419"/>
      <c r="J11" s="420"/>
      <c r="K11" s="50"/>
      <c r="L11" s="50"/>
      <c r="M11" s="50"/>
      <c r="N11" s="50"/>
      <c r="O11" s="50"/>
      <c r="P11" s="50"/>
    </row>
    <row r="12" spans="1:18" ht="17.25" x14ac:dyDescent="0.3">
      <c r="A12" s="423" t="s">
        <v>145</v>
      </c>
      <c r="B12" s="423"/>
      <c r="C12" s="424"/>
      <c r="D12" s="65"/>
      <c r="E12" s="62"/>
      <c r="F12" s="66"/>
      <c r="G12" s="67" t="s">
        <v>146</v>
      </c>
      <c r="H12" s="418"/>
      <c r="I12" s="419"/>
      <c r="J12" s="420"/>
      <c r="K12" s="50"/>
      <c r="L12" s="50"/>
      <c r="M12" s="50"/>
      <c r="N12" s="50"/>
      <c r="O12" s="50"/>
      <c r="P12" s="50"/>
    </row>
    <row r="13" spans="1:18" ht="17.25" x14ac:dyDescent="0.3">
      <c r="A13" s="423" t="s">
        <v>147</v>
      </c>
      <c r="B13" s="423"/>
      <c r="C13" s="424"/>
      <c r="D13" s="65"/>
      <c r="E13" s="62"/>
      <c r="F13" s="66"/>
      <c r="G13" s="67" t="s">
        <v>148</v>
      </c>
      <c r="H13" s="419"/>
      <c r="I13" s="419"/>
      <c r="J13" s="420"/>
      <c r="K13" s="50"/>
      <c r="L13" s="50"/>
      <c r="M13" s="50"/>
      <c r="N13" s="50"/>
      <c r="O13" s="50"/>
      <c r="P13" s="50"/>
    </row>
    <row r="14" spans="1:18" ht="18" thickBot="1" x14ac:dyDescent="0.35">
      <c r="A14" s="425" t="s">
        <v>149</v>
      </c>
      <c r="B14" s="425"/>
      <c r="C14" s="426"/>
      <c r="D14" s="65"/>
      <c r="E14" s="62" t="s">
        <v>150</v>
      </c>
      <c r="F14" s="66"/>
      <c r="G14" s="71" t="s">
        <v>151</v>
      </c>
      <c r="H14" s="419"/>
      <c r="I14" s="419"/>
      <c r="J14" s="420"/>
      <c r="K14" s="50"/>
      <c r="L14" s="50"/>
      <c r="M14" s="50"/>
      <c r="N14" s="50"/>
      <c r="O14" s="50"/>
      <c r="P14" s="50"/>
    </row>
    <row r="15" spans="1:18" s="429" customFormat="1" ht="21" thickBot="1" x14ac:dyDescent="0.4">
      <c r="A15" s="427" t="s">
        <v>152</v>
      </c>
      <c r="B15" s="72" t="s">
        <v>102</v>
      </c>
      <c r="C15" s="73" t="s">
        <v>103</v>
      </c>
      <c r="D15" s="74" t="s">
        <v>104</v>
      </c>
      <c r="E15" s="74" t="s">
        <v>153</v>
      </c>
      <c r="F15" s="75"/>
      <c r="G15" s="76"/>
      <c r="H15" s="76"/>
      <c r="I15" s="77"/>
      <c r="J15" s="76"/>
      <c r="K15" s="428"/>
      <c r="L15" s="428"/>
      <c r="M15" s="428"/>
      <c r="N15" s="428"/>
      <c r="O15" s="428"/>
      <c r="P15" s="428"/>
    </row>
    <row r="16" spans="1:18" s="436" customFormat="1" ht="23.25" hidden="1" thickBot="1" x14ac:dyDescent="0.45">
      <c r="A16" s="430"/>
      <c r="B16" s="706">
        <f>SUM(B17,B175,B176)</f>
        <v>0</v>
      </c>
      <c r="C16" s="431" t="s">
        <v>154</v>
      </c>
      <c r="D16" s="432"/>
      <c r="E16" s="433"/>
      <c r="F16" s="434"/>
      <c r="G16" s="78"/>
      <c r="H16" s="435"/>
      <c r="I16" s="435"/>
      <c r="J16" s="435"/>
      <c r="K16" s="435"/>
      <c r="L16" s="435"/>
      <c r="M16" s="435"/>
      <c r="N16" s="435"/>
      <c r="O16" s="435"/>
      <c r="P16" s="435"/>
    </row>
    <row r="17" spans="1:16" s="86" customFormat="1" ht="17.25" hidden="1" outlineLevel="1" x14ac:dyDescent="0.3">
      <c r="A17" s="79"/>
      <c r="B17" s="80">
        <f>SUM(B18:B173)</f>
        <v>0</v>
      </c>
      <c r="C17" s="437" t="s">
        <v>155</v>
      </c>
      <c r="D17" s="81" t="s">
        <v>156</v>
      </c>
      <c r="E17" s="82"/>
      <c r="F17" s="83"/>
      <c r="G17" s="84"/>
      <c r="H17" s="85"/>
      <c r="I17" s="85"/>
      <c r="J17" s="85"/>
      <c r="K17" s="85"/>
      <c r="L17" s="85"/>
      <c r="M17" s="85"/>
      <c r="N17" s="85"/>
      <c r="O17" s="85"/>
      <c r="P17" s="85"/>
    </row>
    <row r="18" spans="1:16" s="86" customFormat="1" ht="69" hidden="1" outlineLevel="2" x14ac:dyDescent="0.3">
      <c r="A18" s="438"/>
      <c r="B18" s="87"/>
      <c r="C18" s="439" t="s">
        <v>157</v>
      </c>
      <c r="D18" s="440" t="s">
        <v>158</v>
      </c>
      <c r="E18" s="88" t="s">
        <v>159</v>
      </c>
      <c r="F18" s="83"/>
      <c r="G18" s="84"/>
      <c r="H18" s="85"/>
      <c r="I18" s="85"/>
      <c r="J18" s="85"/>
      <c r="K18" s="85"/>
      <c r="L18" s="85"/>
      <c r="M18" s="85"/>
      <c r="N18" s="85"/>
      <c r="O18" s="85"/>
      <c r="P18" s="85"/>
    </row>
    <row r="19" spans="1:16" s="86" customFormat="1" ht="34.5" hidden="1" outlineLevel="2" x14ac:dyDescent="0.3">
      <c r="A19" s="438"/>
      <c r="B19" s="87"/>
      <c r="C19" s="439" t="s">
        <v>160</v>
      </c>
      <c r="D19" s="440" t="s">
        <v>161</v>
      </c>
      <c r="E19" s="88" t="s">
        <v>162</v>
      </c>
      <c r="F19" s="83"/>
      <c r="G19" s="84"/>
      <c r="H19" s="85"/>
      <c r="I19" s="85"/>
      <c r="J19" s="85"/>
      <c r="K19" s="85"/>
      <c r="L19" s="85"/>
      <c r="M19" s="85"/>
      <c r="N19" s="85"/>
      <c r="O19" s="85"/>
      <c r="P19" s="85"/>
    </row>
    <row r="20" spans="1:16" s="86" customFormat="1" ht="51.75" hidden="1" outlineLevel="2" x14ac:dyDescent="0.3">
      <c r="A20" s="438"/>
      <c r="B20" s="87"/>
      <c r="C20" s="439" t="s">
        <v>163</v>
      </c>
      <c r="D20" s="440" t="s">
        <v>164</v>
      </c>
      <c r="E20" s="88" t="s">
        <v>165</v>
      </c>
      <c r="F20" s="83"/>
      <c r="G20" s="84"/>
      <c r="H20" s="85"/>
      <c r="I20" s="85"/>
      <c r="J20" s="85"/>
      <c r="K20" s="85"/>
      <c r="L20" s="85"/>
      <c r="M20" s="85"/>
      <c r="N20" s="85"/>
      <c r="O20" s="85"/>
      <c r="P20" s="85"/>
    </row>
    <row r="21" spans="1:16" s="86" customFormat="1" ht="34.5" hidden="1" outlineLevel="2" x14ac:dyDescent="0.3">
      <c r="A21" s="438"/>
      <c r="B21" s="87"/>
      <c r="C21" s="439" t="s">
        <v>166</v>
      </c>
      <c r="D21" s="440" t="s">
        <v>167</v>
      </c>
      <c r="E21" s="88" t="s">
        <v>162</v>
      </c>
      <c r="F21" s="83"/>
      <c r="G21" s="84"/>
      <c r="H21" s="85"/>
      <c r="I21" s="85"/>
      <c r="J21" s="85"/>
      <c r="K21" s="85"/>
      <c r="L21" s="85"/>
      <c r="M21" s="85"/>
      <c r="N21" s="85"/>
      <c r="O21" s="85"/>
      <c r="P21" s="85"/>
    </row>
    <row r="22" spans="1:16" s="86" customFormat="1" ht="34.5" hidden="1" outlineLevel="2" x14ac:dyDescent="0.3">
      <c r="A22" s="438"/>
      <c r="B22" s="87"/>
      <c r="C22" s="439" t="s">
        <v>168</v>
      </c>
      <c r="D22" s="440" t="s">
        <v>169</v>
      </c>
      <c r="E22" s="88" t="s">
        <v>162</v>
      </c>
      <c r="F22" s="83"/>
      <c r="G22" s="84"/>
      <c r="H22" s="85"/>
      <c r="I22" s="85"/>
      <c r="J22" s="85"/>
      <c r="K22" s="85"/>
      <c r="L22" s="85"/>
      <c r="M22" s="85"/>
      <c r="N22" s="85"/>
      <c r="O22" s="85"/>
      <c r="P22" s="85"/>
    </row>
    <row r="23" spans="1:16" s="86" customFormat="1" ht="34.5" hidden="1" outlineLevel="2" x14ac:dyDescent="0.3">
      <c r="A23" s="438"/>
      <c r="B23" s="87"/>
      <c r="C23" s="439" t="s">
        <v>170</v>
      </c>
      <c r="D23" s="440" t="s">
        <v>171</v>
      </c>
      <c r="E23" s="88" t="s">
        <v>172</v>
      </c>
      <c r="F23" s="83"/>
      <c r="G23" s="84"/>
      <c r="H23" s="85"/>
      <c r="I23" s="85"/>
      <c r="J23" s="85"/>
      <c r="K23" s="85"/>
      <c r="L23" s="85"/>
      <c r="M23" s="85"/>
      <c r="N23" s="85"/>
      <c r="O23" s="85"/>
      <c r="P23" s="85"/>
    </row>
    <row r="24" spans="1:16" s="86" customFormat="1" ht="69" hidden="1" outlineLevel="2" x14ac:dyDescent="0.3">
      <c r="A24" s="438"/>
      <c r="B24" s="87"/>
      <c r="C24" s="439" t="s">
        <v>173</v>
      </c>
      <c r="D24" s="440" t="s">
        <v>174</v>
      </c>
      <c r="E24" s="88" t="s">
        <v>175</v>
      </c>
      <c r="F24" s="83"/>
      <c r="G24" s="84"/>
      <c r="H24" s="85"/>
      <c r="I24" s="85"/>
      <c r="J24" s="85"/>
      <c r="K24" s="85"/>
      <c r="L24" s="85"/>
      <c r="M24" s="85"/>
      <c r="N24" s="85"/>
      <c r="O24" s="85"/>
      <c r="P24" s="85"/>
    </row>
    <row r="25" spans="1:16" s="86" customFormat="1" ht="69" hidden="1" outlineLevel="2" x14ac:dyDescent="0.3">
      <c r="A25" s="438"/>
      <c r="B25" s="87"/>
      <c r="C25" s="439" t="s">
        <v>176</v>
      </c>
      <c r="D25" s="440" t="s">
        <v>177</v>
      </c>
      <c r="E25" s="88" t="s">
        <v>175</v>
      </c>
      <c r="F25" s="83"/>
      <c r="G25" s="84"/>
      <c r="H25" s="85"/>
      <c r="I25" s="85"/>
      <c r="J25" s="85"/>
      <c r="K25" s="85"/>
      <c r="L25" s="85"/>
      <c r="M25" s="85"/>
      <c r="N25" s="85"/>
      <c r="O25" s="85"/>
      <c r="P25" s="85"/>
    </row>
    <row r="26" spans="1:16" s="86" customFormat="1" ht="17.25" hidden="1" outlineLevel="2" x14ac:dyDescent="0.3">
      <c r="A26" s="438"/>
      <c r="B26" s="87"/>
      <c r="C26" s="439" t="s">
        <v>178</v>
      </c>
      <c r="D26" s="440" t="s">
        <v>179</v>
      </c>
      <c r="E26" s="88" t="s">
        <v>180</v>
      </c>
      <c r="F26" s="83"/>
      <c r="G26" s="84"/>
      <c r="H26" s="85"/>
      <c r="I26" s="85"/>
      <c r="J26" s="85"/>
      <c r="K26" s="85"/>
      <c r="L26" s="85"/>
      <c r="M26" s="85"/>
      <c r="N26" s="85"/>
      <c r="O26" s="85"/>
      <c r="P26" s="85"/>
    </row>
    <row r="27" spans="1:16" s="86" customFormat="1" ht="34.5" hidden="1" outlineLevel="2" x14ac:dyDescent="0.3">
      <c r="A27" s="438"/>
      <c r="B27" s="87"/>
      <c r="C27" s="439" t="s">
        <v>181</v>
      </c>
      <c r="D27" s="440" t="s">
        <v>161</v>
      </c>
      <c r="E27" s="88" t="s">
        <v>182</v>
      </c>
      <c r="F27" s="83"/>
      <c r="G27" s="84"/>
      <c r="H27" s="85"/>
      <c r="I27" s="85"/>
      <c r="J27" s="85"/>
      <c r="K27" s="85"/>
      <c r="L27" s="85"/>
      <c r="M27" s="85"/>
      <c r="N27" s="85"/>
      <c r="O27" s="85"/>
      <c r="P27" s="85"/>
    </row>
    <row r="28" spans="1:16" s="86" customFormat="1" ht="51.75" hidden="1" outlineLevel="2" x14ac:dyDescent="0.3">
      <c r="A28" s="438"/>
      <c r="B28" s="87"/>
      <c r="C28" s="439" t="s">
        <v>183</v>
      </c>
      <c r="D28" s="440" t="s">
        <v>164</v>
      </c>
      <c r="E28" s="88" t="s">
        <v>184</v>
      </c>
      <c r="F28" s="83"/>
      <c r="G28" s="84"/>
      <c r="H28" s="85"/>
      <c r="I28" s="85"/>
      <c r="J28" s="85"/>
      <c r="K28" s="85"/>
      <c r="L28" s="85"/>
      <c r="M28" s="85"/>
      <c r="N28" s="85"/>
      <c r="O28" s="85"/>
      <c r="P28" s="85"/>
    </row>
    <row r="29" spans="1:16" s="86" customFormat="1" ht="34.5" hidden="1" outlineLevel="2" x14ac:dyDescent="0.3">
      <c r="A29" s="438"/>
      <c r="B29" s="87"/>
      <c r="C29" s="439" t="s">
        <v>185</v>
      </c>
      <c r="D29" s="440" t="s">
        <v>167</v>
      </c>
      <c r="E29" s="88" t="s">
        <v>182</v>
      </c>
      <c r="F29" s="83"/>
      <c r="G29" s="84"/>
      <c r="H29" s="85"/>
      <c r="I29" s="85"/>
      <c r="J29" s="85"/>
      <c r="K29" s="85"/>
      <c r="L29" s="85"/>
      <c r="M29" s="85"/>
      <c r="N29" s="85"/>
      <c r="O29" s="85"/>
      <c r="P29" s="85"/>
    </row>
    <row r="30" spans="1:16" s="86" customFormat="1" ht="34.5" hidden="1" outlineLevel="2" x14ac:dyDescent="0.3">
      <c r="A30" s="438"/>
      <c r="B30" s="87"/>
      <c r="C30" s="439" t="s">
        <v>186</v>
      </c>
      <c r="D30" s="440" t="s">
        <v>169</v>
      </c>
      <c r="E30" s="88" t="s">
        <v>182</v>
      </c>
      <c r="F30" s="83"/>
      <c r="G30" s="84"/>
      <c r="H30" s="85"/>
      <c r="I30" s="85"/>
      <c r="J30" s="85"/>
      <c r="K30" s="85"/>
      <c r="L30" s="85"/>
      <c r="M30" s="85"/>
      <c r="N30" s="85"/>
      <c r="O30" s="85"/>
      <c r="P30" s="85"/>
    </row>
    <row r="31" spans="1:16" s="86" customFormat="1" ht="34.5" hidden="1" outlineLevel="2" x14ac:dyDescent="0.3">
      <c r="A31" s="438"/>
      <c r="B31" s="87"/>
      <c r="C31" s="439" t="s">
        <v>187</v>
      </c>
      <c r="D31" s="440" t="s">
        <v>171</v>
      </c>
      <c r="E31" s="88" t="s">
        <v>188</v>
      </c>
      <c r="F31" s="83"/>
      <c r="G31" s="84"/>
      <c r="H31" s="85"/>
      <c r="I31" s="85"/>
      <c r="J31" s="85"/>
      <c r="K31" s="85"/>
      <c r="L31" s="85"/>
      <c r="M31" s="85"/>
      <c r="N31" s="85"/>
      <c r="O31" s="85"/>
      <c r="P31" s="85"/>
    </row>
    <row r="32" spans="1:16" s="86" customFormat="1" ht="69" hidden="1" outlineLevel="2" x14ac:dyDescent="0.3">
      <c r="A32" s="438"/>
      <c r="B32" s="87"/>
      <c r="C32" s="439" t="s">
        <v>189</v>
      </c>
      <c r="D32" s="440" t="s">
        <v>158</v>
      </c>
      <c r="E32" s="88" t="s">
        <v>190</v>
      </c>
      <c r="F32" s="83"/>
      <c r="G32" s="84"/>
      <c r="H32" s="85"/>
      <c r="I32" s="85"/>
      <c r="J32" s="85"/>
      <c r="K32" s="85"/>
      <c r="L32" s="85"/>
      <c r="M32" s="85"/>
      <c r="N32" s="85"/>
      <c r="O32" s="85"/>
      <c r="P32" s="85"/>
    </row>
    <row r="33" spans="1:16" s="86" customFormat="1" ht="34.5" hidden="1" outlineLevel="2" x14ac:dyDescent="0.3">
      <c r="A33" s="438"/>
      <c r="B33" s="87"/>
      <c r="C33" s="439" t="s">
        <v>191</v>
      </c>
      <c r="D33" s="440" t="s">
        <v>161</v>
      </c>
      <c r="E33" s="88" t="s">
        <v>192</v>
      </c>
      <c r="F33" s="83"/>
      <c r="G33" s="84"/>
      <c r="H33" s="85"/>
      <c r="I33" s="85"/>
      <c r="J33" s="85"/>
      <c r="K33" s="85"/>
      <c r="L33" s="85"/>
      <c r="M33" s="85"/>
      <c r="N33" s="85"/>
      <c r="O33" s="85"/>
      <c r="P33" s="85"/>
    </row>
    <row r="34" spans="1:16" s="86" customFormat="1" ht="51.75" hidden="1" outlineLevel="2" x14ac:dyDescent="0.3">
      <c r="A34" s="438"/>
      <c r="B34" s="87"/>
      <c r="C34" s="439" t="s">
        <v>193</v>
      </c>
      <c r="D34" s="440" t="s">
        <v>164</v>
      </c>
      <c r="E34" s="88" t="s">
        <v>194</v>
      </c>
      <c r="F34" s="83"/>
      <c r="G34" s="84"/>
      <c r="H34" s="85"/>
      <c r="I34" s="85"/>
      <c r="J34" s="85"/>
      <c r="K34" s="85"/>
      <c r="L34" s="85"/>
      <c r="M34" s="85"/>
      <c r="N34" s="85"/>
      <c r="O34" s="85"/>
      <c r="P34" s="85"/>
    </row>
    <row r="35" spans="1:16" s="86" customFormat="1" ht="34.5" hidden="1" outlineLevel="2" x14ac:dyDescent="0.3">
      <c r="A35" s="438"/>
      <c r="B35" s="87"/>
      <c r="C35" s="439" t="s">
        <v>195</v>
      </c>
      <c r="D35" s="440" t="s">
        <v>167</v>
      </c>
      <c r="E35" s="88" t="s">
        <v>192</v>
      </c>
      <c r="F35" s="83"/>
      <c r="G35" s="84"/>
      <c r="H35" s="85"/>
      <c r="I35" s="85"/>
      <c r="J35" s="85"/>
      <c r="K35" s="85"/>
      <c r="L35" s="85"/>
      <c r="M35" s="85"/>
      <c r="N35" s="85"/>
      <c r="O35" s="85"/>
      <c r="P35" s="85"/>
    </row>
    <row r="36" spans="1:16" s="86" customFormat="1" ht="34.5" hidden="1" outlineLevel="2" x14ac:dyDescent="0.3">
      <c r="A36" s="438"/>
      <c r="B36" s="87"/>
      <c r="C36" s="439" t="s">
        <v>196</v>
      </c>
      <c r="D36" s="440" t="s">
        <v>169</v>
      </c>
      <c r="E36" s="88" t="s">
        <v>192</v>
      </c>
      <c r="F36" s="83"/>
      <c r="G36" s="84"/>
      <c r="H36" s="85"/>
      <c r="I36" s="85"/>
      <c r="J36" s="85"/>
      <c r="K36" s="85"/>
      <c r="L36" s="85"/>
      <c r="M36" s="85"/>
      <c r="N36" s="85"/>
      <c r="O36" s="85"/>
      <c r="P36" s="85"/>
    </row>
    <row r="37" spans="1:16" s="86" customFormat="1" ht="34.5" hidden="1" outlineLevel="2" x14ac:dyDescent="0.3">
      <c r="A37" s="438"/>
      <c r="B37" s="87"/>
      <c r="C37" s="439" t="s">
        <v>197</v>
      </c>
      <c r="D37" s="440" t="s">
        <v>171</v>
      </c>
      <c r="E37" s="88" t="s">
        <v>172</v>
      </c>
      <c r="F37" s="83"/>
      <c r="G37" s="84"/>
      <c r="H37" s="85"/>
      <c r="I37" s="85"/>
      <c r="J37" s="85"/>
      <c r="K37" s="85"/>
      <c r="L37" s="85"/>
      <c r="M37" s="85"/>
      <c r="N37" s="85"/>
      <c r="O37" s="85"/>
      <c r="P37" s="85"/>
    </row>
    <row r="38" spans="1:16" s="86" customFormat="1" ht="69" hidden="1" outlineLevel="2" x14ac:dyDescent="0.3">
      <c r="A38" s="438"/>
      <c r="B38" s="87"/>
      <c r="C38" s="439" t="s">
        <v>198</v>
      </c>
      <c r="D38" s="440" t="s">
        <v>174</v>
      </c>
      <c r="E38" s="88" t="s">
        <v>199</v>
      </c>
      <c r="F38" s="83"/>
      <c r="G38" s="84"/>
      <c r="H38" s="85"/>
      <c r="I38" s="85"/>
      <c r="J38" s="85"/>
      <c r="K38" s="85"/>
      <c r="L38" s="85"/>
      <c r="M38" s="85"/>
      <c r="N38" s="85"/>
      <c r="O38" s="85"/>
      <c r="P38" s="85"/>
    </row>
    <row r="39" spans="1:16" s="86" customFormat="1" ht="69" hidden="1" outlineLevel="2" x14ac:dyDescent="0.3">
      <c r="A39" s="438"/>
      <c r="B39" s="87"/>
      <c r="C39" s="439" t="s">
        <v>200</v>
      </c>
      <c r="D39" s="440" t="s">
        <v>177</v>
      </c>
      <c r="E39" s="88" t="s">
        <v>199</v>
      </c>
      <c r="F39" s="83"/>
      <c r="G39" s="84"/>
      <c r="H39" s="85"/>
      <c r="I39" s="85"/>
      <c r="J39" s="85"/>
      <c r="K39" s="85"/>
      <c r="L39" s="85"/>
      <c r="M39" s="85"/>
      <c r="N39" s="85"/>
      <c r="O39" s="85"/>
      <c r="P39" s="85"/>
    </row>
    <row r="40" spans="1:16" s="86" customFormat="1" ht="17.25" hidden="1" outlineLevel="2" x14ac:dyDescent="0.3">
      <c r="A40" s="438"/>
      <c r="B40" s="87"/>
      <c r="C40" s="439" t="s">
        <v>201</v>
      </c>
      <c r="D40" s="440" t="s">
        <v>179</v>
      </c>
      <c r="E40" s="88" t="s">
        <v>202</v>
      </c>
      <c r="F40" s="83"/>
      <c r="G40" s="84"/>
      <c r="H40" s="85"/>
      <c r="I40" s="85"/>
      <c r="J40" s="85"/>
      <c r="K40" s="85"/>
      <c r="L40" s="85"/>
      <c r="M40" s="85"/>
      <c r="N40" s="85"/>
      <c r="O40" s="85"/>
      <c r="P40" s="85"/>
    </row>
    <row r="41" spans="1:16" s="86" customFormat="1" ht="34.5" hidden="1" outlineLevel="2" x14ac:dyDescent="0.3">
      <c r="A41" s="438"/>
      <c r="B41" s="87"/>
      <c r="C41" s="439" t="s">
        <v>203</v>
      </c>
      <c r="D41" s="440" t="s">
        <v>161</v>
      </c>
      <c r="E41" s="88" t="s">
        <v>204</v>
      </c>
      <c r="F41" s="83"/>
      <c r="G41" s="84"/>
      <c r="H41" s="85"/>
      <c r="I41" s="85"/>
      <c r="J41" s="85"/>
      <c r="K41" s="85"/>
      <c r="L41" s="85"/>
      <c r="M41" s="85"/>
      <c r="N41" s="85"/>
      <c r="O41" s="85"/>
      <c r="P41" s="85"/>
    </row>
    <row r="42" spans="1:16" s="86" customFormat="1" ht="51.75" hidden="1" outlineLevel="2" x14ac:dyDescent="0.3">
      <c r="A42" s="438"/>
      <c r="B42" s="87"/>
      <c r="C42" s="439" t="s">
        <v>205</v>
      </c>
      <c r="D42" s="440" t="s">
        <v>164</v>
      </c>
      <c r="E42" s="88" t="s">
        <v>206</v>
      </c>
      <c r="F42" s="83"/>
      <c r="G42" s="84"/>
      <c r="H42" s="85"/>
      <c r="I42" s="85"/>
      <c r="J42" s="85"/>
      <c r="K42" s="85"/>
      <c r="L42" s="85"/>
      <c r="M42" s="85"/>
      <c r="N42" s="85"/>
      <c r="O42" s="85"/>
      <c r="P42" s="85"/>
    </row>
    <row r="43" spans="1:16" s="86" customFormat="1" ht="34.5" hidden="1" outlineLevel="2" x14ac:dyDescent="0.3">
      <c r="A43" s="438"/>
      <c r="B43" s="87"/>
      <c r="C43" s="439" t="s">
        <v>207</v>
      </c>
      <c r="D43" s="440" t="s">
        <v>167</v>
      </c>
      <c r="E43" s="88" t="s">
        <v>204</v>
      </c>
      <c r="F43" s="83"/>
      <c r="G43" s="84"/>
      <c r="H43" s="85"/>
      <c r="I43" s="85"/>
      <c r="J43" s="85"/>
      <c r="K43" s="85"/>
      <c r="L43" s="85"/>
      <c r="M43" s="85"/>
      <c r="N43" s="85"/>
      <c r="O43" s="85"/>
      <c r="P43" s="85"/>
    </row>
    <row r="44" spans="1:16" s="86" customFormat="1" ht="34.5" hidden="1" outlineLevel="2" x14ac:dyDescent="0.3">
      <c r="A44" s="438"/>
      <c r="B44" s="87"/>
      <c r="C44" s="439" t="s">
        <v>208</v>
      </c>
      <c r="D44" s="440" t="s">
        <v>169</v>
      </c>
      <c r="E44" s="88" t="s">
        <v>204</v>
      </c>
      <c r="F44" s="83"/>
      <c r="G44" s="84"/>
      <c r="H44" s="85"/>
      <c r="I44" s="85"/>
      <c r="J44" s="85"/>
      <c r="K44" s="85"/>
      <c r="L44" s="85"/>
      <c r="M44" s="85"/>
      <c r="N44" s="85"/>
      <c r="O44" s="85"/>
      <c r="P44" s="85"/>
    </row>
    <row r="45" spans="1:16" s="86" customFormat="1" ht="34.5" hidden="1" outlineLevel="2" x14ac:dyDescent="0.3">
      <c r="A45" s="438"/>
      <c r="B45" s="87"/>
      <c r="C45" s="439" t="s">
        <v>209</v>
      </c>
      <c r="D45" s="440" t="s">
        <v>171</v>
      </c>
      <c r="E45" s="88" t="s">
        <v>210</v>
      </c>
      <c r="F45" s="83"/>
      <c r="G45" s="84"/>
      <c r="H45" s="85"/>
      <c r="I45" s="85"/>
      <c r="J45" s="85"/>
      <c r="K45" s="85"/>
      <c r="L45" s="85"/>
      <c r="M45" s="85"/>
      <c r="N45" s="85"/>
      <c r="O45" s="85"/>
      <c r="P45" s="85"/>
    </row>
    <row r="46" spans="1:16" s="86" customFormat="1" ht="69" hidden="1" outlineLevel="2" x14ac:dyDescent="0.3">
      <c r="A46" s="438"/>
      <c r="B46" s="87"/>
      <c r="C46" s="439" t="s">
        <v>211</v>
      </c>
      <c r="D46" s="440" t="s">
        <v>158</v>
      </c>
      <c r="E46" s="88" t="s">
        <v>212</v>
      </c>
      <c r="F46" s="83"/>
      <c r="G46" s="84"/>
      <c r="H46" s="85"/>
      <c r="I46" s="85"/>
      <c r="J46" s="85"/>
      <c r="K46" s="85"/>
      <c r="L46" s="85"/>
      <c r="M46" s="85"/>
      <c r="N46" s="85"/>
      <c r="O46" s="85"/>
      <c r="P46" s="85"/>
    </row>
    <row r="47" spans="1:16" s="86" customFormat="1" ht="34.5" hidden="1" outlineLevel="2" x14ac:dyDescent="0.3">
      <c r="A47" s="438"/>
      <c r="B47" s="87"/>
      <c r="C47" s="439" t="s">
        <v>213</v>
      </c>
      <c r="D47" s="440" t="s">
        <v>161</v>
      </c>
      <c r="E47" s="88" t="s">
        <v>214</v>
      </c>
      <c r="F47" s="83"/>
      <c r="G47" s="84"/>
      <c r="H47" s="85"/>
      <c r="I47" s="85"/>
      <c r="J47" s="85"/>
      <c r="K47" s="85"/>
      <c r="L47" s="85"/>
      <c r="M47" s="85"/>
      <c r="N47" s="85"/>
      <c r="O47" s="85"/>
      <c r="P47" s="85"/>
    </row>
    <row r="48" spans="1:16" s="86" customFormat="1" ht="51.75" hidden="1" outlineLevel="2" x14ac:dyDescent="0.3">
      <c r="A48" s="438"/>
      <c r="B48" s="87"/>
      <c r="C48" s="439" t="s">
        <v>215</v>
      </c>
      <c r="D48" s="440" t="s">
        <v>164</v>
      </c>
      <c r="E48" s="88" t="s">
        <v>216</v>
      </c>
      <c r="F48" s="83"/>
      <c r="G48" s="84"/>
      <c r="H48" s="85"/>
      <c r="I48" s="85"/>
      <c r="J48" s="85"/>
      <c r="K48" s="85"/>
      <c r="L48" s="85"/>
      <c r="M48" s="85"/>
      <c r="N48" s="85"/>
      <c r="O48" s="85"/>
      <c r="P48" s="85"/>
    </row>
    <row r="49" spans="1:16" s="86" customFormat="1" ht="34.5" hidden="1" outlineLevel="2" x14ac:dyDescent="0.3">
      <c r="A49" s="438"/>
      <c r="B49" s="87"/>
      <c r="C49" s="439" t="s">
        <v>217</v>
      </c>
      <c r="D49" s="440" t="s">
        <v>167</v>
      </c>
      <c r="E49" s="88" t="s">
        <v>214</v>
      </c>
      <c r="F49" s="83"/>
      <c r="G49" s="84"/>
      <c r="H49" s="85"/>
      <c r="I49" s="85"/>
      <c r="J49" s="85"/>
      <c r="K49" s="85"/>
      <c r="L49" s="85"/>
      <c r="M49" s="85"/>
      <c r="N49" s="85"/>
      <c r="O49" s="85"/>
      <c r="P49" s="85"/>
    </row>
    <row r="50" spans="1:16" s="86" customFormat="1" ht="34.5" hidden="1" outlineLevel="2" x14ac:dyDescent="0.3">
      <c r="A50" s="438"/>
      <c r="B50" s="87"/>
      <c r="C50" s="439" t="s">
        <v>218</v>
      </c>
      <c r="D50" s="440" t="s">
        <v>169</v>
      </c>
      <c r="E50" s="88" t="s">
        <v>214</v>
      </c>
      <c r="F50" s="83"/>
      <c r="G50" s="84"/>
      <c r="H50" s="85"/>
      <c r="I50" s="85"/>
      <c r="J50" s="85"/>
      <c r="K50" s="85"/>
      <c r="L50" s="85"/>
      <c r="M50" s="85"/>
      <c r="N50" s="85"/>
      <c r="O50" s="85"/>
      <c r="P50" s="85"/>
    </row>
    <row r="51" spans="1:16" s="86" customFormat="1" ht="34.5" hidden="1" outlineLevel="2" x14ac:dyDescent="0.3">
      <c r="A51" s="438"/>
      <c r="B51" s="87"/>
      <c r="C51" s="439" t="s">
        <v>219</v>
      </c>
      <c r="D51" s="440" t="s">
        <v>171</v>
      </c>
      <c r="E51" s="88" t="s">
        <v>172</v>
      </c>
      <c r="F51" s="83"/>
      <c r="G51" s="84"/>
      <c r="H51" s="85"/>
      <c r="I51" s="85"/>
      <c r="J51" s="85"/>
      <c r="K51" s="85"/>
      <c r="L51" s="85"/>
      <c r="M51" s="85"/>
      <c r="N51" s="85"/>
      <c r="O51" s="85"/>
      <c r="P51" s="85"/>
    </row>
    <row r="52" spans="1:16" s="86" customFormat="1" ht="69" hidden="1" outlineLevel="2" x14ac:dyDescent="0.3">
      <c r="A52" s="438"/>
      <c r="B52" s="87"/>
      <c r="C52" s="439" t="s">
        <v>220</v>
      </c>
      <c r="D52" s="440" t="s">
        <v>174</v>
      </c>
      <c r="E52" s="88" t="s">
        <v>221</v>
      </c>
      <c r="F52" s="83"/>
      <c r="G52" s="84"/>
      <c r="H52" s="85"/>
      <c r="I52" s="85"/>
      <c r="J52" s="85"/>
      <c r="K52" s="85"/>
      <c r="L52" s="85"/>
      <c r="M52" s="85"/>
      <c r="N52" s="85"/>
      <c r="O52" s="85"/>
      <c r="P52" s="85"/>
    </row>
    <row r="53" spans="1:16" s="86" customFormat="1" ht="69" hidden="1" outlineLevel="2" x14ac:dyDescent="0.3">
      <c r="A53" s="438"/>
      <c r="B53" s="87"/>
      <c r="C53" s="439" t="s">
        <v>222</v>
      </c>
      <c r="D53" s="440" t="s">
        <v>177</v>
      </c>
      <c r="E53" s="88" t="s">
        <v>221</v>
      </c>
      <c r="F53" s="83"/>
      <c r="G53" s="84"/>
      <c r="H53" s="85"/>
      <c r="I53" s="85"/>
      <c r="J53" s="85"/>
      <c r="K53" s="85"/>
      <c r="L53" s="85"/>
      <c r="M53" s="85"/>
      <c r="N53" s="85"/>
      <c r="O53" s="85"/>
      <c r="P53" s="85"/>
    </row>
    <row r="54" spans="1:16" s="86" customFormat="1" ht="17.25" hidden="1" outlineLevel="2" x14ac:dyDescent="0.3">
      <c r="A54" s="438"/>
      <c r="B54" s="87"/>
      <c r="C54" s="439" t="s">
        <v>223</v>
      </c>
      <c r="D54" s="440" t="s">
        <v>179</v>
      </c>
      <c r="E54" s="88" t="s">
        <v>224</v>
      </c>
      <c r="F54" s="83"/>
      <c r="G54" s="84"/>
      <c r="H54" s="85"/>
      <c r="I54" s="85"/>
      <c r="J54" s="85"/>
      <c r="K54" s="85"/>
      <c r="L54" s="85"/>
      <c r="M54" s="85"/>
      <c r="N54" s="85"/>
      <c r="O54" s="85"/>
      <c r="P54" s="85"/>
    </row>
    <row r="55" spans="1:16" s="86" customFormat="1" ht="34.5" hidden="1" outlineLevel="2" x14ac:dyDescent="0.3">
      <c r="A55" s="438"/>
      <c r="B55" s="87"/>
      <c r="C55" s="439" t="s">
        <v>225</v>
      </c>
      <c r="D55" s="440" t="s">
        <v>161</v>
      </c>
      <c r="E55" s="88" t="s">
        <v>226</v>
      </c>
      <c r="F55" s="83"/>
      <c r="G55" s="84"/>
      <c r="H55" s="85"/>
      <c r="I55" s="85"/>
      <c r="J55" s="85"/>
      <c r="K55" s="85"/>
      <c r="L55" s="85"/>
      <c r="M55" s="85"/>
      <c r="N55" s="85"/>
      <c r="O55" s="85"/>
      <c r="P55" s="85"/>
    </row>
    <row r="56" spans="1:16" s="86" customFormat="1" ht="51.75" hidden="1" outlineLevel="2" x14ac:dyDescent="0.3">
      <c r="A56" s="438"/>
      <c r="B56" s="87"/>
      <c r="C56" s="439" t="s">
        <v>227</v>
      </c>
      <c r="D56" s="440" t="s">
        <v>164</v>
      </c>
      <c r="E56" s="88" t="s">
        <v>228</v>
      </c>
      <c r="F56" s="83"/>
      <c r="G56" s="84"/>
      <c r="H56" s="85"/>
      <c r="I56" s="85"/>
      <c r="J56" s="85"/>
      <c r="K56" s="85"/>
      <c r="L56" s="85"/>
      <c r="M56" s="85"/>
      <c r="N56" s="85"/>
      <c r="O56" s="85"/>
      <c r="P56" s="85"/>
    </row>
    <row r="57" spans="1:16" s="86" customFormat="1" ht="34.5" hidden="1" outlineLevel="2" x14ac:dyDescent="0.3">
      <c r="A57" s="438"/>
      <c r="B57" s="87"/>
      <c r="C57" s="439" t="s">
        <v>229</v>
      </c>
      <c r="D57" s="440" t="s">
        <v>167</v>
      </c>
      <c r="E57" s="88" t="s">
        <v>226</v>
      </c>
      <c r="F57" s="83"/>
      <c r="G57" s="84"/>
      <c r="H57" s="85"/>
      <c r="I57" s="85"/>
      <c r="J57" s="85"/>
      <c r="K57" s="85"/>
      <c r="L57" s="85"/>
      <c r="M57" s="85"/>
      <c r="N57" s="85"/>
      <c r="O57" s="85"/>
      <c r="P57" s="85"/>
    </row>
    <row r="58" spans="1:16" s="86" customFormat="1" ht="34.5" hidden="1" outlineLevel="2" x14ac:dyDescent="0.3">
      <c r="A58" s="438"/>
      <c r="B58" s="87"/>
      <c r="C58" s="439" t="s">
        <v>230</v>
      </c>
      <c r="D58" s="440" t="s">
        <v>169</v>
      </c>
      <c r="E58" s="88" t="s">
        <v>226</v>
      </c>
      <c r="F58" s="83"/>
      <c r="G58" s="84"/>
      <c r="H58" s="85"/>
      <c r="I58" s="85"/>
      <c r="J58" s="85"/>
      <c r="K58" s="85"/>
      <c r="L58" s="85"/>
      <c r="M58" s="85"/>
      <c r="N58" s="85"/>
      <c r="O58" s="85"/>
      <c r="P58" s="85"/>
    </row>
    <row r="59" spans="1:16" s="86" customFormat="1" ht="34.5" hidden="1" outlineLevel="2" x14ac:dyDescent="0.3">
      <c r="A59" s="438"/>
      <c r="B59" s="87"/>
      <c r="C59" s="439" t="s">
        <v>231</v>
      </c>
      <c r="D59" s="440" t="s">
        <v>171</v>
      </c>
      <c r="E59" s="88" t="s">
        <v>232</v>
      </c>
      <c r="F59" s="83"/>
      <c r="G59" s="84"/>
      <c r="H59" s="85"/>
      <c r="I59" s="85"/>
      <c r="J59" s="85"/>
      <c r="K59" s="85"/>
      <c r="L59" s="85"/>
      <c r="M59" s="85"/>
      <c r="N59" s="85"/>
      <c r="O59" s="85"/>
      <c r="P59" s="85"/>
    </row>
    <row r="60" spans="1:16" s="86" customFormat="1" ht="34.5" hidden="1" outlineLevel="2" x14ac:dyDescent="0.3">
      <c r="A60" s="438"/>
      <c r="B60" s="87"/>
      <c r="C60" s="439" t="s">
        <v>233</v>
      </c>
      <c r="D60" s="440" t="s">
        <v>174</v>
      </c>
      <c r="E60" s="88" t="s">
        <v>234</v>
      </c>
      <c r="F60" s="83"/>
      <c r="G60" s="84"/>
      <c r="H60" s="85"/>
      <c r="I60" s="85"/>
      <c r="J60" s="85"/>
      <c r="K60" s="85"/>
      <c r="L60" s="85"/>
      <c r="M60" s="85"/>
      <c r="N60" s="85"/>
      <c r="O60" s="85"/>
      <c r="P60" s="85"/>
    </row>
    <row r="61" spans="1:16" s="86" customFormat="1" ht="34.5" hidden="1" outlineLevel="2" x14ac:dyDescent="0.3">
      <c r="A61" s="438"/>
      <c r="B61" s="87"/>
      <c r="C61" s="439" t="s">
        <v>235</v>
      </c>
      <c r="D61" s="440" t="s">
        <v>177</v>
      </c>
      <c r="E61" s="88" t="s">
        <v>234</v>
      </c>
      <c r="F61" s="83"/>
      <c r="G61" s="84"/>
      <c r="H61" s="85"/>
      <c r="I61" s="85"/>
      <c r="J61" s="85"/>
      <c r="K61" s="85"/>
      <c r="L61" s="85"/>
      <c r="M61" s="85"/>
      <c r="N61" s="85"/>
      <c r="O61" s="85"/>
      <c r="P61" s="85"/>
    </row>
    <row r="62" spans="1:16" s="86" customFormat="1" ht="17.25" hidden="1" outlineLevel="2" x14ac:dyDescent="0.3">
      <c r="A62" s="438"/>
      <c r="B62" s="87"/>
      <c r="C62" s="439" t="s">
        <v>236</v>
      </c>
      <c r="D62" s="440" t="s">
        <v>179</v>
      </c>
      <c r="E62" s="88" t="s">
        <v>234</v>
      </c>
      <c r="F62" s="83"/>
      <c r="G62" s="84"/>
      <c r="H62" s="85"/>
      <c r="I62" s="85"/>
      <c r="J62" s="85"/>
      <c r="K62" s="85"/>
      <c r="L62" s="85"/>
      <c r="M62" s="85"/>
      <c r="N62" s="85"/>
      <c r="O62" s="85"/>
      <c r="P62" s="85"/>
    </row>
    <row r="63" spans="1:16" s="86" customFormat="1" ht="34.5" hidden="1" outlineLevel="2" x14ac:dyDescent="0.3">
      <c r="A63" s="438"/>
      <c r="B63" s="87"/>
      <c r="C63" s="439" t="s">
        <v>237</v>
      </c>
      <c r="D63" s="440" t="s">
        <v>161</v>
      </c>
      <c r="E63" s="88" t="s">
        <v>238</v>
      </c>
      <c r="F63" s="83"/>
      <c r="G63" s="84"/>
      <c r="H63" s="85"/>
      <c r="I63" s="85"/>
      <c r="J63" s="85"/>
      <c r="K63" s="85"/>
      <c r="L63" s="85"/>
      <c r="M63" s="85"/>
      <c r="N63" s="85"/>
      <c r="O63" s="85"/>
      <c r="P63" s="85"/>
    </row>
    <row r="64" spans="1:16" s="86" customFormat="1" ht="51.75" hidden="1" outlineLevel="2" x14ac:dyDescent="0.3">
      <c r="A64" s="438"/>
      <c r="B64" s="87"/>
      <c r="C64" s="439" t="s">
        <v>239</v>
      </c>
      <c r="D64" s="440" t="s">
        <v>164</v>
      </c>
      <c r="E64" s="88" t="s">
        <v>240</v>
      </c>
      <c r="F64" s="83"/>
      <c r="G64" s="84"/>
      <c r="H64" s="85"/>
      <c r="I64" s="85"/>
      <c r="J64" s="85"/>
      <c r="K64" s="85"/>
      <c r="L64" s="85"/>
      <c r="M64" s="85"/>
      <c r="N64" s="85"/>
      <c r="O64" s="85"/>
      <c r="P64" s="85"/>
    </row>
    <row r="65" spans="1:16" s="86" customFormat="1" ht="34.5" hidden="1" outlineLevel="2" x14ac:dyDescent="0.3">
      <c r="A65" s="438"/>
      <c r="B65" s="87"/>
      <c r="C65" s="439" t="s">
        <v>241</v>
      </c>
      <c r="D65" s="440" t="s">
        <v>167</v>
      </c>
      <c r="E65" s="88" t="s">
        <v>238</v>
      </c>
      <c r="F65" s="83"/>
      <c r="G65" s="84"/>
      <c r="H65" s="85"/>
      <c r="I65" s="85"/>
      <c r="J65" s="85"/>
      <c r="K65" s="85"/>
      <c r="L65" s="85"/>
      <c r="M65" s="85"/>
      <c r="N65" s="85"/>
      <c r="O65" s="85"/>
      <c r="P65" s="85"/>
    </row>
    <row r="66" spans="1:16" s="86" customFormat="1" ht="34.5" hidden="1" outlineLevel="2" x14ac:dyDescent="0.3">
      <c r="A66" s="438"/>
      <c r="B66" s="87"/>
      <c r="C66" s="439" t="s">
        <v>242</v>
      </c>
      <c r="D66" s="440" t="s">
        <v>169</v>
      </c>
      <c r="E66" s="88" t="s">
        <v>238</v>
      </c>
      <c r="F66" s="83"/>
      <c r="G66" s="84"/>
      <c r="H66" s="85"/>
      <c r="I66" s="85"/>
      <c r="J66" s="85"/>
      <c r="K66" s="85"/>
      <c r="L66" s="85"/>
      <c r="M66" s="85"/>
      <c r="N66" s="85"/>
      <c r="O66" s="85"/>
      <c r="P66" s="85"/>
    </row>
    <row r="67" spans="1:16" s="86" customFormat="1" ht="34.5" hidden="1" outlineLevel="2" x14ac:dyDescent="0.3">
      <c r="A67" s="438"/>
      <c r="B67" s="87"/>
      <c r="C67" s="439" t="s">
        <v>243</v>
      </c>
      <c r="D67" s="440" t="s">
        <v>171</v>
      </c>
      <c r="E67" s="88" t="s">
        <v>244</v>
      </c>
      <c r="F67" s="83"/>
      <c r="G67" s="84"/>
      <c r="H67" s="85"/>
      <c r="I67" s="85"/>
      <c r="J67" s="85"/>
      <c r="K67" s="85"/>
      <c r="L67" s="85"/>
      <c r="M67" s="85"/>
      <c r="N67" s="85"/>
      <c r="O67" s="85"/>
      <c r="P67" s="85"/>
    </row>
    <row r="68" spans="1:16" s="86" customFormat="1" ht="86.25" hidden="1" outlineLevel="2" x14ac:dyDescent="0.3">
      <c r="A68" s="438"/>
      <c r="B68" s="87"/>
      <c r="C68" s="439" t="s">
        <v>245</v>
      </c>
      <c r="D68" s="440" t="s">
        <v>174</v>
      </c>
      <c r="E68" s="88" t="s">
        <v>246</v>
      </c>
      <c r="F68" s="83"/>
      <c r="G68" s="84"/>
      <c r="H68" s="85"/>
      <c r="I68" s="85"/>
      <c r="J68" s="85"/>
      <c r="K68" s="85"/>
      <c r="L68" s="85"/>
      <c r="M68" s="85"/>
      <c r="N68" s="85"/>
      <c r="O68" s="85"/>
      <c r="P68" s="85"/>
    </row>
    <row r="69" spans="1:16" s="86" customFormat="1" ht="86.25" hidden="1" outlineLevel="2" x14ac:dyDescent="0.3">
      <c r="A69" s="438"/>
      <c r="B69" s="87"/>
      <c r="C69" s="439" t="s">
        <v>247</v>
      </c>
      <c r="D69" s="440" t="s">
        <v>177</v>
      </c>
      <c r="E69" s="88" t="s">
        <v>246</v>
      </c>
      <c r="F69" s="83"/>
      <c r="G69" s="84"/>
      <c r="H69" s="85"/>
      <c r="I69" s="85"/>
      <c r="J69" s="85"/>
      <c r="K69" s="85"/>
      <c r="L69" s="85"/>
      <c r="M69" s="85"/>
      <c r="N69" s="85"/>
      <c r="O69" s="85"/>
      <c r="P69" s="85"/>
    </row>
    <row r="70" spans="1:16" s="86" customFormat="1" ht="86.25" hidden="1" outlineLevel="2" x14ac:dyDescent="0.3">
      <c r="A70" s="438"/>
      <c r="B70" s="87"/>
      <c r="C70" s="439" t="s">
        <v>248</v>
      </c>
      <c r="D70" s="440" t="s">
        <v>179</v>
      </c>
      <c r="E70" s="88" t="s">
        <v>249</v>
      </c>
      <c r="F70" s="83"/>
      <c r="G70" s="84"/>
      <c r="H70" s="85"/>
      <c r="I70" s="85"/>
      <c r="J70" s="85"/>
      <c r="K70" s="85"/>
      <c r="L70" s="85"/>
      <c r="M70" s="85"/>
      <c r="N70" s="85"/>
      <c r="O70" s="85"/>
      <c r="P70" s="85"/>
    </row>
    <row r="71" spans="1:16" s="86" customFormat="1" ht="51.75" hidden="1" outlineLevel="2" x14ac:dyDescent="0.3">
      <c r="A71" s="438"/>
      <c r="B71" s="87"/>
      <c r="C71" s="439" t="s">
        <v>250</v>
      </c>
      <c r="D71" s="440" t="s">
        <v>161</v>
      </c>
      <c r="E71" s="88" t="s">
        <v>251</v>
      </c>
      <c r="F71" s="83"/>
      <c r="G71" s="84"/>
      <c r="H71" s="85"/>
      <c r="I71" s="85"/>
      <c r="J71" s="85"/>
      <c r="K71" s="85"/>
      <c r="L71" s="85"/>
      <c r="M71" s="85"/>
      <c r="N71" s="85"/>
      <c r="O71" s="85"/>
      <c r="P71" s="85"/>
    </row>
    <row r="72" spans="1:16" s="86" customFormat="1" ht="51.75" hidden="1" outlineLevel="2" x14ac:dyDescent="0.3">
      <c r="A72" s="438"/>
      <c r="B72" s="87"/>
      <c r="C72" s="439" t="s">
        <v>252</v>
      </c>
      <c r="D72" s="440" t="s">
        <v>164</v>
      </c>
      <c r="E72" s="88" t="s">
        <v>253</v>
      </c>
      <c r="F72" s="83"/>
      <c r="G72" s="84"/>
      <c r="H72" s="85"/>
      <c r="I72" s="85"/>
      <c r="J72" s="85"/>
      <c r="K72" s="85"/>
      <c r="L72" s="85"/>
      <c r="M72" s="85"/>
      <c r="N72" s="85"/>
      <c r="O72" s="85"/>
      <c r="P72" s="85"/>
    </row>
    <row r="73" spans="1:16" s="86" customFormat="1" ht="34.5" hidden="1" outlineLevel="2" x14ac:dyDescent="0.3">
      <c r="A73" s="438"/>
      <c r="B73" s="87"/>
      <c r="C73" s="439" t="s">
        <v>254</v>
      </c>
      <c r="D73" s="440" t="s">
        <v>167</v>
      </c>
      <c r="E73" s="88" t="s">
        <v>255</v>
      </c>
      <c r="F73" s="83"/>
      <c r="G73" s="84"/>
      <c r="H73" s="85"/>
      <c r="I73" s="85"/>
      <c r="J73" s="85"/>
      <c r="K73" s="85"/>
      <c r="L73" s="85"/>
      <c r="M73" s="85"/>
      <c r="N73" s="85"/>
      <c r="O73" s="85"/>
      <c r="P73" s="85"/>
    </row>
    <row r="74" spans="1:16" s="86" customFormat="1" ht="34.5" hidden="1" outlineLevel="2" x14ac:dyDescent="0.3">
      <c r="A74" s="438"/>
      <c r="B74" s="87"/>
      <c r="C74" s="439" t="s">
        <v>256</v>
      </c>
      <c r="D74" s="440" t="s">
        <v>169</v>
      </c>
      <c r="E74" s="88" t="s">
        <v>255</v>
      </c>
      <c r="F74" s="83"/>
      <c r="G74" s="84"/>
      <c r="H74" s="85"/>
      <c r="I74" s="85"/>
      <c r="J74" s="85"/>
      <c r="K74" s="85"/>
      <c r="L74" s="85"/>
      <c r="M74" s="85"/>
      <c r="N74" s="85"/>
      <c r="O74" s="85"/>
      <c r="P74" s="85"/>
    </row>
    <row r="75" spans="1:16" s="86" customFormat="1" ht="34.5" hidden="1" outlineLevel="2" x14ac:dyDescent="0.3">
      <c r="A75" s="438"/>
      <c r="B75" s="87"/>
      <c r="C75" s="439" t="s">
        <v>257</v>
      </c>
      <c r="D75" s="440" t="s">
        <v>171</v>
      </c>
      <c r="E75" s="88" t="s">
        <v>258</v>
      </c>
      <c r="F75" s="83"/>
      <c r="G75" s="84"/>
      <c r="H75" s="85"/>
      <c r="I75" s="85"/>
      <c r="J75" s="85"/>
      <c r="K75" s="85"/>
      <c r="L75" s="85"/>
      <c r="M75" s="85"/>
      <c r="N75" s="85"/>
      <c r="O75" s="85"/>
      <c r="P75" s="85"/>
    </row>
    <row r="76" spans="1:16" s="86" customFormat="1" ht="69" hidden="1" outlineLevel="2" x14ac:dyDescent="0.3">
      <c r="A76" s="438"/>
      <c r="B76" s="87"/>
      <c r="C76" s="439" t="s">
        <v>259</v>
      </c>
      <c r="D76" s="440" t="s">
        <v>174</v>
      </c>
      <c r="E76" s="88" t="s">
        <v>260</v>
      </c>
      <c r="F76" s="83"/>
      <c r="G76" s="84"/>
      <c r="H76" s="85"/>
      <c r="I76" s="85"/>
      <c r="J76" s="85"/>
      <c r="K76" s="85"/>
      <c r="L76" s="85"/>
      <c r="M76" s="85"/>
      <c r="N76" s="85"/>
      <c r="O76" s="85"/>
      <c r="P76" s="85"/>
    </row>
    <row r="77" spans="1:16" s="86" customFormat="1" ht="69" hidden="1" outlineLevel="2" x14ac:dyDescent="0.3">
      <c r="A77" s="438"/>
      <c r="B77" s="87"/>
      <c r="C77" s="439" t="s">
        <v>261</v>
      </c>
      <c r="D77" s="440" t="s">
        <v>177</v>
      </c>
      <c r="E77" s="88" t="s">
        <v>260</v>
      </c>
      <c r="F77" s="83"/>
      <c r="G77" s="84"/>
      <c r="H77" s="85"/>
      <c r="I77" s="85"/>
      <c r="J77" s="85"/>
      <c r="K77" s="85"/>
      <c r="L77" s="85"/>
      <c r="M77" s="85"/>
      <c r="N77" s="85"/>
      <c r="O77" s="85"/>
      <c r="P77" s="85"/>
    </row>
    <row r="78" spans="1:16" s="86" customFormat="1" ht="69" hidden="1" outlineLevel="2" x14ac:dyDescent="0.3">
      <c r="A78" s="438"/>
      <c r="B78" s="87"/>
      <c r="C78" s="439" t="s">
        <v>262</v>
      </c>
      <c r="D78" s="440" t="s">
        <v>179</v>
      </c>
      <c r="E78" s="88" t="s">
        <v>260</v>
      </c>
      <c r="F78" s="83"/>
      <c r="G78" s="84"/>
      <c r="H78" s="85"/>
      <c r="I78" s="85"/>
      <c r="J78" s="85"/>
      <c r="K78" s="85"/>
      <c r="L78" s="85"/>
      <c r="M78" s="85"/>
      <c r="N78" s="85"/>
      <c r="O78" s="85"/>
      <c r="P78" s="85"/>
    </row>
    <row r="79" spans="1:16" s="86" customFormat="1" ht="51.75" hidden="1" outlineLevel="2" x14ac:dyDescent="0.3">
      <c r="A79" s="438"/>
      <c r="B79" s="87"/>
      <c r="C79" s="439" t="s">
        <v>263</v>
      </c>
      <c r="D79" s="440" t="s">
        <v>161</v>
      </c>
      <c r="E79" s="88" t="s">
        <v>264</v>
      </c>
      <c r="F79" s="83"/>
      <c r="G79" s="84"/>
      <c r="H79" s="85"/>
      <c r="I79" s="85"/>
      <c r="J79" s="85"/>
      <c r="K79" s="85"/>
      <c r="L79" s="85"/>
      <c r="M79" s="85"/>
      <c r="N79" s="85"/>
      <c r="O79" s="85"/>
      <c r="P79" s="85"/>
    </row>
    <row r="80" spans="1:16" s="86" customFormat="1" ht="51.75" hidden="1" outlineLevel="2" x14ac:dyDescent="0.3">
      <c r="A80" s="438"/>
      <c r="B80" s="87"/>
      <c r="C80" s="439" t="s">
        <v>265</v>
      </c>
      <c r="D80" s="440" t="s">
        <v>164</v>
      </c>
      <c r="E80" s="88" t="s">
        <v>266</v>
      </c>
      <c r="F80" s="83"/>
      <c r="G80" s="84"/>
      <c r="H80" s="85"/>
      <c r="I80" s="85"/>
      <c r="J80" s="85"/>
      <c r="K80" s="85"/>
      <c r="L80" s="85"/>
      <c r="M80" s="85"/>
      <c r="N80" s="85"/>
      <c r="O80" s="85"/>
      <c r="P80" s="85"/>
    </row>
    <row r="81" spans="1:16" s="86" customFormat="1" ht="34.5" hidden="1" outlineLevel="2" x14ac:dyDescent="0.3">
      <c r="A81" s="438"/>
      <c r="B81" s="87"/>
      <c r="C81" s="439" t="s">
        <v>267</v>
      </c>
      <c r="D81" s="440" t="s">
        <v>167</v>
      </c>
      <c r="E81" s="88" t="s">
        <v>268</v>
      </c>
      <c r="F81" s="83"/>
      <c r="G81" s="84"/>
      <c r="H81" s="85"/>
      <c r="I81" s="85"/>
      <c r="J81" s="85"/>
      <c r="K81" s="85"/>
      <c r="L81" s="85"/>
      <c r="M81" s="85"/>
      <c r="N81" s="85"/>
      <c r="O81" s="85"/>
      <c r="P81" s="85"/>
    </row>
    <row r="82" spans="1:16" s="86" customFormat="1" ht="34.5" hidden="1" outlineLevel="2" x14ac:dyDescent="0.3">
      <c r="A82" s="438"/>
      <c r="B82" s="87"/>
      <c r="C82" s="439" t="s">
        <v>269</v>
      </c>
      <c r="D82" s="440" t="s">
        <v>169</v>
      </c>
      <c r="E82" s="88" t="s">
        <v>268</v>
      </c>
      <c r="F82" s="83"/>
      <c r="G82" s="84"/>
      <c r="H82" s="85"/>
      <c r="I82" s="85"/>
      <c r="J82" s="85"/>
      <c r="K82" s="85"/>
      <c r="L82" s="85"/>
      <c r="M82" s="85"/>
      <c r="N82" s="85"/>
      <c r="O82" s="85"/>
      <c r="P82" s="85"/>
    </row>
    <row r="83" spans="1:16" s="86" customFormat="1" ht="34.5" hidden="1" outlineLevel="2" x14ac:dyDescent="0.3">
      <c r="A83" s="438"/>
      <c r="B83" s="87"/>
      <c r="C83" s="439" t="s">
        <v>270</v>
      </c>
      <c r="D83" s="440" t="s">
        <v>171</v>
      </c>
      <c r="E83" s="88" t="s">
        <v>271</v>
      </c>
      <c r="F83" s="83"/>
      <c r="G83" s="84"/>
      <c r="H83" s="85"/>
      <c r="I83" s="85"/>
      <c r="J83" s="85"/>
      <c r="K83" s="85"/>
      <c r="L83" s="85"/>
      <c r="M83" s="85"/>
      <c r="N83" s="85"/>
      <c r="O83" s="85"/>
      <c r="P83" s="85"/>
    </row>
    <row r="84" spans="1:16" s="86" customFormat="1" ht="69" hidden="1" outlineLevel="2" x14ac:dyDescent="0.3">
      <c r="A84" s="438"/>
      <c r="B84" s="87"/>
      <c r="C84" s="439" t="s">
        <v>272</v>
      </c>
      <c r="D84" s="440" t="s">
        <v>158</v>
      </c>
      <c r="E84" s="88" t="s">
        <v>273</v>
      </c>
      <c r="F84" s="83"/>
      <c r="G84" s="84"/>
      <c r="H84" s="85"/>
      <c r="I84" s="85"/>
      <c r="J84" s="85"/>
      <c r="K84" s="85"/>
      <c r="L84" s="85"/>
      <c r="M84" s="85"/>
      <c r="N84" s="85"/>
      <c r="O84" s="85"/>
      <c r="P84" s="85"/>
    </row>
    <row r="85" spans="1:16" s="86" customFormat="1" ht="34.5" hidden="1" outlineLevel="2" x14ac:dyDescent="0.3">
      <c r="A85" s="438"/>
      <c r="B85" s="87"/>
      <c r="C85" s="439" t="s">
        <v>274</v>
      </c>
      <c r="D85" s="440" t="s">
        <v>161</v>
      </c>
      <c r="E85" s="88" t="s">
        <v>275</v>
      </c>
      <c r="F85" s="83"/>
      <c r="G85" s="84"/>
      <c r="H85" s="85"/>
      <c r="I85" s="85"/>
      <c r="J85" s="85"/>
      <c r="K85" s="85"/>
      <c r="L85" s="85"/>
      <c r="M85" s="85"/>
      <c r="N85" s="85"/>
      <c r="O85" s="85"/>
      <c r="P85" s="85"/>
    </row>
    <row r="86" spans="1:16" s="86" customFormat="1" ht="51.75" hidden="1" outlineLevel="2" x14ac:dyDescent="0.3">
      <c r="A86" s="438"/>
      <c r="B86" s="87"/>
      <c r="C86" s="439" t="s">
        <v>276</v>
      </c>
      <c r="D86" s="440" t="s">
        <v>164</v>
      </c>
      <c r="E86" s="88" t="s">
        <v>277</v>
      </c>
      <c r="F86" s="83"/>
      <c r="G86" s="84"/>
      <c r="H86" s="85"/>
      <c r="I86" s="85"/>
      <c r="J86" s="85"/>
      <c r="K86" s="85"/>
      <c r="L86" s="85"/>
      <c r="M86" s="85"/>
      <c r="N86" s="85"/>
      <c r="O86" s="85"/>
      <c r="P86" s="85"/>
    </row>
    <row r="87" spans="1:16" s="86" customFormat="1" ht="34.5" hidden="1" outlineLevel="2" x14ac:dyDescent="0.3">
      <c r="A87" s="438"/>
      <c r="B87" s="87"/>
      <c r="C87" s="439" t="s">
        <v>278</v>
      </c>
      <c r="D87" s="440" t="s">
        <v>167</v>
      </c>
      <c r="E87" s="88" t="s">
        <v>275</v>
      </c>
      <c r="F87" s="83"/>
      <c r="G87" s="84"/>
      <c r="H87" s="85"/>
      <c r="I87" s="85"/>
      <c r="J87" s="85"/>
      <c r="K87" s="85"/>
      <c r="L87" s="85"/>
      <c r="M87" s="85"/>
      <c r="N87" s="85"/>
      <c r="O87" s="85"/>
      <c r="P87" s="85"/>
    </row>
    <row r="88" spans="1:16" s="86" customFormat="1" ht="34.5" hidden="1" outlineLevel="2" x14ac:dyDescent="0.3">
      <c r="A88" s="438"/>
      <c r="B88" s="87"/>
      <c r="C88" s="439" t="s">
        <v>279</v>
      </c>
      <c r="D88" s="440" t="s">
        <v>169</v>
      </c>
      <c r="E88" s="88" t="s">
        <v>275</v>
      </c>
      <c r="F88" s="83"/>
      <c r="G88" s="84"/>
      <c r="H88" s="85"/>
      <c r="I88" s="85"/>
      <c r="J88" s="85"/>
      <c r="K88" s="85"/>
      <c r="L88" s="85"/>
      <c r="M88" s="85"/>
      <c r="N88" s="85"/>
      <c r="O88" s="85"/>
      <c r="P88" s="85"/>
    </row>
    <row r="89" spans="1:16" s="86" customFormat="1" ht="34.5" hidden="1" outlineLevel="2" x14ac:dyDescent="0.3">
      <c r="A89" s="438"/>
      <c r="B89" s="87"/>
      <c r="C89" s="439" t="s">
        <v>280</v>
      </c>
      <c r="D89" s="440" t="s">
        <v>171</v>
      </c>
      <c r="E89" s="88" t="s">
        <v>275</v>
      </c>
      <c r="F89" s="83"/>
      <c r="G89" s="84"/>
      <c r="H89" s="85"/>
      <c r="I89" s="85"/>
      <c r="J89" s="85"/>
      <c r="K89" s="85"/>
      <c r="L89" s="85"/>
      <c r="M89" s="85"/>
      <c r="N89" s="85"/>
      <c r="O89" s="85"/>
      <c r="P89" s="85"/>
    </row>
    <row r="90" spans="1:16" s="86" customFormat="1" ht="69" hidden="1" outlineLevel="2" x14ac:dyDescent="0.3">
      <c r="A90" s="438"/>
      <c r="B90" s="87"/>
      <c r="C90" s="439" t="s">
        <v>281</v>
      </c>
      <c r="D90" s="440" t="s">
        <v>174</v>
      </c>
      <c r="E90" s="88" t="s">
        <v>282</v>
      </c>
      <c r="F90" s="83"/>
      <c r="G90" s="84"/>
      <c r="H90" s="85"/>
      <c r="I90" s="85"/>
      <c r="J90" s="85"/>
      <c r="K90" s="85"/>
      <c r="L90" s="85"/>
      <c r="M90" s="85"/>
      <c r="N90" s="85"/>
      <c r="O90" s="85"/>
      <c r="P90" s="85"/>
    </row>
    <row r="91" spans="1:16" s="86" customFormat="1" ht="69" hidden="1" outlineLevel="2" x14ac:dyDescent="0.3">
      <c r="A91" s="438"/>
      <c r="B91" s="87"/>
      <c r="C91" s="439" t="s">
        <v>283</v>
      </c>
      <c r="D91" s="440" t="s">
        <v>177</v>
      </c>
      <c r="E91" s="88" t="s">
        <v>282</v>
      </c>
      <c r="F91" s="83"/>
      <c r="G91" s="84"/>
      <c r="H91" s="85"/>
      <c r="I91" s="85"/>
      <c r="J91" s="85"/>
      <c r="K91" s="85"/>
      <c r="L91" s="85"/>
      <c r="M91" s="85"/>
      <c r="N91" s="85"/>
      <c r="O91" s="85"/>
      <c r="P91" s="85"/>
    </row>
    <row r="92" spans="1:16" s="86" customFormat="1" ht="69" hidden="1" outlineLevel="2" x14ac:dyDescent="0.3">
      <c r="A92" s="438"/>
      <c r="B92" s="87"/>
      <c r="C92" s="439" t="s">
        <v>284</v>
      </c>
      <c r="D92" s="440" t="s">
        <v>179</v>
      </c>
      <c r="E92" s="88" t="s">
        <v>282</v>
      </c>
      <c r="F92" s="83"/>
      <c r="G92" s="84"/>
      <c r="H92" s="85"/>
      <c r="I92" s="85"/>
      <c r="J92" s="85"/>
      <c r="K92" s="85"/>
      <c r="L92" s="85"/>
      <c r="M92" s="85"/>
      <c r="N92" s="85"/>
      <c r="O92" s="85"/>
      <c r="P92" s="85"/>
    </row>
    <row r="93" spans="1:16" s="86" customFormat="1" ht="34.5" hidden="1" outlineLevel="2" x14ac:dyDescent="0.3">
      <c r="A93" s="438"/>
      <c r="B93" s="87"/>
      <c r="C93" s="439" t="s">
        <v>285</v>
      </c>
      <c r="D93" s="440" t="s">
        <v>161</v>
      </c>
      <c r="E93" s="88" t="s">
        <v>286</v>
      </c>
      <c r="F93" s="83"/>
      <c r="G93" s="84"/>
      <c r="H93" s="85"/>
      <c r="I93" s="85"/>
      <c r="J93" s="85"/>
      <c r="K93" s="85"/>
      <c r="L93" s="85"/>
      <c r="M93" s="85"/>
      <c r="N93" s="85"/>
      <c r="O93" s="85"/>
      <c r="P93" s="85"/>
    </row>
    <row r="94" spans="1:16" s="86" customFormat="1" ht="51.75" hidden="1" outlineLevel="2" x14ac:dyDescent="0.3">
      <c r="A94" s="438"/>
      <c r="B94" s="87"/>
      <c r="C94" s="439" t="s">
        <v>287</v>
      </c>
      <c r="D94" s="440" t="s">
        <v>164</v>
      </c>
      <c r="E94" s="88" t="s">
        <v>288</v>
      </c>
      <c r="F94" s="83"/>
      <c r="G94" s="84"/>
      <c r="H94" s="85"/>
      <c r="I94" s="85"/>
      <c r="J94" s="85"/>
      <c r="K94" s="85"/>
      <c r="L94" s="85"/>
      <c r="M94" s="85"/>
      <c r="N94" s="85"/>
      <c r="O94" s="85"/>
      <c r="P94" s="85"/>
    </row>
    <row r="95" spans="1:16" s="86" customFormat="1" ht="34.5" hidden="1" outlineLevel="2" x14ac:dyDescent="0.3">
      <c r="A95" s="438"/>
      <c r="B95" s="87"/>
      <c r="C95" s="439" t="s">
        <v>289</v>
      </c>
      <c r="D95" s="440" t="s">
        <v>167</v>
      </c>
      <c r="E95" s="88" t="s">
        <v>290</v>
      </c>
      <c r="F95" s="83"/>
      <c r="G95" s="84"/>
      <c r="H95" s="85"/>
      <c r="I95" s="85"/>
      <c r="J95" s="85"/>
      <c r="K95" s="85"/>
      <c r="L95" s="85"/>
      <c r="M95" s="85"/>
      <c r="N95" s="85"/>
      <c r="O95" s="85"/>
      <c r="P95" s="85"/>
    </row>
    <row r="96" spans="1:16" s="86" customFormat="1" ht="34.5" hidden="1" outlineLevel="2" x14ac:dyDescent="0.3">
      <c r="A96" s="438"/>
      <c r="B96" s="87"/>
      <c r="C96" s="439" t="s">
        <v>291</v>
      </c>
      <c r="D96" s="440" t="s">
        <v>169</v>
      </c>
      <c r="E96" s="88" t="s">
        <v>290</v>
      </c>
      <c r="F96" s="83"/>
      <c r="G96" s="84"/>
      <c r="H96" s="85"/>
      <c r="I96" s="85"/>
      <c r="J96" s="85"/>
      <c r="K96" s="85"/>
      <c r="L96" s="85"/>
      <c r="M96" s="85"/>
      <c r="N96" s="85"/>
      <c r="O96" s="85"/>
      <c r="P96" s="85"/>
    </row>
    <row r="97" spans="1:16" s="86" customFormat="1" ht="34.5" hidden="1" outlineLevel="2" x14ac:dyDescent="0.3">
      <c r="A97" s="438"/>
      <c r="B97" s="87"/>
      <c r="C97" s="439" t="s">
        <v>292</v>
      </c>
      <c r="D97" s="440" t="s">
        <v>171</v>
      </c>
      <c r="E97" s="88" t="s">
        <v>293</v>
      </c>
      <c r="F97" s="83"/>
      <c r="G97" s="84"/>
      <c r="H97" s="85"/>
      <c r="I97" s="85"/>
      <c r="J97" s="85"/>
      <c r="K97" s="85"/>
      <c r="L97" s="85"/>
      <c r="M97" s="85"/>
      <c r="N97" s="85"/>
      <c r="O97" s="85"/>
      <c r="P97" s="85"/>
    </row>
    <row r="98" spans="1:16" s="86" customFormat="1" ht="69" hidden="1" outlineLevel="2" x14ac:dyDescent="0.3">
      <c r="A98" s="438"/>
      <c r="B98" s="87"/>
      <c r="C98" s="439" t="s">
        <v>294</v>
      </c>
      <c r="D98" s="440" t="s">
        <v>158</v>
      </c>
      <c r="E98" s="88" t="s">
        <v>295</v>
      </c>
      <c r="F98" s="83"/>
      <c r="G98" s="84"/>
      <c r="H98" s="85"/>
      <c r="I98" s="85"/>
      <c r="J98" s="85"/>
      <c r="K98" s="85"/>
      <c r="L98" s="85"/>
      <c r="M98" s="85"/>
      <c r="N98" s="85"/>
      <c r="O98" s="85"/>
      <c r="P98" s="85"/>
    </row>
    <row r="99" spans="1:16" s="86" customFormat="1" ht="34.5" hidden="1" outlineLevel="2" x14ac:dyDescent="0.3">
      <c r="A99" s="438"/>
      <c r="B99" s="87"/>
      <c r="C99" s="439" t="s">
        <v>296</v>
      </c>
      <c r="D99" s="440" t="s">
        <v>161</v>
      </c>
      <c r="E99" s="88" t="s">
        <v>297</v>
      </c>
      <c r="F99" s="83"/>
      <c r="G99" s="84"/>
      <c r="H99" s="85"/>
      <c r="I99" s="85"/>
      <c r="J99" s="85"/>
      <c r="K99" s="85"/>
      <c r="L99" s="85"/>
      <c r="M99" s="85"/>
      <c r="N99" s="85"/>
      <c r="O99" s="85"/>
      <c r="P99" s="85"/>
    </row>
    <row r="100" spans="1:16" s="86" customFormat="1" ht="51.75" hidden="1" outlineLevel="2" x14ac:dyDescent="0.3">
      <c r="A100" s="438"/>
      <c r="B100" s="87"/>
      <c r="C100" s="439" t="s">
        <v>298</v>
      </c>
      <c r="D100" s="440" t="s">
        <v>164</v>
      </c>
      <c r="E100" s="88" t="s">
        <v>299</v>
      </c>
      <c r="F100" s="83"/>
      <c r="G100" s="84"/>
      <c r="H100" s="85"/>
      <c r="I100" s="85"/>
      <c r="J100" s="85"/>
      <c r="K100" s="85"/>
      <c r="L100" s="85"/>
      <c r="M100" s="85"/>
      <c r="N100" s="85"/>
      <c r="O100" s="85"/>
      <c r="P100" s="85"/>
    </row>
    <row r="101" spans="1:16" s="86" customFormat="1" ht="34.5" hidden="1" outlineLevel="2" x14ac:dyDescent="0.3">
      <c r="A101" s="438"/>
      <c r="B101" s="87"/>
      <c r="C101" s="439" t="s">
        <v>300</v>
      </c>
      <c r="D101" s="440" t="s">
        <v>167</v>
      </c>
      <c r="E101" s="88" t="s">
        <v>297</v>
      </c>
      <c r="F101" s="83"/>
      <c r="G101" s="84"/>
      <c r="H101" s="85"/>
      <c r="I101" s="85"/>
      <c r="J101" s="85"/>
      <c r="K101" s="85"/>
      <c r="L101" s="85"/>
      <c r="M101" s="85"/>
      <c r="N101" s="85"/>
      <c r="O101" s="85"/>
      <c r="P101" s="85"/>
    </row>
    <row r="102" spans="1:16" s="86" customFormat="1" ht="34.5" hidden="1" outlineLevel="2" x14ac:dyDescent="0.3">
      <c r="A102" s="438"/>
      <c r="B102" s="87"/>
      <c r="C102" s="439" t="s">
        <v>301</v>
      </c>
      <c r="D102" s="440" t="s">
        <v>169</v>
      </c>
      <c r="E102" s="88" t="s">
        <v>297</v>
      </c>
      <c r="F102" s="83"/>
      <c r="G102" s="84"/>
      <c r="H102" s="85"/>
      <c r="I102" s="85"/>
      <c r="J102" s="85"/>
      <c r="K102" s="85"/>
      <c r="L102" s="85"/>
      <c r="M102" s="85"/>
      <c r="N102" s="85"/>
      <c r="O102" s="85"/>
      <c r="P102" s="85"/>
    </row>
    <row r="103" spans="1:16" s="86" customFormat="1" ht="34.5" hidden="1" outlineLevel="2" x14ac:dyDescent="0.3">
      <c r="A103" s="438"/>
      <c r="B103" s="87"/>
      <c r="C103" s="439" t="s">
        <v>302</v>
      </c>
      <c r="D103" s="440" t="s">
        <v>171</v>
      </c>
      <c r="E103" s="88" t="s">
        <v>297</v>
      </c>
      <c r="F103" s="83"/>
      <c r="G103" s="84"/>
      <c r="H103" s="85"/>
      <c r="I103" s="85"/>
      <c r="J103" s="85"/>
      <c r="K103" s="85"/>
      <c r="L103" s="85"/>
      <c r="M103" s="85"/>
      <c r="N103" s="85"/>
      <c r="O103" s="85"/>
      <c r="P103" s="85"/>
    </row>
    <row r="104" spans="1:16" s="86" customFormat="1" ht="69" hidden="1" outlineLevel="2" x14ac:dyDescent="0.3">
      <c r="A104" s="438"/>
      <c r="B104" s="87"/>
      <c r="C104" s="439" t="s">
        <v>303</v>
      </c>
      <c r="D104" s="440" t="s">
        <v>174</v>
      </c>
      <c r="E104" s="88" t="s">
        <v>304</v>
      </c>
      <c r="F104" s="83"/>
      <c r="G104" s="84"/>
      <c r="H104" s="85"/>
      <c r="I104" s="85"/>
      <c r="J104" s="85"/>
      <c r="K104" s="85"/>
      <c r="L104" s="85"/>
      <c r="M104" s="85"/>
      <c r="N104" s="85"/>
      <c r="O104" s="85"/>
      <c r="P104" s="85"/>
    </row>
    <row r="105" spans="1:16" s="86" customFormat="1" ht="69" hidden="1" outlineLevel="2" x14ac:dyDescent="0.3">
      <c r="A105" s="438"/>
      <c r="B105" s="87"/>
      <c r="C105" s="439" t="s">
        <v>305</v>
      </c>
      <c r="D105" s="440" t="s">
        <v>177</v>
      </c>
      <c r="E105" s="88" t="s">
        <v>304</v>
      </c>
      <c r="F105" s="83"/>
      <c r="G105" s="84"/>
      <c r="H105" s="85"/>
      <c r="I105" s="85"/>
      <c r="J105" s="85"/>
      <c r="K105" s="85"/>
      <c r="L105" s="85"/>
      <c r="M105" s="85"/>
      <c r="N105" s="85"/>
      <c r="O105" s="85"/>
      <c r="P105" s="85"/>
    </row>
    <row r="106" spans="1:16" s="86" customFormat="1" ht="69" hidden="1" outlineLevel="2" x14ac:dyDescent="0.3">
      <c r="A106" s="438"/>
      <c r="B106" s="87"/>
      <c r="C106" s="439" t="s">
        <v>306</v>
      </c>
      <c r="D106" s="440" t="s">
        <v>179</v>
      </c>
      <c r="E106" s="88" t="s">
        <v>307</v>
      </c>
      <c r="F106" s="83"/>
      <c r="G106" s="84"/>
      <c r="H106" s="85"/>
      <c r="I106" s="85"/>
      <c r="J106" s="85"/>
      <c r="K106" s="85"/>
      <c r="L106" s="85"/>
      <c r="M106" s="85"/>
      <c r="N106" s="85"/>
      <c r="O106" s="85"/>
      <c r="P106" s="85"/>
    </row>
    <row r="107" spans="1:16" s="86" customFormat="1" ht="34.5" hidden="1" outlineLevel="2" x14ac:dyDescent="0.3">
      <c r="A107" s="438"/>
      <c r="B107" s="87"/>
      <c r="C107" s="439" t="s">
        <v>308</v>
      </c>
      <c r="D107" s="440" t="s">
        <v>161</v>
      </c>
      <c r="E107" s="88" t="s">
        <v>309</v>
      </c>
      <c r="F107" s="83"/>
      <c r="G107" s="84"/>
      <c r="H107" s="85"/>
      <c r="I107" s="85"/>
      <c r="J107" s="85"/>
      <c r="K107" s="85"/>
      <c r="L107" s="85"/>
      <c r="M107" s="85"/>
      <c r="N107" s="85"/>
      <c r="O107" s="85"/>
      <c r="P107" s="85"/>
    </row>
    <row r="108" spans="1:16" s="86" customFormat="1" ht="51.75" hidden="1" outlineLevel="2" x14ac:dyDescent="0.3">
      <c r="A108" s="438"/>
      <c r="B108" s="87"/>
      <c r="C108" s="439" t="s">
        <v>310</v>
      </c>
      <c r="D108" s="440" t="s">
        <v>164</v>
      </c>
      <c r="E108" s="88" t="s">
        <v>311</v>
      </c>
      <c r="F108" s="83"/>
      <c r="G108" s="84"/>
      <c r="H108" s="85"/>
      <c r="I108" s="85"/>
      <c r="J108" s="85"/>
      <c r="K108" s="85"/>
      <c r="L108" s="85"/>
      <c r="M108" s="85"/>
      <c r="N108" s="85"/>
      <c r="O108" s="85"/>
      <c r="P108" s="85"/>
    </row>
    <row r="109" spans="1:16" s="86" customFormat="1" ht="34.5" hidden="1" outlineLevel="2" x14ac:dyDescent="0.3">
      <c r="A109" s="438"/>
      <c r="B109" s="87"/>
      <c r="C109" s="439" t="s">
        <v>312</v>
      </c>
      <c r="D109" s="440" t="s">
        <v>167</v>
      </c>
      <c r="E109" s="88" t="s">
        <v>313</v>
      </c>
      <c r="F109" s="83"/>
      <c r="G109" s="84"/>
      <c r="H109" s="85"/>
      <c r="I109" s="85"/>
      <c r="J109" s="85"/>
      <c r="K109" s="85"/>
      <c r="L109" s="85"/>
      <c r="M109" s="85"/>
      <c r="N109" s="85"/>
      <c r="O109" s="85"/>
      <c r="P109" s="85"/>
    </row>
    <row r="110" spans="1:16" s="86" customFormat="1" ht="34.5" hidden="1" outlineLevel="2" x14ac:dyDescent="0.3">
      <c r="A110" s="438"/>
      <c r="B110" s="87"/>
      <c r="C110" s="439" t="s">
        <v>314</v>
      </c>
      <c r="D110" s="440" t="s">
        <v>169</v>
      </c>
      <c r="E110" s="88" t="s">
        <v>313</v>
      </c>
      <c r="F110" s="83"/>
      <c r="G110" s="84"/>
      <c r="H110" s="85"/>
      <c r="I110" s="85"/>
      <c r="J110" s="85"/>
      <c r="K110" s="85"/>
      <c r="L110" s="85"/>
      <c r="M110" s="85"/>
      <c r="N110" s="85"/>
      <c r="O110" s="85"/>
      <c r="P110" s="85"/>
    </row>
    <row r="111" spans="1:16" s="86" customFormat="1" ht="34.5" hidden="1" outlineLevel="2" x14ac:dyDescent="0.3">
      <c r="A111" s="438"/>
      <c r="B111" s="87"/>
      <c r="C111" s="439" t="s">
        <v>315</v>
      </c>
      <c r="D111" s="440" t="s">
        <v>171</v>
      </c>
      <c r="E111" s="88" t="s">
        <v>316</v>
      </c>
      <c r="F111" s="83"/>
      <c r="G111" s="84"/>
      <c r="H111" s="85"/>
      <c r="I111" s="85"/>
      <c r="J111" s="85"/>
      <c r="K111" s="85"/>
      <c r="L111" s="85"/>
      <c r="M111" s="85"/>
      <c r="N111" s="85"/>
      <c r="O111" s="85"/>
      <c r="P111" s="85"/>
    </row>
    <row r="112" spans="1:16" s="86" customFormat="1" ht="69" hidden="1" outlineLevel="2" x14ac:dyDescent="0.3">
      <c r="A112" s="438"/>
      <c r="B112" s="89"/>
      <c r="C112" s="439" t="s">
        <v>317</v>
      </c>
      <c r="D112" s="440" t="s">
        <v>318</v>
      </c>
      <c r="E112" s="88" t="s">
        <v>319</v>
      </c>
      <c r="F112" s="83"/>
      <c r="G112" s="84"/>
      <c r="H112" s="85"/>
      <c r="I112" s="85"/>
      <c r="J112" s="85"/>
      <c r="K112" s="85"/>
      <c r="L112" s="85"/>
      <c r="M112" s="85"/>
      <c r="N112" s="85"/>
      <c r="O112" s="85"/>
      <c r="P112" s="85"/>
    </row>
    <row r="113" spans="1:16" s="86" customFormat="1" ht="17.25" hidden="1" outlineLevel="2" x14ac:dyDescent="0.3">
      <c r="A113" s="438"/>
      <c r="B113" s="90">
        <f>SUM(B18,B24:B26)</f>
        <v>0</v>
      </c>
      <c r="C113" s="439" t="s">
        <v>320</v>
      </c>
      <c r="D113" s="440" t="s">
        <v>321</v>
      </c>
      <c r="E113" s="91" t="s">
        <v>322</v>
      </c>
      <c r="F113" s="83"/>
      <c r="G113" s="84"/>
      <c r="H113" s="85"/>
      <c r="I113" s="85"/>
      <c r="J113" s="85"/>
      <c r="K113" s="85"/>
      <c r="L113" s="85"/>
      <c r="M113" s="85"/>
      <c r="N113" s="85"/>
      <c r="O113" s="85"/>
      <c r="P113" s="85"/>
    </row>
    <row r="114" spans="1:16" s="86" customFormat="1" ht="17.25" hidden="1" outlineLevel="2" x14ac:dyDescent="0.3">
      <c r="A114" s="438"/>
      <c r="B114" s="90">
        <f>SUM(B60:B62)</f>
        <v>0</v>
      </c>
      <c r="C114" s="439" t="s">
        <v>323</v>
      </c>
      <c r="D114" s="440" t="s">
        <v>321</v>
      </c>
      <c r="E114" s="91" t="s">
        <v>322</v>
      </c>
      <c r="F114" s="83"/>
      <c r="G114" s="84"/>
      <c r="H114" s="85"/>
      <c r="I114" s="85"/>
      <c r="J114" s="85"/>
      <c r="K114" s="85"/>
      <c r="L114" s="85"/>
      <c r="M114" s="85"/>
      <c r="N114" s="85"/>
      <c r="O114" s="85"/>
      <c r="P114" s="85"/>
    </row>
    <row r="115" spans="1:16" s="86" customFormat="1" ht="17.25" hidden="1" outlineLevel="2" x14ac:dyDescent="0.3">
      <c r="A115" s="438"/>
      <c r="B115" s="90">
        <f>SUM(B32,B38,B39,B40)</f>
        <v>0</v>
      </c>
      <c r="C115" s="439" t="s">
        <v>324</v>
      </c>
      <c r="D115" s="440" t="s">
        <v>321</v>
      </c>
      <c r="E115" s="91" t="s">
        <v>322</v>
      </c>
      <c r="F115" s="83"/>
      <c r="G115" s="84"/>
      <c r="H115" s="85"/>
      <c r="I115" s="85"/>
      <c r="J115" s="85"/>
      <c r="K115" s="85"/>
      <c r="L115" s="85"/>
      <c r="M115" s="85"/>
      <c r="N115" s="85"/>
      <c r="O115" s="85"/>
      <c r="P115" s="85"/>
    </row>
    <row r="116" spans="1:16" s="86" customFormat="1" ht="17.25" hidden="1" outlineLevel="2" x14ac:dyDescent="0.3">
      <c r="A116" s="438"/>
      <c r="B116" s="90">
        <f>SUM(B46,B52,B53,B54)</f>
        <v>0</v>
      </c>
      <c r="C116" s="439" t="s">
        <v>325</v>
      </c>
      <c r="D116" s="440" t="s">
        <v>321</v>
      </c>
      <c r="E116" s="91" t="s">
        <v>322</v>
      </c>
      <c r="F116" s="83"/>
      <c r="G116" s="84"/>
      <c r="H116" s="85"/>
      <c r="I116" s="85"/>
      <c r="J116" s="85"/>
      <c r="K116" s="85"/>
      <c r="L116" s="85"/>
      <c r="M116" s="85"/>
      <c r="N116" s="85"/>
      <c r="O116" s="85"/>
      <c r="P116" s="85"/>
    </row>
    <row r="117" spans="1:16" s="86" customFormat="1" ht="17.25" hidden="1" outlineLevel="2" x14ac:dyDescent="0.3">
      <c r="A117" s="438"/>
      <c r="B117" s="90">
        <f>SUM(B68:B70)</f>
        <v>0</v>
      </c>
      <c r="C117" s="439" t="s">
        <v>326</v>
      </c>
      <c r="D117" s="440" t="s">
        <v>321</v>
      </c>
      <c r="E117" s="91" t="s">
        <v>322</v>
      </c>
      <c r="F117" s="83"/>
      <c r="G117" s="84"/>
      <c r="H117" s="85"/>
      <c r="I117" s="85"/>
      <c r="J117" s="85"/>
      <c r="K117" s="85"/>
      <c r="L117" s="85"/>
      <c r="M117" s="85"/>
      <c r="N117" s="85"/>
      <c r="O117" s="85"/>
      <c r="P117" s="85"/>
    </row>
    <row r="118" spans="1:16" s="86" customFormat="1" ht="17.25" hidden="1" outlineLevel="2" x14ac:dyDescent="0.3">
      <c r="A118" s="438"/>
      <c r="B118" s="90">
        <f>SUM(B76:B78)</f>
        <v>0</v>
      </c>
      <c r="C118" s="439" t="s">
        <v>327</v>
      </c>
      <c r="D118" s="440" t="s">
        <v>321</v>
      </c>
      <c r="E118" s="91" t="s">
        <v>322</v>
      </c>
      <c r="F118" s="83"/>
      <c r="G118" s="84"/>
      <c r="H118" s="85"/>
      <c r="I118" s="85"/>
      <c r="J118" s="85"/>
      <c r="K118" s="85"/>
      <c r="L118" s="85"/>
      <c r="M118" s="85"/>
      <c r="N118" s="85"/>
      <c r="O118" s="85"/>
      <c r="P118" s="85"/>
    </row>
    <row r="119" spans="1:16" s="86" customFormat="1" ht="17.25" hidden="1" outlineLevel="2" x14ac:dyDescent="0.3">
      <c r="A119" s="438"/>
      <c r="B119" s="90">
        <f>SUM(B84,B84,B90:B92,B92)</f>
        <v>0</v>
      </c>
      <c r="C119" s="439" t="s">
        <v>328</v>
      </c>
      <c r="D119" s="440" t="s">
        <v>321</v>
      </c>
      <c r="E119" s="91" t="s">
        <v>322</v>
      </c>
      <c r="F119" s="83"/>
      <c r="G119" s="84"/>
      <c r="H119" s="85"/>
      <c r="I119" s="85"/>
      <c r="J119" s="85"/>
      <c r="K119" s="85"/>
      <c r="L119" s="85"/>
      <c r="M119" s="85"/>
      <c r="N119" s="85"/>
      <c r="O119" s="85"/>
      <c r="P119" s="85"/>
    </row>
    <row r="120" spans="1:16" s="86" customFormat="1" ht="17.25" hidden="1" outlineLevel="2" x14ac:dyDescent="0.3">
      <c r="A120" s="438"/>
      <c r="B120" s="90">
        <f>SUM(B98,B104:B106)</f>
        <v>0</v>
      </c>
      <c r="C120" s="439" t="s">
        <v>329</v>
      </c>
      <c r="D120" s="440" t="s">
        <v>321</v>
      </c>
      <c r="E120" s="91" t="s">
        <v>322</v>
      </c>
      <c r="F120" s="83"/>
      <c r="G120" s="84"/>
      <c r="H120" s="85"/>
      <c r="I120" s="85"/>
      <c r="J120" s="85"/>
      <c r="K120" s="85"/>
      <c r="L120" s="85"/>
      <c r="M120" s="85"/>
      <c r="N120" s="85"/>
      <c r="O120" s="85"/>
      <c r="P120" s="85"/>
    </row>
    <row r="121" spans="1:16" s="86" customFormat="1" ht="17.25" hidden="1" outlineLevel="2" x14ac:dyDescent="0.3">
      <c r="A121" s="438"/>
      <c r="B121" s="90">
        <f>SUM(B113:B120)</f>
        <v>0</v>
      </c>
      <c r="C121" s="439" t="s">
        <v>330</v>
      </c>
      <c r="D121" s="440" t="s">
        <v>331</v>
      </c>
      <c r="E121" s="91" t="s">
        <v>332</v>
      </c>
      <c r="F121" s="83"/>
      <c r="G121" s="84"/>
      <c r="H121" s="85"/>
      <c r="I121" s="85"/>
      <c r="J121" s="85"/>
      <c r="K121" s="85"/>
      <c r="L121" s="85"/>
      <c r="M121" s="85"/>
      <c r="N121" s="85"/>
      <c r="O121" s="85"/>
      <c r="P121" s="85"/>
    </row>
    <row r="122" spans="1:16" s="86" customFormat="1" ht="17.25" hidden="1" outlineLevel="2" x14ac:dyDescent="0.3">
      <c r="A122" s="438"/>
      <c r="B122" s="441">
        <f>IF(B121&gt;0,1,0)</f>
        <v>0</v>
      </c>
      <c r="C122" s="439" t="s">
        <v>333</v>
      </c>
      <c r="D122" s="440" t="s">
        <v>334</v>
      </c>
      <c r="E122" s="91" t="s">
        <v>335</v>
      </c>
      <c r="F122" s="83"/>
      <c r="G122" s="84"/>
      <c r="H122" s="85"/>
      <c r="I122" s="85"/>
      <c r="J122" s="85"/>
      <c r="K122" s="85"/>
      <c r="L122" s="85"/>
      <c r="M122" s="85"/>
      <c r="N122" s="85"/>
      <c r="O122" s="85"/>
      <c r="P122" s="85"/>
    </row>
    <row r="123" spans="1:16" s="86" customFormat="1" ht="17.25" hidden="1" outlineLevel="2" x14ac:dyDescent="0.3">
      <c r="A123" s="438"/>
      <c r="B123" s="441">
        <v>0</v>
      </c>
      <c r="C123" s="439" t="s">
        <v>336</v>
      </c>
      <c r="D123" s="440" t="s">
        <v>337</v>
      </c>
      <c r="E123" s="91" t="s">
        <v>338</v>
      </c>
      <c r="F123" s="83"/>
      <c r="G123" s="84"/>
      <c r="H123" s="85"/>
      <c r="I123" s="85"/>
      <c r="J123" s="85"/>
      <c r="K123" s="85"/>
      <c r="L123" s="85"/>
      <c r="M123" s="85"/>
      <c r="N123" s="85"/>
      <c r="O123" s="85"/>
      <c r="P123" s="85"/>
    </row>
    <row r="124" spans="1:16" s="86" customFormat="1" ht="34.5" hidden="1" outlineLevel="2" x14ac:dyDescent="0.3">
      <c r="A124" s="442"/>
      <c r="B124" s="92"/>
      <c r="C124" s="707" t="s">
        <v>339</v>
      </c>
      <c r="D124" s="443" t="s">
        <v>340</v>
      </c>
      <c r="E124" s="443" t="s">
        <v>341</v>
      </c>
      <c r="F124" s="83"/>
      <c r="G124" s="84"/>
      <c r="H124" s="85"/>
      <c r="I124" s="85"/>
      <c r="J124" s="85"/>
      <c r="K124" s="85"/>
      <c r="L124" s="85"/>
      <c r="M124" s="85"/>
      <c r="N124" s="85"/>
      <c r="O124" s="85"/>
      <c r="P124" s="85"/>
    </row>
    <row r="125" spans="1:16" s="86" customFormat="1" ht="34.5" hidden="1" outlineLevel="2" x14ac:dyDescent="0.3">
      <c r="A125" s="442"/>
      <c r="B125" s="92"/>
      <c r="C125" s="707" t="s">
        <v>342</v>
      </c>
      <c r="D125" s="443" t="s">
        <v>343</v>
      </c>
      <c r="E125" s="443" t="s">
        <v>341</v>
      </c>
      <c r="F125" s="83"/>
      <c r="G125" s="84"/>
      <c r="H125" s="85"/>
      <c r="I125" s="85"/>
      <c r="J125" s="85"/>
      <c r="K125" s="85"/>
      <c r="L125" s="85"/>
      <c r="M125" s="85"/>
      <c r="N125" s="85"/>
      <c r="O125" s="85"/>
      <c r="P125" s="85"/>
    </row>
    <row r="126" spans="1:16" s="86" customFormat="1" ht="34.5" hidden="1" outlineLevel="2" x14ac:dyDescent="0.3">
      <c r="A126" s="442"/>
      <c r="B126" s="92"/>
      <c r="C126" s="707" t="s">
        <v>344</v>
      </c>
      <c r="D126" s="443" t="s">
        <v>345</v>
      </c>
      <c r="E126" s="443" t="s">
        <v>341</v>
      </c>
      <c r="F126" s="83"/>
      <c r="G126" s="84"/>
      <c r="H126" s="85"/>
      <c r="I126" s="85"/>
      <c r="J126" s="85"/>
      <c r="K126" s="85"/>
      <c r="L126" s="85"/>
      <c r="M126" s="85"/>
      <c r="N126" s="85"/>
      <c r="O126" s="85"/>
      <c r="P126" s="85"/>
    </row>
    <row r="127" spans="1:16" s="86" customFormat="1" ht="34.5" hidden="1" outlineLevel="2" x14ac:dyDescent="0.3">
      <c r="A127" s="442"/>
      <c r="B127" s="92"/>
      <c r="C127" s="707" t="s">
        <v>346</v>
      </c>
      <c r="D127" s="443" t="s">
        <v>347</v>
      </c>
      <c r="E127" s="443" t="s">
        <v>341</v>
      </c>
      <c r="F127" s="83"/>
      <c r="G127" s="84"/>
      <c r="H127" s="85"/>
      <c r="I127" s="85"/>
      <c r="J127" s="85"/>
      <c r="K127" s="85"/>
      <c r="L127" s="85"/>
      <c r="M127" s="85"/>
      <c r="N127" s="85"/>
      <c r="O127" s="85"/>
      <c r="P127" s="85"/>
    </row>
    <row r="128" spans="1:16" s="86" customFormat="1" ht="34.5" hidden="1" outlineLevel="2" x14ac:dyDescent="0.3">
      <c r="A128" s="442"/>
      <c r="B128" s="92"/>
      <c r="C128" s="707" t="s">
        <v>348</v>
      </c>
      <c r="D128" s="443" t="s">
        <v>349</v>
      </c>
      <c r="E128" s="443" t="s">
        <v>341</v>
      </c>
      <c r="F128" s="83"/>
      <c r="G128" s="84"/>
      <c r="H128" s="85"/>
      <c r="I128" s="85"/>
      <c r="J128" s="85"/>
      <c r="K128" s="85"/>
      <c r="L128" s="85"/>
      <c r="M128" s="85"/>
      <c r="N128" s="85"/>
      <c r="O128" s="85"/>
      <c r="P128" s="85"/>
    </row>
    <row r="129" spans="1:16" s="86" customFormat="1" ht="34.5" hidden="1" outlineLevel="2" x14ac:dyDescent="0.3">
      <c r="A129" s="442"/>
      <c r="B129" s="92"/>
      <c r="C129" s="707" t="s">
        <v>350</v>
      </c>
      <c r="D129" s="443" t="s">
        <v>351</v>
      </c>
      <c r="E129" s="443" t="s">
        <v>341</v>
      </c>
      <c r="F129" s="83"/>
      <c r="G129" s="84"/>
      <c r="H129" s="85"/>
      <c r="I129" s="85"/>
      <c r="J129" s="85"/>
      <c r="K129" s="85"/>
      <c r="L129" s="85"/>
      <c r="M129" s="85"/>
      <c r="N129" s="85"/>
      <c r="O129" s="85"/>
      <c r="P129" s="85"/>
    </row>
    <row r="130" spans="1:16" s="86" customFormat="1" ht="34.5" hidden="1" outlineLevel="2" x14ac:dyDescent="0.3">
      <c r="A130" s="442"/>
      <c r="B130" s="92"/>
      <c r="C130" s="707" t="s">
        <v>352</v>
      </c>
      <c r="D130" s="443" t="s">
        <v>340</v>
      </c>
      <c r="E130" s="443" t="s">
        <v>353</v>
      </c>
      <c r="F130" s="83"/>
      <c r="G130" s="84"/>
      <c r="H130" s="85"/>
      <c r="I130" s="85"/>
      <c r="J130" s="85"/>
      <c r="K130" s="85"/>
      <c r="L130" s="85"/>
      <c r="M130" s="85"/>
      <c r="N130" s="85"/>
      <c r="O130" s="85"/>
      <c r="P130" s="85"/>
    </row>
    <row r="131" spans="1:16" s="86" customFormat="1" ht="34.5" hidden="1" outlineLevel="2" x14ac:dyDescent="0.3">
      <c r="A131" s="442"/>
      <c r="B131" s="92"/>
      <c r="C131" s="707" t="s">
        <v>354</v>
      </c>
      <c r="D131" s="443" t="s">
        <v>343</v>
      </c>
      <c r="E131" s="443" t="s">
        <v>353</v>
      </c>
      <c r="F131" s="83"/>
      <c r="G131" s="84"/>
      <c r="H131" s="85"/>
      <c r="I131" s="85"/>
      <c r="J131" s="85"/>
      <c r="K131" s="85"/>
      <c r="L131" s="85"/>
      <c r="M131" s="85"/>
      <c r="N131" s="85"/>
      <c r="O131" s="85"/>
      <c r="P131" s="85"/>
    </row>
    <row r="132" spans="1:16" s="86" customFormat="1" ht="34.5" hidden="1" outlineLevel="2" x14ac:dyDescent="0.3">
      <c r="A132" s="442"/>
      <c r="B132" s="92"/>
      <c r="C132" s="707" t="s">
        <v>355</v>
      </c>
      <c r="D132" s="443" t="s">
        <v>345</v>
      </c>
      <c r="E132" s="443" t="s">
        <v>353</v>
      </c>
      <c r="F132" s="83"/>
      <c r="G132" s="84"/>
      <c r="H132" s="85"/>
      <c r="I132" s="85"/>
      <c r="J132" s="85"/>
      <c r="K132" s="85"/>
      <c r="L132" s="85"/>
      <c r="M132" s="85"/>
      <c r="N132" s="85"/>
      <c r="O132" s="85"/>
      <c r="P132" s="85"/>
    </row>
    <row r="133" spans="1:16" s="86" customFormat="1" ht="34.5" hidden="1" outlineLevel="2" x14ac:dyDescent="0.3">
      <c r="A133" s="442"/>
      <c r="B133" s="92"/>
      <c r="C133" s="707" t="s">
        <v>356</v>
      </c>
      <c r="D133" s="443" t="s">
        <v>347</v>
      </c>
      <c r="E133" s="443" t="s">
        <v>353</v>
      </c>
      <c r="F133" s="83"/>
      <c r="G133" s="84"/>
      <c r="H133" s="85"/>
      <c r="I133" s="85"/>
      <c r="J133" s="85"/>
      <c r="K133" s="85"/>
      <c r="L133" s="85"/>
      <c r="M133" s="85"/>
      <c r="N133" s="85"/>
      <c r="O133" s="85"/>
      <c r="P133" s="85"/>
    </row>
    <row r="134" spans="1:16" s="86" customFormat="1" ht="34.5" hidden="1" outlineLevel="2" x14ac:dyDescent="0.3">
      <c r="A134" s="442"/>
      <c r="B134" s="92"/>
      <c r="C134" s="707" t="s">
        <v>357</v>
      </c>
      <c r="D134" s="443" t="s">
        <v>349</v>
      </c>
      <c r="E134" s="443" t="s">
        <v>353</v>
      </c>
      <c r="F134" s="83"/>
      <c r="G134" s="84"/>
      <c r="H134" s="85"/>
      <c r="I134" s="85"/>
      <c r="J134" s="85"/>
      <c r="K134" s="85"/>
      <c r="L134" s="85"/>
      <c r="M134" s="85"/>
      <c r="N134" s="85"/>
      <c r="O134" s="85"/>
      <c r="P134" s="85"/>
    </row>
    <row r="135" spans="1:16" s="86" customFormat="1" ht="34.5" hidden="1" outlineLevel="2" x14ac:dyDescent="0.3">
      <c r="A135" s="442"/>
      <c r="B135" s="92"/>
      <c r="C135" s="707" t="s">
        <v>358</v>
      </c>
      <c r="D135" s="443" t="s">
        <v>351</v>
      </c>
      <c r="E135" s="443" t="s">
        <v>353</v>
      </c>
      <c r="F135" s="83"/>
      <c r="G135" s="84"/>
      <c r="H135" s="85"/>
      <c r="I135" s="85"/>
      <c r="J135" s="85"/>
      <c r="K135" s="85"/>
      <c r="L135" s="85"/>
      <c r="M135" s="85"/>
      <c r="N135" s="85"/>
      <c r="O135" s="85"/>
      <c r="P135" s="85"/>
    </row>
    <row r="136" spans="1:16" s="86" customFormat="1" ht="34.5" hidden="1" outlineLevel="2" x14ac:dyDescent="0.3">
      <c r="A136" s="442"/>
      <c r="B136" s="92"/>
      <c r="C136" s="707" t="s">
        <v>359</v>
      </c>
      <c r="D136" s="443" t="s">
        <v>360</v>
      </c>
      <c r="E136" s="443" t="s">
        <v>361</v>
      </c>
      <c r="F136" s="83"/>
      <c r="G136" s="84"/>
      <c r="H136" s="85"/>
      <c r="I136" s="85"/>
      <c r="J136" s="85"/>
      <c r="K136" s="85"/>
      <c r="L136" s="85"/>
      <c r="M136" s="85"/>
      <c r="N136" s="85"/>
      <c r="O136" s="85"/>
      <c r="P136" s="85"/>
    </row>
    <row r="137" spans="1:16" s="86" customFormat="1" ht="51.75" hidden="1" outlineLevel="2" x14ac:dyDescent="0.3">
      <c r="A137" s="442"/>
      <c r="B137" s="92"/>
      <c r="C137" s="707" t="s">
        <v>362</v>
      </c>
      <c r="D137" s="443" t="s">
        <v>363</v>
      </c>
      <c r="E137" s="443" t="s">
        <v>364</v>
      </c>
      <c r="F137" s="83"/>
      <c r="G137" s="84"/>
      <c r="H137" s="85"/>
      <c r="I137" s="85"/>
      <c r="J137" s="85"/>
      <c r="K137" s="85"/>
      <c r="L137" s="85"/>
      <c r="M137" s="85"/>
      <c r="N137" s="85"/>
      <c r="O137" s="85"/>
      <c r="P137" s="85"/>
    </row>
    <row r="138" spans="1:16" s="86" customFormat="1" ht="51.75" hidden="1" outlineLevel="2" x14ac:dyDescent="0.3">
      <c r="A138" s="442"/>
      <c r="B138" s="92"/>
      <c r="C138" s="707" t="s">
        <v>365</v>
      </c>
      <c r="D138" s="443" t="s">
        <v>366</v>
      </c>
      <c r="E138" s="443" t="s">
        <v>364</v>
      </c>
      <c r="F138" s="83"/>
      <c r="G138" s="84"/>
      <c r="H138" s="85"/>
      <c r="I138" s="85"/>
      <c r="J138" s="85"/>
      <c r="K138" s="85"/>
      <c r="L138" s="85"/>
      <c r="M138" s="85"/>
      <c r="N138" s="85"/>
      <c r="O138" s="85"/>
      <c r="P138" s="85"/>
    </row>
    <row r="139" spans="1:16" s="86" customFormat="1" ht="51.75" hidden="1" outlineLevel="2" x14ac:dyDescent="0.3">
      <c r="A139" s="442"/>
      <c r="B139" s="92"/>
      <c r="C139" s="707" t="s">
        <v>367</v>
      </c>
      <c r="D139" s="443" t="s">
        <v>368</v>
      </c>
      <c r="E139" s="443" t="s">
        <v>364</v>
      </c>
      <c r="F139" s="83"/>
      <c r="G139" s="84"/>
      <c r="H139" s="85"/>
      <c r="I139" s="85"/>
      <c r="J139" s="85"/>
      <c r="K139" s="85"/>
      <c r="L139" s="85"/>
      <c r="M139" s="85"/>
      <c r="N139" s="85"/>
      <c r="O139" s="85"/>
      <c r="P139" s="85"/>
    </row>
    <row r="140" spans="1:16" s="86" customFormat="1" ht="51.75" hidden="1" outlineLevel="2" x14ac:dyDescent="0.3">
      <c r="A140" s="442"/>
      <c r="B140" s="92"/>
      <c r="C140" s="707" t="s">
        <v>369</v>
      </c>
      <c r="D140" s="443" t="s">
        <v>349</v>
      </c>
      <c r="E140" s="443" t="s">
        <v>364</v>
      </c>
      <c r="F140" s="83"/>
      <c r="G140" s="84"/>
      <c r="H140" s="85"/>
      <c r="I140" s="85"/>
      <c r="J140" s="85"/>
      <c r="K140" s="85"/>
      <c r="L140" s="85"/>
      <c r="M140" s="85"/>
      <c r="N140" s="85"/>
      <c r="O140" s="85"/>
      <c r="P140" s="85"/>
    </row>
    <row r="141" spans="1:16" s="86" customFormat="1" ht="51.75" hidden="1" outlineLevel="2" x14ac:dyDescent="0.3">
      <c r="A141" s="442"/>
      <c r="B141" s="92"/>
      <c r="C141" s="707" t="s">
        <v>370</v>
      </c>
      <c r="D141" s="443" t="s">
        <v>351</v>
      </c>
      <c r="E141" s="443" t="s">
        <v>364</v>
      </c>
      <c r="F141" s="83"/>
      <c r="G141" s="84"/>
      <c r="H141" s="85"/>
      <c r="I141" s="85"/>
      <c r="J141" s="85"/>
      <c r="K141" s="85"/>
      <c r="L141" s="85"/>
      <c r="M141" s="85"/>
      <c r="N141" s="85"/>
      <c r="O141" s="85"/>
      <c r="P141" s="85"/>
    </row>
    <row r="142" spans="1:16" s="86" customFormat="1" ht="34.5" hidden="1" outlineLevel="2" x14ac:dyDescent="0.3">
      <c r="A142" s="442"/>
      <c r="B142" s="92"/>
      <c r="C142" s="707" t="s">
        <v>371</v>
      </c>
      <c r="D142" s="443" t="s">
        <v>360</v>
      </c>
      <c r="E142" s="443" t="s">
        <v>361</v>
      </c>
      <c r="F142" s="83"/>
      <c r="G142" s="84"/>
      <c r="H142" s="85"/>
      <c r="I142" s="85"/>
      <c r="J142" s="85"/>
      <c r="K142" s="85"/>
      <c r="L142" s="85"/>
      <c r="M142" s="85"/>
      <c r="N142" s="85"/>
      <c r="O142" s="85"/>
      <c r="P142" s="85"/>
    </row>
    <row r="143" spans="1:16" s="86" customFormat="1" ht="51.75" hidden="1" outlineLevel="2" x14ac:dyDescent="0.3">
      <c r="A143" s="442"/>
      <c r="B143" s="92"/>
      <c r="C143" s="707" t="s">
        <v>372</v>
      </c>
      <c r="D143" s="443" t="s">
        <v>363</v>
      </c>
      <c r="E143" s="443" t="s">
        <v>373</v>
      </c>
      <c r="F143" s="83"/>
      <c r="G143" s="84"/>
      <c r="H143" s="85"/>
      <c r="I143" s="85"/>
      <c r="J143" s="85"/>
      <c r="K143" s="85"/>
      <c r="L143" s="85"/>
      <c r="M143" s="85"/>
      <c r="N143" s="85"/>
      <c r="O143" s="85"/>
      <c r="P143" s="85"/>
    </row>
    <row r="144" spans="1:16" s="86" customFormat="1" ht="51.75" hidden="1" outlineLevel="2" x14ac:dyDescent="0.3">
      <c r="A144" s="442"/>
      <c r="B144" s="92"/>
      <c r="C144" s="707" t="s">
        <v>374</v>
      </c>
      <c r="D144" s="443" t="s">
        <v>366</v>
      </c>
      <c r="E144" s="443" t="s">
        <v>373</v>
      </c>
      <c r="F144" s="83"/>
      <c r="G144" s="84"/>
      <c r="H144" s="85"/>
      <c r="I144" s="85"/>
      <c r="J144" s="85"/>
      <c r="K144" s="85"/>
      <c r="L144" s="85"/>
      <c r="M144" s="85"/>
      <c r="N144" s="85"/>
      <c r="O144" s="85"/>
      <c r="P144" s="85"/>
    </row>
    <row r="145" spans="1:16" s="86" customFormat="1" ht="51.75" hidden="1" outlineLevel="2" x14ac:dyDescent="0.3">
      <c r="A145" s="442"/>
      <c r="B145" s="92"/>
      <c r="C145" s="707" t="s">
        <v>375</v>
      </c>
      <c r="D145" s="443" t="s">
        <v>368</v>
      </c>
      <c r="E145" s="443" t="s">
        <v>373</v>
      </c>
      <c r="F145" s="83"/>
      <c r="G145" s="84"/>
      <c r="H145" s="85"/>
      <c r="I145" s="85"/>
      <c r="J145" s="85"/>
      <c r="K145" s="85"/>
      <c r="L145" s="85"/>
      <c r="M145" s="85"/>
      <c r="N145" s="85"/>
      <c r="O145" s="85"/>
      <c r="P145" s="85"/>
    </row>
    <row r="146" spans="1:16" s="86" customFormat="1" ht="34.5" hidden="1" outlineLevel="2" x14ac:dyDescent="0.3">
      <c r="A146" s="442"/>
      <c r="B146" s="92"/>
      <c r="C146" s="707" t="s">
        <v>376</v>
      </c>
      <c r="D146" s="443" t="s">
        <v>349</v>
      </c>
      <c r="E146" s="443" t="s">
        <v>361</v>
      </c>
      <c r="F146" s="83"/>
      <c r="G146" s="84"/>
      <c r="H146" s="85"/>
      <c r="I146" s="85"/>
      <c r="J146" s="85"/>
      <c r="K146" s="85"/>
      <c r="L146" s="85"/>
      <c r="M146" s="85"/>
      <c r="N146" s="85"/>
      <c r="O146" s="85"/>
      <c r="P146" s="85"/>
    </row>
    <row r="147" spans="1:16" s="86" customFormat="1" ht="34.5" hidden="1" outlineLevel="2" x14ac:dyDescent="0.3">
      <c r="A147" s="442"/>
      <c r="B147" s="92"/>
      <c r="C147" s="707" t="s">
        <v>377</v>
      </c>
      <c r="D147" s="443" t="s">
        <v>351</v>
      </c>
      <c r="E147" s="443" t="s">
        <v>361</v>
      </c>
      <c r="F147" s="83"/>
      <c r="G147" s="84"/>
      <c r="H147" s="85"/>
      <c r="I147" s="85"/>
      <c r="J147" s="85"/>
      <c r="K147" s="85"/>
      <c r="L147" s="85"/>
      <c r="M147" s="85"/>
      <c r="N147" s="85"/>
      <c r="O147" s="85"/>
      <c r="P147" s="85"/>
    </row>
    <row r="148" spans="1:16" s="86" customFormat="1" ht="34.5" hidden="1" outlineLevel="2" x14ac:dyDescent="0.3">
      <c r="A148" s="442"/>
      <c r="B148" s="92"/>
      <c r="C148" s="707" t="s">
        <v>378</v>
      </c>
      <c r="D148" s="443" t="s">
        <v>360</v>
      </c>
      <c r="E148" s="443" t="s">
        <v>361</v>
      </c>
      <c r="F148" s="83"/>
      <c r="G148" s="84"/>
      <c r="H148" s="85"/>
      <c r="I148" s="85"/>
      <c r="J148" s="85"/>
      <c r="K148" s="85"/>
      <c r="L148" s="85"/>
      <c r="M148" s="85"/>
      <c r="N148" s="85"/>
      <c r="O148" s="85"/>
      <c r="P148" s="85"/>
    </row>
    <row r="149" spans="1:16" s="86" customFormat="1" ht="17.25" hidden="1" outlineLevel="2" x14ac:dyDescent="0.3">
      <c r="A149" s="442"/>
      <c r="B149" s="92"/>
      <c r="C149" s="707" t="s">
        <v>379</v>
      </c>
      <c r="D149" s="443" t="s">
        <v>380</v>
      </c>
      <c r="E149" s="443" t="s">
        <v>361</v>
      </c>
      <c r="F149" s="83"/>
      <c r="G149" s="84"/>
      <c r="H149" s="85"/>
      <c r="I149" s="85"/>
      <c r="J149" s="85"/>
      <c r="K149" s="85"/>
      <c r="L149" s="85"/>
      <c r="M149" s="85"/>
      <c r="N149" s="85"/>
      <c r="O149" s="85"/>
      <c r="P149" s="85"/>
    </row>
    <row r="150" spans="1:16" s="86" customFormat="1" ht="51.75" hidden="1" outlineLevel="2" x14ac:dyDescent="0.3">
      <c r="A150" s="442"/>
      <c r="B150" s="92"/>
      <c r="C150" s="707" t="s">
        <v>381</v>
      </c>
      <c r="D150" s="443" t="s">
        <v>363</v>
      </c>
      <c r="E150" s="443" t="s">
        <v>382</v>
      </c>
      <c r="F150" s="83"/>
      <c r="G150" s="84"/>
      <c r="H150" s="85"/>
      <c r="I150" s="85"/>
      <c r="J150" s="85"/>
      <c r="K150" s="85"/>
      <c r="L150" s="85"/>
      <c r="M150" s="85"/>
      <c r="N150" s="85"/>
      <c r="O150" s="85"/>
      <c r="P150" s="85"/>
    </row>
    <row r="151" spans="1:16" s="86" customFormat="1" ht="51.75" hidden="1" outlineLevel="2" x14ac:dyDescent="0.3">
      <c r="A151" s="442"/>
      <c r="B151" s="92"/>
      <c r="C151" s="707" t="s">
        <v>383</v>
      </c>
      <c r="D151" s="443" t="s">
        <v>366</v>
      </c>
      <c r="E151" s="443" t="s">
        <v>382</v>
      </c>
      <c r="F151" s="83"/>
      <c r="G151" s="84"/>
      <c r="H151" s="85"/>
      <c r="I151" s="85"/>
      <c r="J151" s="85"/>
      <c r="K151" s="85"/>
      <c r="L151" s="85"/>
      <c r="M151" s="85"/>
      <c r="N151" s="85"/>
      <c r="O151" s="85"/>
      <c r="P151" s="85"/>
    </row>
    <row r="152" spans="1:16" s="86" customFormat="1" ht="51.75" hidden="1" outlineLevel="2" x14ac:dyDescent="0.3">
      <c r="A152" s="442"/>
      <c r="B152" s="92"/>
      <c r="C152" s="707" t="s">
        <v>384</v>
      </c>
      <c r="D152" s="443" t="s">
        <v>368</v>
      </c>
      <c r="E152" s="443" t="s">
        <v>382</v>
      </c>
      <c r="F152" s="83"/>
      <c r="G152" s="84"/>
      <c r="H152" s="85"/>
      <c r="I152" s="85"/>
      <c r="J152" s="85"/>
      <c r="K152" s="85"/>
      <c r="L152" s="85"/>
      <c r="M152" s="85"/>
      <c r="N152" s="85"/>
      <c r="O152" s="85"/>
      <c r="P152" s="85"/>
    </row>
    <row r="153" spans="1:16" s="86" customFormat="1" ht="34.5" hidden="1" outlineLevel="2" x14ac:dyDescent="0.3">
      <c r="A153" s="442"/>
      <c r="B153" s="92"/>
      <c r="C153" s="707" t="s">
        <v>385</v>
      </c>
      <c r="D153" s="443" t="s">
        <v>349</v>
      </c>
      <c r="E153" s="443" t="s">
        <v>361</v>
      </c>
      <c r="F153" s="83"/>
      <c r="G153" s="84"/>
      <c r="H153" s="85"/>
      <c r="I153" s="85"/>
      <c r="J153" s="85"/>
      <c r="K153" s="85"/>
      <c r="L153" s="85"/>
      <c r="M153" s="85"/>
      <c r="N153" s="85"/>
      <c r="O153" s="85"/>
      <c r="P153" s="85"/>
    </row>
    <row r="154" spans="1:16" s="86" customFormat="1" ht="34.5" hidden="1" outlineLevel="2" x14ac:dyDescent="0.3">
      <c r="A154" s="442"/>
      <c r="B154" s="92"/>
      <c r="C154" s="707" t="s">
        <v>386</v>
      </c>
      <c r="D154" s="443" t="s">
        <v>351</v>
      </c>
      <c r="E154" s="443" t="s">
        <v>361</v>
      </c>
      <c r="F154" s="83"/>
      <c r="G154" s="84"/>
      <c r="H154" s="85"/>
      <c r="I154" s="85"/>
      <c r="J154" s="85"/>
      <c r="K154" s="85"/>
      <c r="L154" s="85"/>
      <c r="M154" s="85"/>
      <c r="N154" s="85"/>
      <c r="O154" s="85"/>
      <c r="P154" s="85"/>
    </row>
    <row r="155" spans="1:16" s="86" customFormat="1" ht="51.75" hidden="1" outlineLevel="2" x14ac:dyDescent="0.3">
      <c r="A155" s="442"/>
      <c r="B155" s="92"/>
      <c r="C155" s="707" t="s">
        <v>387</v>
      </c>
      <c r="D155" s="443" t="s">
        <v>360</v>
      </c>
      <c r="E155" s="443" t="s">
        <v>388</v>
      </c>
      <c r="F155" s="83"/>
      <c r="G155" s="84"/>
      <c r="H155" s="85"/>
      <c r="I155" s="85"/>
      <c r="J155" s="85"/>
      <c r="K155" s="85"/>
      <c r="L155" s="85"/>
      <c r="M155" s="85"/>
      <c r="N155" s="85"/>
      <c r="O155" s="85"/>
      <c r="P155" s="85"/>
    </row>
    <row r="156" spans="1:16" s="86" customFormat="1" ht="34.5" hidden="1" outlineLevel="2" x14ac:dyDescent="0.3">
      <c r="A156" s="442"/>
      <c r="B156" s="92"/>
      <c r="C156" s="707" t="s">
        <v>389</v>
      </c>
      <c r="D156" s="443" t="s">
        <v>360</v>
      </c>
      <c r="E156" s="443" t="s">
        <v>390</v>
      </c>
      <c r="F156" s="83"/>
      <c r="G156" s="84"/>
      <c r="H156" s="85"/>
      <c r="I156" s="85"/>
      <c r="J156" s="85"/>
      <c r="K156" s="85"/>
      <c r="L156" s="85"/>
      <c r="M156" s="85"/>
      <c r="N156" s="85"/>
      <c r="O156" s="85"/>
      <c r="P156" s="85"/>
    </row>
    <row r="157" spans="1:16" s="86" customFormat="1" ht="34.5" hidden="1" outlineLevel="2" x14ac:dyDescent="0.3">
      <c r="A157" s="442"/>
      <c r="B157" s="92"/>
      <c r="C157" s="707" t="s">
        <v>391</v>
      </c>
      <c r="D157" s="443" t="s">
        <v>380</v>
      </c>
      <c r="E157" s="443" t="s">
        <v>392</v>
      </c>
      <c r="F157" s="83"/>
      <c r="G157" s="84"/>
      <c r="H157" s="85"/>
      <c r="I157" s="85"/>
      <c r="J157" s="85"/>
      <c r="K157" s="85"/>
      <c r="L157" s="85"/>
      <c r="M157" s="85"/>
      <c r="N157" s="85"/>
      <c r="O157" s="85"/>
      <c r="P157" s="85"/>
    </row>
    <row r="158" spans="1:16" s="86" customFormat="1" ht="17.25" hidden="1" outlineLevel="2" x14ac:dyDescent="0.3">
      <c r="A158" s="444"/>
      <c r="B158" s="445"/>
      <c r="C158" s="445"/>
      <c r="D158" s="445"/>
      <c r="E158" s="446"/>
      <c r="F158" s="83"/>
      <c r="G158" s="84"/>
      <c r="H158" s="85"/>
      <c r="I158" s="85"/>
      <c r="J158" s="85"/>
      <c r="K158" s="85"/>
      <c r="L158" s="85"/>
      <c r="M158" s="85"/>
      <c r="N158" s="85"/>
      <c r="O158" s="85"/>
      <c r="P158" s="85"/>
    </row>
    <row r="159" spans="1:16" s="98" customFormat="1" ht="17.25" hidden="1" outlineLevel="2" x14ac:dyDescent="0.3">
      <c r="A159" s="438"/>
      <c r="B159" s="93"/>
      <c r="C159" s="439" t="s">
        <v>393</v>
      </c>
      <c r="D159" s="447" t="s">
        <v>394</v>
      </c>
      <c r="E159" s="94" t="s">
        <v>395</v>
      </c>
      <c r="F159" s="95"/>
      <c r="G159" s="96"/>
      <c r="H159" s="97"/>
      <c r="I159" s="97"/>
      <c r="J159" s="97"/>
      <c r="K159" s="97"/>
      <c r="L159" s="97"/>
      <c r="M159" s="97"/>
      <c r="N159" s="97"/>
      <c r="O159" s="97"/>
      <c r="P159" s="97"/>
    </row>
    <row r="160" spans="1:16" s="98" customFormat="1" ht="17.25" hidden="1" outlineLevel="2" x14ac:dyDescent="0.3">
      <c r="A160" s="438"/>
      <c r="B160" s="93"/>
      <c r="C160" s="439" t="s">
        <v>396</v>
      </c>
      <c r="D160" s="447" t="s">
        <v>397</v>
      </c>
      <c r="E160" s="94" t="s">
        <v>395</v>
      </c>
      <c r="F160" s="95"/>
      <c r="G160" s="96"/>
      <c r="H160" s="97"/>
      <c r="I160" s="97"/>
      <c r="J160" s="97"/>
      <c r="K160" s="97"/>
      <c r="L160" s="97"/>
      <c r="M160" s="97"/>
      <c r="N160" s="97"/>
      <c r="O160" s="97"/>
      <c r="P160" s="97"/>
    </row>
    <row r="161" spans="1:18" s="98" customFormat="1" ht="17.25" hidden="1" outlineLevel="2" x14ac:dyDescent="0.3">
      <c r="A161" s="438"/>
      <c r="B161" s="93"/>
      <c r="C161" s="439" t="s">
        <v>398</v>
      </c>
      <c r="D161" s="447" t="s">
        <v>399</v>
      </c>
      <c r="E161" s="94" t="s">
        <v>395</v>
      </c>
      <c r="F161" s="95"/>
      <c r="G161" s="96"/>
      <c r="H161" s="97"/>
      <c r="I161" s="97"/>
      <c r="J161" s="97"/>
      <c r="K161" s="97"/>
      <c r="L161" s="97"/>
      <c r="M161" s="97"/>
      <c r="N161" s="97"/>
      <c r="O161" s="97"/>
      <c r="P161" s="97"/>
    </row>
    <row r="162" spans="1:18" s="98" customFormat="1" ht="17.25" hidden="1" outlineLevel="2" x14ac:dyDescent="0.3">
      <c r="A162" s="448"/>
      <c r="B162" s="99"/>
      <c r="C162" s="449" t="s">
        <v>400</v>
      </c>
      <c r="D162" s="450" t="s">
        <v>401</v>
      </c>
      <c r="E162" s="94" t="s">
        <v>395</v>
      </c>
      <c r="F162" s="95"/>
      <c r="G162" s="96"/>
      <c r="H162" s="97"/>
      <c r="I162" s="97"/>
      <c r="J162" s="97"/>
      <c r="K162" s="97"/>
      <c r="L162" s="97"/>
      <c r="M162" s="97"/>
      <c r="N162" s="97"/>
      <c r="O162" s="97"/>
      <c r="P162" s="97"/>
    </row>
    <row r="163" spans="1:18" s="98" customFormat="1" ht="17.25" hidden="1" outlineLevel="2" x14ac:dyDescent="0.3">
      <c r="A163" s="448"/>
      <c r="B163" s="99"/>
      <c r="C163" s="449" t="s">
        <v>402</v>
      </c>
      <c r="D163" s="450" t="s">
        <v>403</v>
      </c>
      <c r="E163" s="94" t="s">
        <v>395</v>
      </c>
      <c r="F163" s="95"/>
      <c r="G163" s="96"/>
      <c r="H163" s="97"/>
      <c r="I163" s="97"/>
      <c r="J163" s="97"/>
      <c r="K163" s="97"/>
      <c r="L163" s="97"/>
      <c r="M163" s="97"/>
      <c r="N163" s="97"/>
      <c r="O163" s="97"/>
      <c r="P163" s="97"/>
    </row>
    <row r="164" spans="1:18" s="98" customFormat="1" ht="17.25" hidden="1" outlineLevel="2" x14ac:dyDescent="0.3">
      <c r="A164" s="448"/>
      <c r="B164" s="99"/>
      <c r="C164" s="449" t="s">
        <v>404</v>
      </c>
      <c r="D164" s="450" t="s">
        <v>405</v>
      </c>
      <c r="E164" s="94" t="s">
        <v>395</v>
      </c>
      <c r="F164" s="95"/>
      <c r="G164" s="96"/>
      <c r="H164" s="97"/>
      <c r="I164" s="97"/>
      <c r="J164" s="97"/>
      <c r="K164" s="97"/>
      <c r="L164" s="97"/>
      <c r="M164" s="97"/>
      <c r="N164" s="97"/>
      <c r="O164" s="97"/>
      <c r="P164" s="97"/>
    </row>
    <row r="165" spans="1:18" s="98" customFormat="1" ht="17.25" hidden="1" outlineLevel="2" x14ac:dyDescent="0.3">
      <c r="A165" s="448"/>
      <c r="B165" s="99"/>
      <c r="C165" s="449" t="s">
        <v>406</v>
      </c>
      <c r="D165" s="450" t="s">
        <v>407</v>
      </c>
      <c r="E165" s="94" t="s">
        <v>395</v>
      </c>
      <c r="F165" s="95"/>
      <c r="G165" s="96"/>
      <c r="H165" s="97"/>
      <c r="I165" s="97"/>
      <c r="J165" s="97"/>
      <c r="K165" s="97"/>
      <c r="L165" s="97"/>
      <c r="M165" s="97"/>
      <c r="N165" s="97"/>
      <c r="O165" s="97"/>
      <c r="P165" s="97"/>
    </row>
    <row r="166" spans="1:18" s="98" customFormat="1" ht="17.25" hidden="1" outlineLevel="2" x14ac:dyDescent="0.3">
      <c r="A166" s="448"/>
      <c r="B166" s="99"/>
      <c r="C166" s="449" t="s">
        <v>408</v>
      </c>
      <c r="D166" s="450" t="s">
        <v>409</v>
      </c>
      <c r="E166" s="94" t="s">
        <v>395</v>
      </c>
      <c r="F166" s="95"/>
      <c r="G166" s="96"/>
      <c r="H166" s="97"/>
      <c r="I166" s="97"/>
      <c r="J166" s="97"/>
      <c r="K166" s="97"/>
      <c r="L166" s="97"/>
      <c r="M166" s="97"/>
      <c r="N166" s="97"/>
      <c r="O166" s="97"/>
      <c r="P166" s="97"/>
    </row>
    <row r="167" spans="1:18" s="98" customFormat="1" ht="34.5" hidden="1" outlineLevel="2" x14ac:dyDescent="0.3">
      <c r="A167" s="448"/>
      <c r="B167" s="99"/>
      <c r="C167" s="449" t="s">
        <v>410</v>
      </c>
      <c r="D167" s="450" t="s">
        <v>411</v>
      </c>
      <c r="E167" s="94" t="s">
        <v>395</v>
      </c>
      <c r="F167" s="95"/>
      <c r="G167" s="96"/>
      <c r="H167" s="97"/>
      <c r="I167" s="97"/>
      <c r="J167" s="97"/>
      <c r="K167" s="97"/>
      <c r="L167" s="97"/>
      <c r="M167" s="97"/>
      <c r="N167" s="97"/>
      <c r="O167" s="97"/>
      <c r="P167" s="97"/>
    </row>
    <row r="168" spans="1:18" s="98" customFormat="1" ht="17.25" hidden="1" outlineLevel="2" x14ac:dyDescent="0.3">
      <c r="A168" s="448"/>
      <c r="B168" s="99"/>
      <c r="C168" s="449" t="s">
        <v>412</v>
      </c>
      <c r="D168" s="450" t="s">
        <v>413</v>
      </c>
      <c r="E168" s="94" t="s">
        <v>414</v>
      </c>
      <c r="F168" s="95"/>
      <c r="G168" s="96"/>
      <c r="H168" s="97"/>
      <c r="I168" s="97"/>
      <c r="J168" s="97"/>
      <c r="K168" s="97"/>
      <c r="L168" s="97"/>
      <c r="M168" s="97"/>
      <c r="N168" s="97"/>
      <c r="O168" s="97"/>
      <c r="P168" s="97"/>
    </row>
    <row r="169" spans="1:18" s="98" customFormat="1" ht="17.25" hidden="1" outlineLevel="2" x14ac:dyDescent="0.3">
      <c r="A169" s="448"/>
      <c r="B169" s="99"/>
      <c r="C169" s="449" t="s">
        <v>415</v>
      </c>
      <c r="D169" s="450" t="s">
        <v>416</v>
      </c>
      <c r="E169" s="94" t="s">
        <v>414</v>
      </c>
      <c r="F169" s="95"/>
      <c r="G169" s="96"/>
      <c r="H169" s="97"/>
      <c r="I169" s="97"/>
      <c r="J169" s="97"/>
      <c r="K169" s="97"/>
      <c r="L169" s="97"/>
      <c r="M169" s="97"/>
      <c r="N169" s="97"/>
      <c r="O169" s="97"/>
      <c r="P169" s="97"/>
    </row>
    <row r="170" spans="1:18" s="98" customFormat="1" ht="17.25" hidden="1" outlineLevel="2" x14ac:dyDescent="0.3">
      <c r="A170" s="448"/>
      <c r="B170" s="99"/>
      <c r="C170" s="449" t="s">
        <v>417</v>
      </c>
      <c r="D170" s="450" t="s">
        <v>418</v>
      </c>
      <c r="E170" s="94" t="s">
        <v>414</v>
      </c>
      <c r="F170" s="95"/>
      <c r="G170" s="96"/>
      <c r="H170" s="97"/>
      <c r="I170" s="97"/>
      <c r="J170" s="97"/>
      <c r="K170" s="97"/>
      <c r="L170" s="97"/>
      <c r="M170" s="97"/>
      <c r="N170" s="97"/>
      <c r="O170" s="97"/>
      <c r="P170" s="97"/>
    </row>
    <row r="171" spans="1:18" s="98" customFormat="1" ht="17.25" hidden="1" outlineLevel="2" x14ac:dyDescent="0.3">
      <c r="A171" s="448"/>
      <c r="B171" s="99"/>
      <c r="C171" s="449" t="s">
        <v>419</v>
      </c>
      <c r="D171" s="450" t="s">
        <v>420</v>
      </c>
      <c r="E171" s="94" t="s">
        <v>414</v>
      </c>
      <c r="F171" s="95"/>
      <c r="G171" s="96"/>
      <c r="H171" s="97"/>
      <c r="I171" s="97"/>
      <c r="J171" s="97"/>
      <c r="K171" s="97"/>
      <c r="L171" s="97"/>
      <c r="M171" s="97"/>
      <c r="N171" s="97"/>
      <c r="O171" s="97"/>
      <c r="P171" s="97"/>
    </row>
    <row r="172" spans="1:18" s="98" customFormat="1" ht="34.5" hidden="1" outlineLevel="2" x14ac:dyDescent="0.3">
      <c r="A172" s="448"/>
      <c r="B172" s="99"/>
      <c r="C172" s="449" t="s">
        <v>421</v>
      </c>
      <c r="D172" s="450" t="s">
        <v>422</v>
      </c>
      <c r="E172" s="94" t="s">
        <v>414</v>
      </c>
      <c r="F172" s="95"/>
      <c r="G172" s="96"/>
      <c r="H172" s="97"/>
      <c r="I172" s="97"/>
      <c r="J172" s="97"/>
      <c r="K172" s="97"/>
      <c r="L172" s="97"/>
      <c r="M172" s="97"/>
      <c r="N172" s="97"/>
      <c r="O172" s="97"/>
      <c r="P172" s="97"/>
    </row>
    <row r="173" spans="1:18" s="86" customFormat="1" ht="17.25" hidden="1" outlineLevel="2" x14ac:dyDescent="0.3">
      <c r="A173" s="442"/>
      <c r="B173" s="92"/>
      <c r="C173" s="707" t="s">
        <v>423</v>
      </c>
      <c r="D173" s="443" t="s">
        <v>424</v>
      </c>
      <c r="E173" s="443" t="s">
        <v>361</v>
      </c>
      <c r="F173" s="95"/>
      <c r="G173" s="84"/>
      <c r="H173" s="85"/>
      <c r="I173" s="85"/>
      <c r="J173" s="85"/>
      <c r="K173" s="85"/>
      <c r="L173" s="85"/>
      <c r="M173" s="85"/>
      <c r="N173" s="85"/>
      <c r="O173" s="85"/>
      <c r="P173" s="85"/>
    </row>
    <row r="174" spans="1:18" s="98" customFormat="1" ht="18" hidden="1" outlineLevel="1" thickBot="1" x14ac:dyDescent="0.35">
      <c r="A174" s="444"/>
      <c r="B174" s="451"/>
      <c r="C174" s="451"/>
      <c r="D174" s="451"/>
      <c r="E174" s="452"/>
      <c r="F174" s="95"/>
      <c r="G174" s="96"/>
      <c r="H174" s="97"/>
      <c r="I174" s="97"/>
      <c r="J174" s="97"/>
      <c r="K174" s="97"/>
      <c r="L174" s="97"/>
      <c r="M174" s="97"/>
      <c r="N174" s="97"/>
      <c r="O174" s="97"/>
      <c r="P174" s="97"/>
    </row>
    <row r="175" spans="1:18" s="86" customFormat="1" ht="22.5" hidden="1" outlineLevel="1" x14ac:dyDescent="0.3">
      <c r="A175" s="100"/>
      <c r="B175" s="453">
        <f>B176</f>
        <v>0</v>
      </c>
      <c r="C175" s="454" t="s">
        <v>425</v>
      </c>
      <c r="D175" s="455"/>
      <c r="E175" s="456"/>
      <c r="F175" s="83"/>
      <c r="G175" s="83"/>
      <c r="H175" s="101"/>
      <c r="I175" s="83"/>
      <c r="J175" s="85"/>
      <c r="K175" s="85"/>
      <c r="L175" s="85"/>
      <c r="M175" s="85"/>
      <c r="N175" s="85"/>
      <c r="O175" s="85"/>
      <c r="P175" s="85"/>
      <c r="Q175" s="85"/>
      <c r="R175" s="85"/>
    </row>
    <row r="176" spans="1:18" s="462" customFormat="1" ht="34.5" hidden="1" outlineLevel="1" x14ac:dyDescent="0.3">
      <c r="A176" s="102"/>
      <c r="B176" s="708">
        <f>SUM(B177:B249)</f>
        <v>0</v>
      </c>
      <c r="C176" s="457" t="s">
        <v>426</v>
      </c>
      <c r="D176" s="458" t="s">
        <v>427</v>
      </c>
      <c r="E176" s="459" t="s">
        <v>428</v>
      </c>
      <c r="F176" s="460"/>
      <c r="G176" s="83"/>
      <c r="H176" s="461"/>
      <c r="I176" s="461"/>
      <c r="J176" s="461"/>
      <c r="K176" s="461"/>
      <c r="L176" s="461"/>
      <c r="M176" s="461"/>
      <c r="N176" s="461"/>
      <c r="O176" s="461"/>
      <c r="P176" s="461"/>
    </row>
    <row r="177" spans="1:16" s="462" customFormat="1" ht="51.75" hidden="1" outlineLevel="2" x14ac:dyDescent="0.3">
      <c r="A177" s="438"/>
      <c r="B177" s="463"/>
      <c r="C177" s="464" t="s">
        <v>429</v>
      </c>
      <c r="D177" s="464" t="s">
        <v>430</v>
      </c>
      <c r="E177" s="440" t="s">
        <v>431</v>
      </c>
      <c r="F177" s="460"/>
      <c r="G177" s="83"/>
      <c r="H177" s="461"/>
      <c r="I177" s="461"/>
      <c r="J177" s="461"/>
      <c r="K177" s="461"/>
      <c r="L177" s="461"/>
      <c r="M177" s="461"/>
      <c r="N177" s="461"/>
      <c r="O177" s="461"/>
      <c r="P177" s="461"/>
    </row>
    <row r="178" spans="1:16" s="462" customFormat="1" ht="34.5" hidden="1" outlineLevel="2" x14ac:dyDescent="0.3">
      <c r="A178" s="438"/>
      <c r="B178" s="463"/>
      <c r="C178" s="439" t="s">
        <v>432</v>
      </c>
      <c r="D178" s="440" t="s">
        <v>433</v>
      </c>
      <c r="E178" s="440" t="s">
        <v>434</v>
      </c>
      <c r="F178" s="460"/>
      <c r="G178" s="83"/>
      <c r="H178" s="461"/>
      <c r="I178" s="461"/>
      <c r="J178" s="461"/>
      <c r="K178" s="461"/>
      <c r="L178" s="461"/>
      <c r="M178" s="461"/>
      <c r="N178" s="461"/>
      <c r="O178" s="461"/>
      <c r="P178" s="461"/>
    </row>
    <row r="179" spans="1:16" s="462" customFormat="1" ht="34.5" hidden="1" outlineLevel="2" x14ac:dyDescent="0.3">
      <c r="A179" s="438"/>
      <c r="B179" s="463"/>
      <c r="C179" s="439" t="s">
        <v>435</v>
      </c>
      <c r="D179" s="440" t="s">
        <v>436</v>
      </c>
      <c r="E179" s="440" t="s">
        <v>437</v>
      </c>
      <c r="F179" s="460"/>
      <c r="G179" s="83"/>
      <c r="H179" s="461"/>
      <c r="I179" s="461"/>
      <c r="J179" s="461"/>
      <c r="K179" s="461"/>
      <c r="L179" s="461"/>
      <c r="M179" s="461"/>
      <c r="N179" s="461"/>
      <c r="O179" s="461"/>
      <c r="P179" s="461"/>
    </row>
    <row r="180" spans="1:16" s="462" customFormat="1" ht="34.5" hidden="1" outlineLevel="2" x14ac:dyDescent="0.3">
      <c r="A180" s="438"/>
      <c r="B180" s="463"/>
      <c r="C180" s="465" t="s">
        <v>438</v>
      </c>
      <c r="D180" s="440" t="s">
        <v>430</v>
      </c>
      <c r="E180" s="447" t="s">
        <v>439</v>
      </c>
      <c r="F180" s="460"/>
      <c r="G180" s="83"/>
      <c r="H180" s="461"/>
      <c r="I180" s="461"/>
      <c r="J180" s="461"/>
      <c r="K180" s="461"/>
      <c r="L180" s="461"/>
      <c r="M180" s="461"/>
      <c r="N180" s="461"/>
      <c r="O180" s="461"/>
      <c r="P180" s="461"/>
    </row>
    <row r="181" spans="1:16" s="462" customFormat="1" ht="34.5" hidden="1" outlineLevel="2" x14ac:dyDescent="0.3">
      <c r="A181" s="438"/>
      <c r="B181" s="463"/>
      <c r="C181" s="465" t="s">
        <v>440</v>
      </c>
      <c r="D181" s="440" t="s">
        <v>430</v>
      </c>
      <c r="E181" s="465" t="s">
        <v>439</v>
      </c>
      <c r="F181" s="460"/>
      <c r="G181" s="83"/>
      <c r="H181" s="461"/>
      <c r="I181" s="461"/>
      <c r="J181" s="461"/>
      <c r="K181" s="461"/>
      <c r="L181" s="461"/>
      <c r="M181" s="461"/>
      <c r="N181" s="461"/>
      <c r="O181" s="461"/>
      <c r="P181" s="461"/>
    </row>
    <row r="182" spans="1:16" s="462" customFormat="1" ht="34.5" hidden="1" outlineLevel="2" x14ac:dyDescent="0.3">
      <c r="A182" s="438"/>
      <c r="B182" s="463"/>
      <c r="C182" s="465" t="s">
        <v>441</v>
      </c>
      <c r="D182" s="440" t="s">
        <v>433</v>
      </c>
      <c r="E182" s="465" t="s">
        <v>442</v>
      </c>
      <c r="F182" s="460"/>
      <c r="G182" s="83"/>
      <c r="H182" s="461"/>
      <c r="I182" s="461"/>
      <c r="J182" s="461"/>
      <c r="K182" s="461"/>
      <c r="L182" s="461"/>
      <c r="M182" s="461"/>
      <c r="N182" s="461"/>
      <c r="O182" s="461"/>
      <c r="P182" s="461"/>
    </row>
    <row r="183" spans="1:16" s="462" customFormat="1" ht="34.5" hidden="1" outlineLevel="2" x14ac:dyDescent="0.3">
      <c r="A183" s="438"/>
      <c r="B183" s="463"/>
      <c r="C183" s="465" t="s">
        <v>443</v>
      </c>
      <c r="D183" s="440" t="s">
        <v>436</v>
      </c>
      <c r="E183" s="465" t="s">
        <v>444</v>
      </c>
      <c r="F183" s="460"/>
      <c r="G183" s="83"/>
      <c r="H183" s="461"/>
      <c r="I183" s="461"/>
      <c r="J183" s="461"/>
      <c r="K183" s="461"/>
      <c r="L183" s="461"/>
      <c r="M183" s="461"/>
      <c r="N183" s="461"/>
      <c r="O183" s="461"/>
      <c r="P183" s="461"/>
    </row>
    <row r="184" spans="1:16" s="462" customFormat="1" ht="17.25" hidden="1" outlineLevel="2" x14ac:dyDescent="0.3">
      <c r="A184" s="438"/>
      <c r="B184" s="463"/>
      <c r="C184" s="465"/>
      <c r="D184" s="440"/>
      <c r="E184" s="465"/>
      <c r="F184" s="460"/>
      <c r="G184" s="83"/>
      <c r="H184" s="461"/>
      <c r="I184" s="461"/>
      <c r="J184" s="461"/>
      <c r="K184" s="461"/>
      <c r="L184" s="461"/>
      <c r="M184" s="461"/>
      <c r="N184" s="461"/>
      <c r="O184" s="461"/>
      <c r="P184" s="461"/>
    </row>
    <row r="185" spans="1:16" s="462" customFormat="1" ht="17.25" hidden="1" outlineLevel="2" x14ac:dyDescent="0.3">
      <c r="A185" s="438"/>
      <c r="B185" s="463"/>
      <c r="C185" s="465" t="s">
        <v>445</v>
      </c>
      <c r="D185" s="440" t="s">
        <v>446</v>
      </c>
      <c r="E185" s="465" t="s">
        <v>447</v>
      </c>
      <c r="F185" s="460"/>
      <c r="G185" s="83"/>
      <c r="H185" s="461"/>
      <c r="I185" s="461"/>
      <c r="J185" s="461"/>
      <c r="K185" s="461"/>
      <c r="L185" s="461"/>
      <c r="M185" s="461"/>
      <c r="N185" s="461"/>
      <c r="O185" s="461"/>
      <c r="P185" s="461"/>
    </row>
    <row r="186" spans="1:16" s="462" customFormat="1" ht="17.25" hidden="1" outlineLevel="2" x14ac:dyDescent="0.3">
      <c r="A186" s="438"/>
      <c r="B186" s="463"/>
      <c r="C186" s="465" t="s">
        <v>448</v>
      </c>
      <c r="D186" s="440" t="s">
        <v>449</v>
      </c>
      <c r="E186" s="465" t="s">
        <v>450</v>
      </c>
      <c r="F186" s="460"/>
      <c r="G186" s="83"/>
      <c r="H186" s="461"/>
      <c r="I186" s="461"/>
      <c r="J186" s="461"/>
      <c r="K186" s="461"/>
      <c r="L186" s="461"/>
      <c r="M186" s="461"/>
      <c r="N186" s="461"/>
      <c r="O186" s="461"/>
      <c r="P186" s="461"/>
    </row>
    <row r="187" spans="1:16" s="462" customFormat="1" ht="17.25" hidden="1" outlineLevel="2" x14ac:dyDescent="0.3">
      <c r="A187" s="438"/>
      <c r="B187" s="463"/>
      <c r="C187" s="465" t="s">
        <v>451</v>
      </c>
      <c r="D187" s="440" t="s">
        <v>452</v>
      </c>
      <c r="E187" s="465" t="s">
        <v>453</v>
      </c>
      <c r="F187" s="460"/>
      <c r="G187" s="83"/>
      <c r="H187" s="461"/>
      <c r="I187" s="461"/>
      <c r="J187" s="461"/>
      <c r="K187" s="461"/>
      <c r="L187" s="461"/>
      <c r="M187" s="461"/>
      <c r="N187" s="461"/>
      <c r="O187" s="461"/>
      <c r="P187" s="461"/>
    </row>
    <row r="188" spans="1:16" s="462" customFormat="1" ht="34.5" hidden="1" outlineLevel="2" x14ac:dyDescent="0.3">
      <c r="A188" s="438"/>
      <c r="B188" s="463"/>
      <c r="C188" s="465" t="s">
        <v>454</v>
      </c>
      <c r="D188" s="440" t="s">
        <v>455</v>
      </c>
      <c r="E188" s="465" t="s">
        <v>456</v>
      </c>
      <c r="F188" s="460"/>
      <c r="G188" s="83"/>
      <c r="H188" s="461"/>
      <c r="I188" s="461"/>
      <c r="J188" s="461"/>
      <c r="K188" s="461"/>
      <c r="L188" s="461"/>
      <c r="M188" s="461"/>
      <c r="N188" s="461"/>
      <c r="O188" s="461"/>
      <c r="P188" s="461"/>
    </row>
    <row r="189" spans="1:16" s="462" customFormat="1" ht="51.75" hidden="1" outlineLevel="2" x14ac:dyDescent="0.3">
      <c r="A189" s="438"/>
      <c r="B189" s="463"/>
      <c r="C189" s="465" t="s">
        <v>457</v>
      </c>
      <c r="D189" s="440" t="s">
        <v>458</v>
      </c>
      <c r="E189" s="465" t="s">
        <v>459</v>
      </c>
      <c r="F189" s="460"/>
      <c r="G189" s="83"/>
      <c r="H189" s="461"/>
      <c r="I189" s="461"/>
      <c r="J189" s="461"/>
      <c r="K189" s="461"/>
      <c r="L189" s="461"/>
      <c r="M189" s="461"/>
      <c r="N189" s="461"/>
      <c r="O189" s="461"/>
      <c r="P189" s="461"/>
    </row>
    <row r="190" spans="1:16" s="462" customFormat="1" ht="34.5" hidden="1" outlineLevel="2" x14ac:dyDescent="0.3">
      <c r="A190" s="438"/>
      <c r="B190" s="463"/>
      <c r="C190" s="465" t="s">
        <v>460</v>
      </c>
      <c r="D190" s="440" t="s">
        <v>461</v>
      </c>
      <c r="E190" s="465" t="s">
        <v>462</v>
      </c>
      <c r="F190" s="460"/>
      <c r="G190" s="83"/>
      <c r="H190" s="461"/>
      <c r="I190" s="461"/>
      <c r="J190" s="461"/>
      <c r="K190" s="461"/>
      <c r="L190" s="461"/>
      <c r="M190" s="461"/>
      <c r="N190" s="461"/>
      <c r="O190" s="461"/>
      <c r="P190" s="461"/>
    </row>
    <row r="191" spans="1:16" s="462" customFormat="1" ht="17.25" hidden="1" outlineLevel="2" x14ac:dyDescent="0.3">
      <c r="A191" s="438"/>
      <c r="B191" s="463"/>
      <c r="C191" s="465" t="s">
        <v>463</v>
      </c>
      <c r="D191" s="440" t="s">
        <v>430</v>
      </c>
      <c r="E191" s="465" t="s">
        <v>464</v>
      </c>
      <c r="F191" s="460"/>
      <c r="G191" s="83"/>
      <c r="H191" s="461"/>
      <c r="I191" s="461"/>
      <c r="J191" s="461"/>
      <c r="K191" s="461"/>
      <c r="L191" s="461"/>
      <c r="M191" s="461"/>
      <c r="N191" s="461"/>
      <c r="O191" s="461"/>
      <c r="P191" s="461"/>
    </row>
    <row r="192" spans="1:16" s="462" customFormat="1" ht="17.25" hidden="1" outlineLevel="2" x14ac:dyDescent="0.3">
      <c r="A192" s="438"/>
      <c r="B192" s="463"/>
      <c r="C192" s="465" t="s">
        <v>465</v>
      </c>
      <c r="D192" s="440" t="s">
        <v>433</v>
      </c>
      <c r="E192" s="465" t="s">
        <v>466</v>
      </c>
      <c r="F192" s="460"/>
      <c r="G192" s="83"/>
      <c r="H192" s="461"/>
      <c r="I192" s="461"/>
      <c r="J192" s="461"/>
      <c r="K192" s="461"/>
      <c r="L192" s="461"/>
      <c r="M192" s="461"/>
      <c r="N192" s="461"/>
      <c r="O192" s="461"/>
      <c r="P192" s="461"/>
    </row>
    <row r="193" spans="1:16" s="462" customFormat="1" ht="17.25" hidden="1" outlineLevel="2" x14ac:dyDescent="0.3">
      <c r="A193" s="438"/>
      <c r="B193" s="463"/>
      <c r="C193" s="465" t="s">
        <v>467</v>
      </c>
      <c r="D193" s="440" t="s">
        <v>436</v>
      </c>
      <c r="E193" s="465" t="s">
        <v>468</v>
      </c>
      <c r="F193" s="460"/>
      <c r="G193" s="83"/>
      <c r="H193" s="461"/>
      <c r="I193" s="461"/>
      <c r="J193" s="461"/>
      <c r="K193" s="461"/>
      <c r="L193" s="461"/>
      <c r="M193" s="461"/>
      <c r="N193" s="461"/>
      <c r="O193" s="461"/>
      <c r="P193" s="461"/>
    </row>
    <row r="194" spans="1:16" s="462" customFormat="1" ht="17.25" hidden="1" outlineLevel="2" x14ac:dyDescent="0.3">
      <c r="A194" s="438"/>
      <c r="B194" s="463"/>
      <c r="C194" s="465" t="s">
        <v>469</v>
      </c>
      <c r="D194" s="440" t="s">
        <v>455</v>
      </c>
      <c r="E194" s="465" t="s">
        <v>470</v>
      </c>
      <c r="F194" s="460"/>
      <c r="G194" s="83"/>
      <c r="H194" s="461"/>
      <c r="I194" s="461"/>
      <c r="J194" s="461"/>
      <c r="K194" s="461"/>
      <c r="L194" s="461"/>
      <c r="M194" s="461"/>
      <c r="N194" s="461"/>
      <c r="O194" s="461"/>
      <c r="P194" s="461"/>
    </row>
    <row r="195" spans="1:16" s="462" customFormat="1" ht="51.75" hidden="1" outlineLevel="2" x14ac:dyDescent="0.3">
      <c r="A195" s="438"/>
      <c r="B195" s="463"/>
      <c r="C195" s="465" t="s">
        <v>471</v>
      </c>
      <c r="D195" s="440" t="s">
        <v>472</v>
      </c>
      <c r="E195" s="465" t="s">
        <v>473</v>
      </c>
      <c r="F195" s="460"/>
      <c r="G195" s="83"/>
      <c r="H195" s="461"/>
      <c r="I195" s="461"/>
      <c r="J195" s="461"/>
      <c r="K195" s="461"/>
      <c r="L195" s="461"/>
      <c r="M195" s="461"/>
      <c r="N195" s="461"/>
      <c r="O195" s="461"/>
      <c r="P195" s="461"/>
    </row>
    <row r="196" spans="1:16" s="462" customFormat="1" ht="34.5" hidden="1" outlineLevel="2" x14ac:dyDescent="0.3">
      <c r="A196" s="438"/>
      <c r="B196" s="463"/>
      <c r="C196" s="465" t="s">
        <v>474</v>
      </c>
      <c r="D196" s="440" t="s">
        <v>461</v>
      </c>
      <c r="E196" s="465" t="s">
        <v>475</v>
      </c>
      <c r="F196" s="460"/>
      <c r="G196" s="83"/>
      <c r="H196" s="461"/>
      <c r="I196" s="461"/>
      <c r="J196" s="461"/>
      <c r="K196" s="461"/>
      <c r="L196" s="461"/>
      <c r="M196" s="461"/>
      <c r="N196" s="461"/>
      <c r="O196" s="461"/>
      <c r="P196" s="461"/>
    </row>
    <row r="197" spans="1:16" s="462" customFormat="1" ht="17.25" hidden="1" outlineLevel="2" x14ac:dyDescent="0.3">
      <c r="A197" s="438"/>
      <c r="B197" s="463"/>
      <c r="C197" s="465"/>
      <c r="D197" s="440"/>
      <c r="E197" s="465"/>
      <c r="F197" s="460"/>
      <c r="G197" s="83"/>
      <c r="H197" s="461"/>
      <c r="I197" s="461"/>
      <c r="J197" s="461"/>
      <c r="K197" s="461"/>
      <c r="L197" s="461"/>
      <c r="M197" s="461"/>
      <c r="N197" s="461"/>
      <c r="O197" s="461"/>
      <c r="P197" s="461"/>
    </row>
    <row r="198" spans="1:16" s="462" customFormat="1" ht="18" hidden="1" customHeight="1" outlineLevel="2" x14ac:dyDescent="0.3">
      <c r="A198" s="438"/>
      <c r="B198" s="463"/>
      <c r="C198" s="465" t="s">
        <v>445</v>
      </c>
      <c r="D198" s="440" t="s">
        <v>446</v>
      </c>
      <c r="E198" s="465"/>
      <c r="F198" s="460"/>
      <c r="G198" s="83"/>
      <c r="H198" s="461"/>
      <c r="I198" s="461"/>
      <c r="J198" s="461"/>
      <c r="K198" s="461"/>
      <c r="L198" s="461"/>
      <c r="M198" s="461"/>
      <c r="N198" s="461"/>
      <c r="O198" s="461"/>
      <c r="P198" s="461"/>
    </row>
    <row r="199" spans="1:16" s="462" customFormat="1" ht="17.25" hidden="1" outlineLevel="2" x14ac:dyDescent="0.3">
      <c r="A199" s="438"/>
      <c r="B199" s="463"/>
      <c r="C199" s="465" t="s">
        <v>448</v>
      </c>
      <c r="D199" s="440" t="s">
        <v>449</v>
      </c>
      <c r="E199" s="465"/>
      <c r="F199" s="460"/>
      <c r="G199" s="83"/>
      <c r="H199" s="461"/>
      <c r="I199" s="461"/>
      <c r="J199" s="461"/>
      <c r="K199" s="461"/>
      <c r="L199" s="461"/>
      <c r="M199" s="461"/>
      <c r="N199" s="461"/>
      <c r="O199" s="461"/>
      <c r="P199" s="461"/>
    </row>
    <row r="200" spans="1:16" s="462" customFormat="1" ht="17.25" hidden="1" outlineLevel="2" x14ac:dyDescent="0.3">
      <c r="A200" s="438"/>
      <c r="B200" s="463"/>
      <c r="C200" s="465" t="s">
        <v>451</v>
      </c>
      <c r="D200" s="440" t="s">
        <v>452</v>
      </c>
      <c r="E200" s="465"/>
      <c r="F200" s="460"/>
      <c r="G200" s="83"/>
      <c r="H200" s="461"/>
      <c r="I200" s="461"/>
      <c r="J200" s="461"/>
      <c r="K200" s="461"/>
      <c r="L200" s="461"/>
      <c r="M200" s="461"/>
      <c r="N200" s="461"/>
      <c r="O200" s="461"/>
      <c r="P200" s="461"/>
    </row>
    <row r="201" spans="1:16" s="462" customFormat="1" ht="17.25" hidden="1" outlineLevel="2" x14ac:dyDescent="0.3">
      <c r="A201" s="438"/>
      <c r="B201" s="463"/>
      <c r="C201" s="465" t="s">
        <v>454</v>
      </c>
      <c r="D201" s="440" t="s">
        <v>455</v>
      </c>
      <c r="E201" s="465" t="s">
        <v>476</v>
      </c>
      <c r="F201" s="460"/>
      <c r="G201" s="83"/>
      <c r="H201" s="461"/>
      <c r="I201" s="461"/>
      <c r="J201" s="461"/>
      <c r="K201" s="461"/>
      <c r="L201" s="461"/>
      <c r="M201" s="461"/>
      <c r="N201" s="461"/>
      <c r="O201" s="461"/>
      <c r="P201" s="461"/>
    </row>
    <row r="202" spans="1:16" s="462" customFormat="1" ht="17.25" hidden="1" outlineLevel="2" x14ac:dyDescent="0.3">
      <c r="A202" s="438"/>
      <c r="B202" s="463"/>
      <c r="C202" s="465" t="s">
        <v>457</v>
      </c>
      <c r="D202" s="440" t="s">
        <v>458</v>
      </c>
      <c r="E202" s="465" t="s">
        <v>476</v>
      </c>
      <c r="F202" s="460"/>
      <c r="G202" s="83"/>
      <c r="H202" s="461"/>
      <c r="I202" s="461"/>
      <c r="J202" s="461"/>
      <c r="K202" s="461"/>
      <c r="L202" s="461"/>
      <c r="M202" s="461"/>
      <c r="N202" s="461"/>
      <c r="O202" s="461"/>
      <c r="P202" s="461"/>
    </row>
    <row r="203" spans="1:16" s="462" customFormat="1" ht="17.25" hidden="1" outlineLevel="2" x14ac:dyDescent="0.3">
      <c r="A203" s="438"/>
      <c r="B203" s="463"/>
      <c r="C203" s="465"/>
      <c r="D203" s="440"/>
      <c r="E203" s="465"/>
      <c r="F203" s="460"/>
      <c r="G203" s="83"/>
      <c r="H203" s="461"/>
      <c r="I203" s="461"/>
      <c r="J203" s="461"/>
      <c r="K203" s="461"/>
      <c r="L203" s="461"/>
      <c r="M203" s="461"/>
      <c r="N203" s="461"/>
      <c r="O203" s="461"/>
      <c r="P203" s="461"/>
    </row>
    <row r="204" spans="1:16" s="462" customFormat="1" ht="17.25" hidden="1" outlineLevel="2" x14ac:dyDescent="0.3">
      <c r="A204" s="438"/>
      <c r="B204" s="463"/>
      <c r="C204" s="465" t="s">
        <v>463</v>
      </c>
      <c r="D204" s="440" t="s">
        <v>430</v>
      </c>
      <c r="E204" s="465" t="s">
        <v>477</v>
      </c>
      <c r="F204" s="460"/>
      <c r="G204" s="83"/>
      <c r="H204" s="461"/>
      <c r="I204" s="461"/>
      <c r="J204" s="461"/>
      <c r="K204" s="461"/>
      <c r="L204" s="461"/>
      <c r="M204" s="461"/>
      <c r="N204" s="461"/>
      <c r="O204" s="461"/>
      <c r="P204" s="461"/>
    </row>
    <row r="205" spans="1:16" s="462" customFormat="1" ht="17.25" hidden="1" outlineLevel="2" x14ac:dyDescent="0.3">
      <c r="A205" s="438"/>
      <c r="B205" s="463"/>
      <c r="C205" s="465" t="s">
        <v>465</v>
      </c>
      <c r="D205" s="440" t="s">
        <v>433</v>
      </c>
      <c r="E205" s="465" t="s">
        <v>478</v>
      </c>
      <c r="F205" s="460"/>
      <c r="G205" s="83"/>
      <c r="H205" s="461"/>
      <c r="I205" s="461"/>
      <c r="J205" s="461"/>
      <c r="K205" s="461"/>
      <c r="L205" s="461"/>
      <c r="M205" s="461"/>
      <c r="N205" s="461"/>
      <c r="O205" s="461"/>
      <c r="P205" s="461"/>
    </row>
    <row r="206" spans="1:16" s="462" customFormat="1" ht="34.5" hidden="1" outlineLevel="2" x14ac:dyDescent="0.3">
      <c r="A206" s="438"/>
      <c r="B206" s="463"/>
      <c r="C206" s="465" t="s">
        <v>467</v>
      </c>
      <c r="D206" s="440" t="s">
        <v>436</v>
      </c>
      <c r="E206" s="465" t="s">
        <v>479</v>
      </c>
      <c r="F206" s="460"/>
      <c r="G206" s="83"/>
      <c r="H206" s="461"/>
      <c r="I206" s="461"/>
      <c r="J206" s="461"/>
      <c r="K206" s="461"/>
      <c r="L206" s="461"/>
      <c r="M206" s="461"/>
      <c r="N206" s="461"/>
      <c r="O206" s="461"/>
      <c r="P206" s="461"/>
    </row>
    <row r="207" spans="1:16" s="462" customFormat="1" ht="17.25" hidden="1" outlineLevel="2" x14ac:dyDescent="0.3">
      <c r="A207" s="438"/>
      <c r="B207" s="463"/>
      <c r="C207" s="465" t="s">
        <v>469</v>
      </c>
      <c r="D207" s="440" t="s">
        <v>455</v>
      </c>
      <c r="E207" s="465" t="s">
        <v>480</v>
      </c>
      <c r="F207" s="460"/>
      <c r="G207" s="83"/>
      <c r="H207" s="461"/>
      <c r="I207" s="461"/>
      <c r="J207" s="461"/>
      <c r="K207" s="461"/>
      <c r="L207" s="461"/>
      <c r="M207" s="461"/>
      <c r="N207" s="461"/>
      <c r="O207" s="461"/>
      <c r="P207" s="461"/>
    </row>
    <row r="208" spans="1:16" s="462" customFormat="1" ht="17.25" hidden="1" outlineLevel="2" x14ac:dyDescent="0.3">
      <c r="A208" s="438"/>
      <c r="B208" s="463"/>
      <c r="C208" s="465" t="s">
        <v>471</v>
      </c>
      <c r="D208" s="440" t="s">
        <v>458</v>
      </c>
      <c r="E208" s="465" t="s">
        <v>481</v>
      </c>
      <c r="F208" s="460"/>
      <c r="G208" s="83"/>
      <c r="H208" s="461"/>
      <c r="I208" s="461"/>
      <c r="J208" s="461"/>
      <c r="K208" s="461"/>
      <c r="L208" s="461"/>
      <c r="M208" s="461"/>
      <c r="N208" s="461"/>
      <c r="O208" s="461"/>
      <c r="P208" s="461"/>
    </row>
    <row r="209" spans="1:16" s="462" customFormat="1" ht="17.25" hidden="1" outlineLevel="2" x14ac:dyDescent="0.3">
      <c r="A209" s="438"/>
      <c r="B209" s="463"/>
      <c r="C209" s="465"/>
      <c r="D209" s="440"/>
      <c r="E209" s="465"/>
      <c r="F209" s="460"/>
      <c r="G209" s="83"/>
      <c r="H209" s="461"/>
      <c r="I209" s="461"/>
      <c r="J209" s="461"/>
      <c r="K209" s="461"/>
      <c r="L209" s="461"/>
      <c r="M209" s="461"/>
      <c r="N209" s="461"/>
      <c r="O209" s="461"/>
      <c r="P209" s="461"/>
    </row>
    <row r="210" spans="1:16" s="462" customFormat="1" ht="69" hidden="1" outlineLevel="2" x14ac:dyDescent="0.3">
      <c r="A210" s="438"/>
      <c r="B210" s="463"/>
      <c r="C210" s="465" t="s">
        <v>482</v>
      </c>
      <c r="D210" s="440" t="s">
        <v>430</v>
      </c>
      <c r="E210" s="465" t="s">
        <v>483</v>
      </c>
      <c r="F210" s="460"/>
      <c r="G210" s="83"/>
      <c r="H210" s="461"/>
      <c r="I210" s="461"/>
      <c r="J210" s="461"/>
      <c r="K210" s="461"/>
      <c r="L210" s="461"/>
      <c r="M210" s="461"/>
      <c r="N210" s="461"/>
      <c r="O210" s="461"/>
      <c r="P210" s="461"/>
    </row>
    <row r="211" spans="1:16" s="462" customFormat="1" ht="69" hidden="1" outlineLevel="2" x14ac:dyDescent="0.3">
      <c r="A211" s="438"/>
      <c r="B211" s="463"/>
      <c r="C211" s="465" t="s">
        <v>484</v>
      </c>
      <c r="D211" s="440" t="s">
        <v>433</v>
      </c>
      <c r="E211" s="465" t="s">
        <v>485</v>
      </c>
      <c r="F211" s="460"/>
      <c r="G211" s="83"/>
      <c r="H211" s="461"/>
      <c r="I211" s="461"/>
      <c r="J211" s="461"/>
      <c r="K211" s="461"/>
      <c r="L211" s="461"/>
      <c r="M211" s="461"/>
      <c r="N211" s="461"/>
      <c r="O211" s="461"/>
      <c r="P211" s="461"/>
    </row>
    <row r="212" spans="1:16" s="462" customFormat="1" ht="69" hidden="1" outlineLevel="2" x14ac:dyDescent="0.3">
      <c r="A212" s="438"/>
      <c r="B212" s="463"/>
      <c r="C212" s="465" t="s">
        <v>486</v>
      </c>
      <c r="D212" s="440" t="s">
        <v>436</v>
      </c>
      <c r="E212" s="465" t="s">
        <v>487</v>
      </c>
      <c r="F212" s="460"/>
      <c r="G212" s="83"/>
      <c r="H212" s="461"/>
      <c r="I212" s="461"/>
      <c r="J212" s="461"/>
      <c r="K212" s="461"/>
      <c r="L212" s="461"/>
      <c r="M212" s="461"/>
      <c r="N212" s="461"/>
      <c r="O212" s="461"/>
      <c r="P212" s="461"/>
    </row>
    <row r="213" spans="1:16" s="462" customFormat="1" ht="34.5" hidden="1" outlineLevel="2" x14ac:dyDescent="0.3">
      <c r="A213" s="438"/>
      <c r="B213" s="463"/>
      <c r="C213" s="465" t="s">
        <v>488</v>
      </c>
      <c r="D213" s="440" t="s">
        <v>455</v>
      </c>
      <c r="E213" s="465" t="s">
        <v>489</v>
      </c>
      <c r="F213" s="460"/>
      <c r="G213" s="83"/>
      <c r="H213" s="461"/>
      <c r="I213" s="461"/>
      <c r="J213" s="461"/>
      <c r="K213" s="461"/>
      <c r="L213" s="461"/>
      <c r="M213" s="461"/>
      <c r="N213" s="461"/>
      <c r="O213" s="461"/>
      <c r="P213" s="461"/>
    </row>
    <row r="214" spans="1:16" s="462" customFormat="1" ht="34.5" hidden="1" outlineLevel="2" x14ac:dyDescent="0.3">
      <c r="A214" s="438"/>
      <c r="B214" s="463"/>
      <c r="C214" s="465" t="s">
        <v>490</v>
      </c>
      <c r="D214" s="440" t="s">
        <v>458</v>
      </c>
      <c r="E214" s="465" t="s">
        <v>491</v>
      </c>
      <c r="F214" s="460"/>
      <c r="G214" s="83"/>
      <c r="H214" s="461"/>
      <c r="I214" s="461"/>
      <c r="J214" s="461"/>
      <c r="K214" s="461"/>
      <c r="L214" s="461"/>
      <c r="M214" s="461"/>
      <c r="N214" s="461"/>
      <c r="O214" s="461"/>
      <c r="P214" s="461"/>
    </row>
    <row r="215" spans="1:16" s="462" customFormat="1" ht="17.25" hidden="1" outlineLevel="2" x14ac:dyDescent="0.3">
      <c r="A215" s="438"/>
      <c r="B215" s="463"/>
      <c r="C215" s="465"/>
      <c r="D215" s="440"/>
      <c r="E215" s="465"/>
      <c r="F215" s="460"/>
      <c r="G215" s="83"/>
      <c r="H215" s="461"/>
      <c r="I215" s="461"/>
      <c r="J215" s="461"/>
      <c r="K215" s="461"/>
      <c r="L215" s="461"/>
      <c r="M215" s="461"/>
      <c r="N215" s="461"/>
      <c r="O215" s="461"/>
      <c r="P215" s="461"/>
    </row>
    <row r="216" spans="1:16" s="462" customFormat="1" ht="69" hidden="1" outlineLevel="2" x14ac:dyDescent="0.3">
      <c r="A216" s="438"/>
      <c r="B216" s="463"/>
      <c r="C216" s="465" t="s">
        <v>492</v>
      </c>
      <c r="D216" s="440" t="s">
        <v>430</v>
      </c>
      <c r="E216" s="465" t="s">
        <v>493</v>
      </c>
      <c r="F216" s="460"/>
      <c r="G216" s="83"/>
      <c r="H216" s="461"/>
      <c r="I216" s="461"/>
      <c r="J216" s="461"/>
      <c r="K216" s="461"/>
      <c r="L216" s="461"/>
      <c r="M216" s="461"/>
      <c r="N216" s="461"/>
      <c r="O216" s="461"/>
      <c r="P216" s="461"/>
    </row>
    <row r="217" spans="1:16" s="462" customFormat="1" ht="69" hidden="1" outlineLevel="2" x14ac:dyDescent="0.3">
      <c r="A217" s="438"/>
      <c r="B217" s="463"/>
      <c r="C217" s="465" t="s">
        <v>494</v>
      </c>
      <c r="D217" s="440" t="s">
        <v>433</v>
      </c>
      <c r="E217" s="465" t="s">
        <v>495</v>
      </c>
      <c r="F217" s="460"/>
      <c r="G217" s="83"/>
      <c r="H217" s="461"/>
      <c r="I217" s="461"/>
      <c r="J217" s="461"/>
      <c r="K217" s="461"/>
      <c r="L217" s="461"/>
      <c r="M217" s="461"/>
      <c r="N217" s="461"/>
      <c r="O217" s="461"/>
      <c r="P217" s="461"/>
    </row>
    <row r="218" spans="1:16" s="462" customFormat="1" ht="69" hidden="1" outlineLevel="2" x14ac:dyDescent="0.3">
      <c r="A218" s="438"/>
      <c r="B218" s="463"/>
      <c r="C218" s="465" t="s">
        <v>496</v>
      </c>
      <c r="D218" s="440" t="s">
        <v>436</v>
      </c>
      <c r="E218" s="465" t="s">
        <v>497</v>
      </c>
      <c r="F218" s="460"/>
      <c r="G218" s="83"/>
      <c r="H218" s="461"/>
      <c r="I218" s="461"/>
      <c r="J218" s="461"/>
      <c r="K218" s="461"/>
      <c r="L218" s="461"/>
      <c r="M218" s="461"/>
      <c r="N218" s="461"/>
      <c r="O218" s="461"/>
      <c r="P218" s="461"/>
    </row>
    <row r="219" spans="1:16" s="462" customFormat="1" ht="34.5" hidden="1" outlineLevel="2" x14ac:dyDescent="0.3">
      <c r="A219" s="438"/>
      <c r="B219" s="463"/>
      <c r="C219" s="465" t="s">
        <v>498</v>
      </c>
      <c r="D219" s="440" t="s">
        <v>499</v>
      </c>
      <c r="E219" s="465" t="s">
        <v>500</v>
      </c>
      <c r="F219" s="460"/>
      <c r="G219" s="83"/>
      <c r="H219" s="461"/>
      <c r="I219" s="461"/>
      <c r="J219" s="461"/>
      <c r="K219" s="461"/>
      <c r="L219" s="461"/>
      <c r="M219" s="461"/>
      <c r="N219" s="461"/>
      <c r="O219" s="461"/>
      <c r="P219" s="461"/>
    </row>
    <row r="220" spans="1:16" s="462" customFormat="1" ht="34.5" hidden="1" outlineLevel="2" x14ac:dyDescent="0.3">
      <c r="A220" s="438"/>
      <c r="B220" s="463"/>
      <c r="C220" s="465" t="s">
        <v>501</v>
      </c>
      <c r="D220" s="440" t="s">
        <v>502</v>
      </c>
      <c r="E220" s="465" t="s">
        <v>503</v>
      </c>
      <c r="F220" s="460"/>
      <c r="G220" s="83"/>
      <c r="H220" s="461"/>
      <c r="I220" s="461"/>
      <c r="J220" s="461"/>
      <c r="K220" s="461"/>
      <c r="L220" s="461"/>
      <c r="M220" s="461"/>
      <c r="N220" s="461"/>
      <c r="O220" s="461"/>
      <c r="P220" s="461"/>
    </row>
    <row r="221" spans="1:16" s="462" customFormat="1" ht="17.25" hidden="1" outlineLevel="2" x14ac:dyDescent="0.3">
      <c r="A221" s="438"/>
      <c r="B221" s="463"/>
      <c r="C221" s="465"/>
      <c r="D221" s="440"/>
      <c r="E221" s="465"/>
      <c r="F221" s="460"/>
      <c r="G221" s="83"/>
      <c r="H221" s="461"/>
      <c r="I221" s="461"/>
      <c r="J221" s="461"/>
      <c r="K221" s="461"/>
      <c r="L221" s="461"/>
      <c r="M221" s="461"/>
      <c r="N221" s="461"/>
      <c r="O221" s="461"/>
      <c r="P221" s="461"/>
    </row>
    <row r="222" spans="1:16" s="462" customFormat="1" ht="69" hidden="1" outlineLevel="2" x14ac:dyDescent="0.3">
      <c r="A222" s="438"/>
      <c r="B222" s="463"/>
      <c r="C222" s="465" t="s">
        <v>504</v>
      </c>
      <c r="D222" s="440" t="s">
        <v>430</v>
      </c>
      <c r="E222" s="465" t="s">
        <v>505</v>
      </c>
      <c r="F222" s="460"/>
      <c r="G222" s="83"/>
      <c r="H222" s="461"/>
      <c r="I222" s="461"/>
      <c r="J222" s="461"/>
      <c r="K222" s="461"/>
      <c r="L222" s="461"/>
      <c r="M222" s="461"/>
      <c r="N222" s="461"/>
      <c r="O222" s="461"/>
      <c r="P222" s="461"/>
    </row>
    <row r="223" spans="1:16" s="462" customFormat="1" ht="69" hidden="1" outlineLevel="2" x14ac:dyDescent="0.3">
      <c r="A223" s="438"/>
      <c r="B223" s="463"/>
      <c r="C223" s="465" t="s">
        <v>506</v>
      </c>
      <c r="D223" s="440" t="s">
        <v>433</v>
      </c>
      <c r="E223" s="465" t="s">
        <v>507</v>
      </c>
      <c r="F223" s="460"/>
      <c r="G223" s="83"/>
      <c r="H223" s="461"/>
      <c r="I223" s="461"/>
      <c r="J223" s="461"/>
      <c r="K223" s="461"/>
      <c r="L223" s="461"/>
      <c r="M223" s="461"/>
      <c r="N223" s="461"/>
      <c r="O223" s="461"/>
      <c r="P223" s="461"/>
    </row>
    <row r="224" spans="1:16" s="462" customFormat="1" ht="69" hidden="1" outlineLevel="2" x14ac:dyDescent="0.3">
      <c r="A224" s="438"/>
      <c r="B224" s="463"/>
      <c r="C224" s="465" t="s">
        <v>508</v>
      </c>
      <c r="D224" s="440" t="s">
        <v>436</v>
      </c>
      <c r="E224" s="465" t="s">
        <v>509</v>
      </c>
      <c r="F224" s="460"/>
      <c r="G224" s="83"/>
      <c r="H224" s="461"/>
      <c r="I224" s="461"/>
      <c r="J224" s="461"/>
      <c r="K224" s="461"/>
      <c r="L224" s="461"/>
      <c r="M224" s="461"/>
      <c r="N224" s="461"/>
      <c r="O224" s="461"/>
      <c r="P224" s="461"/>
    </row>
    <row r="225" spans="1:16" s="462" customFormat="1" ht="17.25" hidden="1" outlineLevel="2" x14ac:dyDescent="0.3">
      <c r="A225" s="438"/>
      <c r="B225" s="463"/>
      <c r="C225" s="465" t="s">
        <v>510</v>
      </c>
      <c r="D225" s="440" t="s">
        <v>430</v>
      </c>
      <c r="E225" s="465" t="s">
        <v>511</v>
      </c>
      <c r="F225" s="460"/>
      <c r="G225" s="83"/>
      <c r="H225" s="461"/>
      <c r="I225" s="461"/>
      <c r="J225" s="461"/>
      <c r="K225" s="461"/>
      <c r="L225" s="461"/>
      <c r="M225" s="461"/>
      <c r="N225" s="461"/>
      <c r="O225" s="461"/>
      <c r="P225" s="461"/>
    </row>
    <row r="226" spans="1:16" s="462" customFormat="1" ht="17.25" hidden="1" outlineLevel="2" x14ac:dyDescent="0.3">
      <c r="A226" s="438"/>
      <c r="B226" s="463"/>
      <c r="C226" s="465" t="s">
        <v>512</v>
      </c>
      <c r="D226" s="440" t="s">
        <v>433</v>
      </c>
      <c r="E226" s="465" t="s">
        <v>511</v>
      </c>
      <c r="F226" s="460"/>
      <c r="G226" s="83"/>
      <c r="H226" s="461"/>
      <c r="I226" s="461"/>
      <c r="J226" s="461"/>
      <c r="K226" s="461"/>
      <c r="L226" s="461"/>
      <c r="M226" s="461"/>
      <c r="N226" s="461"/>
      <c r="O226" s="461"/>
      <c r="P226" s="461"/>
    </row>
    <row r="227" spans="1:16" s="462" customFormat="1" ht="17.25" hidden="1" outlineLevel="2" x14ac:dyDescent="0.3">
      <c r="A227" s="438"/>
      <c r="B227" s="463"/>
      <c r="C227" s="465" t="s">
        <v>513</v>
      </c>
      <c r="D227" s="440" t="s">
        <v>436</v>
      </c>
      <c r="E227" s="465" t="s">
        <v>511</v>
      </c>
      <c r="F227" s="460"/>
      <c r="G227" s="83"/>
      <c r="H227" s="461"/>
      <c r="I227" s="461"/>
      <c r="J227" s="461"/>
      <c r="K227" s="461"/>
      <c r="L227" s="461"/>
      <c r="M227" s="461"/>
      <c r="N227" s="461"/>
      <c r="O227" s="461"/>
      <c r="P227" s="461"/>
    </row>
    <row r="228" spans="1:16" s="462" customFormat="1" ht="17.25" hidden="1" outlineLevel="2" x14ac:dyDescent="0.3">
      <c r="A228" s="438"/>
      <c r="B228" s="463"/>
      <c r="C228" s="466" t="s">
        <v>32</v>
      </c>
      <c r="D228" s="467" t="s">
        <v>430</v>
      </c>
      <c r="E228" s="466" t="s">
        <v>514</v>
      </c>
      <c r="F228" s="460"/>
      <c r="G228" s="83"/>
      <c r="H228" s="461"/>
      <c r="I228" s="461"/>
      <c r="J228" s="461"/>
      <c r="K228" s="461"/>
      <c r="L228" s="461"/>
      <c r="M228" s="461"/>
      <c r="N228" s="461"/>
      <c r="O228" s="461"/>
      <c r="P228" s="461"/>
    </row>
    <row r="229" spans="1:16" s="462" customFormat="1" ht="17.25" hidden="1" outlineLevel="2" x14ac:dyDescent="0.3">
      <c r="A229" s="438"/>
      <c r="B229" s="463"/>
      <c r="C229" s="465" t="s">
        <v>515</v>
      </c>
      <c r="D229" s="440" t="s">
        <v>430</v>
      </c>
      <c r="E229" s="465" t="s">
        <v>516</v>
      </c>
      <c r="F229" s="460"/>
      <c r="G229" s="83"/>
      <c r="H229" s="461"/>
      <c r="I229" s="461"/>
      <c r="J229" s="461"/>
      <c r="K229" s="461"/>
      <c r="L229" s="461"/>
      <c r="M229" s="461"/>
      <c r="N229" s="461"/>
      <c r="O229" s="461"/>
      <c r="P229" s="461"/>
    </row>
    <row r="230" spans="1:16" s="462" customFormat="1" ht="17.25" hidden="1" outlineLevel="2" x14ac:dyDescent="0.3">
      <c r="A230" s="438"/>
      <c r="B230" s="463"/>
      <c r="C230" s="465" t="s">
        <v>517</v>
      </c>
      <c r="D230" s="440" t="s">
        <v>433</v>
      </c>
      <c r="E230" s="465" t="s">
        <v>516</v>
      </c>
      <c r="F230" s="460"/>
      <c r="G230" s="83"/>
      <c r="H230" s="461"/>
      <c r="I230" s="461"/>
      <c r="J230" s="461"/>
      <c r="K230" s="461"/>
      <c r="L230" s="461"/>
      <c r="M230" s="461"/>
      <c r="N230" s="461"/>
      <c r="O230" s="461"/>
      <c r="P230" s="461"/>
    </row>
    <row r="231" spans="1:16" s="462" customFormat="1" ht="17.25" hidden="1" outlineLevel="2" x14ac:dyDescent="0.3">
      <c r="A231" s="438"/>
      <c r="B231" s="463"/>
      <c r="C231" s="465" t="s">
        <v>518</v>
      </c>
      <c r="D231" s="440" t="s">
        <v>436</v>
      </c>
      <c r="E231" s="465" t="s">
        <v>516</v>
      </c>
      <c r="F231" s="460"/>
      <c r="G231" s="83"/>
      <c r="H231" s="461"/>
      <c r="I231" s="461"/>
      <c r="J231" s="461"/>
      <c r="K231" s="461"/>
      <c r="L231" s="461"/>
      <c r="M231" s="461"/>
      <c r="N231" s="461"/>
      <c r="O231" s="461"/>
      <c r="P231" s="461"/>
    </row>
    <row r="232" spans="1:16" s="462" customFormat="1" ht="17.25" hidden="1" outlineLevel="2" x14ac:dyDescent="0.3">
      <c r="A232" s="438"/>
      <c r="B232" s="463"/>
      <c r="C232" s="465" t="s">
        <v>519</v>
      </c>
      <c r="D232" s="440" t="s">
        <v>430</v>
      </c>
      <c r="E232" s="465" t="s">
        <v>520</v>
      </c>
      <c r="F232" s="460"/>
      <c r="G232" s="83"/>
      <c r="H232" s="461"/>
      <c r="I232" s="461"/>
      <c r="J232" s="461"/>
      <c r="K232" s="461"/>
      <c r="L232" s="461"/>
      <c r="M232" s="461"/>
      <c r="N232" s="461"/>
      <c r="O232" s="461"/>
      <c r="P232" s="461"/>
    </row>
    <row r="233" spans="1:16" s="462" customFormat="1" ht="17.25" hidden="1" outlineLevel="2" x14ac:dyDescent="0.3">
      <c r="A233" s="438"/>
      <c r="B233" s="463"/>
      <c r="C233" s="465" t="s">
        <v>521</v>
      </c>
      <c r="D233" s="440" t="s">
        <v>433</v>
      </c>
      <c r="E233" s="465" t="s">
        <v>522</v>
      </c>
      <c r="F233" s="460"/>
      <c r="G233" s="83"/>
      <c r="H233" s="461"/>
      <c r="I233" s="461"/>
      <c r="J233" s="461"/>
      <c r="K233" s="461"/>
      <c r="L233" s="461"/>
      <c r="M233" s="461"/>
      <c r="N233" s="461"/>
      <c r="O233" s="461"/>
      <c r="P233" s="461"/>
    </row>
    <row r="234" spans="1:16" s="462" customFormat="1" ht="17.25" hidden="1" outlineLevel="2" x14ac:dyDescent="0.3">
      <c r="A234" s="438"/>
      <c r="B234" s="463"/>
      <c r="C234" s="465" t="s">
        <v>523</v>
      </c>
      <c r="D234" s="440" t="s">
        <v>436</v>
      </c>
      <c r="E234" s="465" t="s">
        <v>522</v>
      </c>
      <c r="F234" s="460"/>
      <c r="G234" s="83"/>
      <c r="H234" s="461"/>
      <c r="I234" s="461"/>
      <c r="J234" s="461"/>
      <c r="K234" s="461"/>
      <c r="L234" s="461"/>
      <c r="M234" s="461"/>
      <c r="N234" s="461"/>
      <c r="O234" s="461"/>
      <c r="P234" s="461"/>
    </row>
    <row r="235" spans="1:16" s="462" customFormat="1" ht="17.25" hidden="1" outlineLevel="2" x14ac:dyDescent="0.3">
      <c r="A235" s="442"/>
      <c r="B235" s="92"/>
      <c r="C235" s="707" t="s">
        <v>524</v>
      </c>
      <c r="D235" s="443" t="s">
        <v>430</v>
      </c>
      <c r="E235" s="443" t="s">
        <v>361</v>
      </c>
      <c r="F235" s="460"/>
      <c r="G235" s="83"/>
      <c r="H235" s="461"/>
      <c r="I235" s="461"/>
      <c r="J235" s="461"/>
      <c r="K235" s="461"/>
      <c r="L235" s="461"/>
      <c r="M235" s="461"/>
      <c r="N235" s="461"/>
      <c r="O235" s="461"/>
      <c r="P235" s="461"/>
    </row>
    <row r="236" spans="1:16" s="462" customFormat="1" ht="17.25" hidden="1" outlineLevel="2" x14ac:dyDescent="0.3">
      <c r="A236" s="438"/>
      <c r="B236" s="463"/>
      <c r="C236" s="707" t="s">
        <v>525</v>
      </c>
      <c r="D236" s="443" t="s">
        <v>433</v>
      </c>
      <c r="E236" s="443" t="s">
        <v>361</v>
      </c>
      <c r="F236" s="460"/>
      <c r="G236" s="83"/>
      <c r="H236" s="461"/>
      <c r="I236" s="461"/>
      <c r="J236" s="461"/>
      <c r="K236" s="461"/>
      <c r="L236" s="461"/>
      <c r="M236" s="461"/>
      <c r="N236" s="461"/>
      <c r="O236" s="461"/>
      <c r="P236" s="461"/>
    </row>
    <row r="237" spans="1:16" s="462" customFormat="1" ht="17.25" hidden="1" outlineLevel="2" x14ac:dyDescent="0.3">
      <c r="A237" s="438"/>
      <c r="B237" s="463"/>
      <c r="C237" s="707" t="s">
        <v>526</v>
      </c>
      <c r="D237" s="443" t="s">
        <v>436</v>
      </c>
      <c r="E237" s="443" t="s">
        <v>361</v>
      </c>
      <c r="F237" s="460"/>
      <c r="G237" s="83"/>
      <c r="H237" s="461"/>
      <c r="I237" s="461"/>
      <c r="J237" s="461"/>
      <c r="K237" s="461"/>
      <c r="L237" s="461"/>
      <c r="M237" s="461"/>
      <c r="N237" s="461"/>
      <c r="O237" s="461"/>
      <c r="P237" s="461"/>
    </row>
    <row r="238" spans="1:16" s="462" customFormat="1" ht="17.25" hidden="1" outlineLevel="2" x14ac:dyDescent="0.3">
      <c r="A238" s="442"/>
      <c r="B238" s="92"/>
      <c r="C238" s="707" t="s">
        <v>527</v>
      </c>
      <c r="D238" s="443" t="s">
        <v>528</v>
      </c>
      <c r="E238" s="443" t="s">
        <v>361</v>
      </c>
      <c r="F238" s="460"/>
      <c r="G238" s="83"/>
      <c r="H238" s="461"/>
      <c r="I238" s="461"/>
      <c r="J238" s="461"/>
      <c r="K238" s="461"/>
      <c r="L238" s="461"/>
      <c r="M238" s="461"/>
      <c r="N238" s="461"/>
      <c r="O238" s="461"/>
      <c r="P238" s="461"/>
    </row>
    <row r="239" spans="1:16" s="462" customFormat="1" ht="17.25" hidden="1" outlineLevel="2" x14ac:dyDescent="0.3">
      <c r="A239" s="438"/>
      <c r="B239" s="463"/>
      <c r="C239" s="468" t="s">
        <v>529</v>
      </c>
      <c r="D239" s="469" t="s">
        <v>530</v>
      </c>
      <c r="E239" s="465" t="s">
        <v>531</v>
      </c>
      <c r="F239" s="460"/>
      <c r="G239" s="83"/>
      <c r="H239" s="461"/>
      <c r="I239" s="461"/>
      <c r="J239" s="461"/>
      <c r="K239" s="461"/>
      <c r="L239" s="461"/>
      <c r="M239" s="461"/>
      <c r="N239" s="461"/>
      <c r="O239" s="461"/>
      <c r="P239" s="461"/>
    </row>
    <row r="240" spans="1:16" s="462" customFormat="1" ht="17.25" hidden="1" outlineLevel="2" x14ac:dyDescent="0.3">
      <c r="A240" s="442"/>
      <c r="B240" s="92"/>
      <c r="C240" s="707" t="s">
        <v>532</v>
      </c>
      <c r="D240" s="443" t="s">
        <v>533</v>
      </c>
      <c r="E240" s="443" t="s">
        <v>361</v>
      </c>
      <c r="F240" s="460"/>
      <c r="G240" s="83"/>
      <c r="H240" s="461"/>
      <c r="I240" s="461"/>
      <c r="J240" s="461"/>
      <c r="K240" s="461"/>
      <c r="L240" s="461"/>
      <c r="M240" s="461"/>
      <c r="N240" s="461"/>
      <c r="O240" s="461"/>
      <c r="P240" s="461"/>
    </row>
    <row r="241" spans="1:18" s="462" customFormat="1" ht="17.25" hidden="1" outlineLevel="2" x14ac:dyDescent="0.3">
      <c r="A241" s="442"/>
      <c r="B241" s="92"/>
      <c r="C241" s="707" t="s">
        <v>534</v>
      </c>
      <c r="D241" s="443" t="s">
        <v>436</v>
      </c>
      <c r="E241" s="443" t="s">
        <v>361</v>
      </c>
      <c r="F241" s="460"/>
      <c r="G241" s="83"/>
      <c r="H241" s="461"/>
      <c r="I241" s="461"/>
      <c r="J241" s="461"/>
      <c r="K241" s="461"/>
      <c r="L241" s="461"/>
      <c r="M241" s="461"/>
      <c r="N241" s="461"/>
      <c r="O241" s="461"/>
      <c r="P241" s="461"/>
    </row>
    <row r="242" spans="1:18" s="462" customFormat="1" ht="17.25" hidden="1" outlineLevel="2" x14ac:dyDescent="0.3">
      <c r="A242" s="438"/>
      <c r="B242" s="463"/>
      <c r="C242" s="468" t="s">
        <v>535</v>
      </c>
      <c r="D242" s="469" t="s">
        <v>530</v>
      </c>
      <c r="E242" s="465" t="s">
        <v>536</v>
      </c>
      <c r="F242" s="460"/>
      <c r="G242" s="83"/>
      <c r="H242" s="461"/>
      <c r="I242" s="461"/>
      <c r="J242" s="461"/>
      <c r="K242" s="461"/>
      <c r="L242" s="461"/>
      <c r="M242" s="461"/>
      <c r="N242" s="461"/>
      <c r="O242" s="461"/>
      <c r="P242" s="461"/>
    </row>
    <row r="243" spans="1:18" s="462" customFormat="1" ht="17.25" hidden="1" outlineLevel="2" x14ac:dyDescent="0.3">
      <c r="A243" s="438"/>
      <c r="B243" s="463"/>
      <c r="C243" s="468" t="s">
        <v>537</v>
      </c>
      <c r="D243" s="469" t="s">
        <v>533</v>
      </c>
      <c r="E243" s="465" t="s">
        <v>538</v>
      </c>
      <c r="F243" s="460"/>
      <c r="G243" s="83"/>
      <c r="H243" s="461"/>
      <c r="I243" s="461"/>
      <c r="J243" s="461"/>
      <c r="K243" s="461"/>
      <c r="L243" s="461"/>
      <c r="M243" s="461"/>
      <c r="N243" s="461"/>
      <c r="O243" s="461"/>
      <c r="P243" s="461"/>
    </row>
    <row r="244" spans="1:18" s="462" customFormat="1" ht="17.25" hidden="1" outlineLevel="2" x14ac:dyDescent="0.3">
      <c r="A244" s="438"/>
      <c r="B244" s="463"/>
      <c r="C244" s="468" t="s">
        <v>539</v>
      </c>
      <c r="D244" s="440" t="s">
        <v>436</v>
      </c>
      <c r="E244" s="465" t="s">
        <v>538</v>
      </c>
      <c r="F244" s="460"/>
      <c r="G244" s="83"/>
      <c r="H244" s="461"/>
      <c r="I244" s="461"/>
      <c r="J244" s="461"/>
      <c r="K244" s="461"/>
      <c r="L244" s="461"/>
      <c r="M244" s="461"/>
      <c r="N244" s="461"/>
      <c r="O244" s="461"/>
      <c r="P244" s="461"/>
    </row>
    <row r="245" spans="1:18" s="462" customFormat="1" ht="17.25" hidden="1" outlineLevel="2" x14ac:dyDescent="0.3">
      <c r="A245" s="442"/>
      <c r="B245" s="92"/>
      <c r="C245" s="707" t="s">
        <v>540</v>
      </c>
      <c r="D245" s="443" t="s">
        <v>541</v>
      </c>
      <c r="E245" s="443" t="s">
        <v>361</v>
      </c>
      <c r="F245" s="460"/>
      <c r="G245" s="83"/>
      <c r="H245" s="461"/>
      <c r="I245" s="461"/>
      <c r="J245" s="461"/>
      <c r="K245" s="461"/>
      <c r="L245" s="461"/>
      <c r="M245" s="461"/>
      <c r="N245" s="461"/>
      <c r="O245" s="461"/>
      <c r="P245" s="461"/>
    </row>
    <row r="246" spans="1:18" s="462" customFormat="1" ht="34.5" hidden="1" outlineLevel="2" x14ac:dyDescent="0.3">
      <c r="A246" s="438"/>
      <c r="B246" s="470"/>
      <c r="C246" s="471" t="s">
        <v>542</v>
      </c>
      <c r="D246" s="472" t="s">
        <v>543</v>
      </c>
      <c r="E246" s="466" t="s">
        <v>544</v>
      </c>
      <c r="F246" s="460"/>
      <c r="G246" s="83"/>
      <c r="H246" s="461"/>
      <c r="I246" s="461"/>
      <c r="J246" s="461"/>
      <c r="K246" s="461"/>
      <c r="L246" s="461"/>
      <c r="M246" s="461"/>
      <c r="N246" s="461"/>
      <c r="O246" s="461"/>
      <c r="P246" s="461"/>
    </row>
    <row r="247" spans="1:18" s="462" customFormat="1" ht="17.25" hidden="1" outlineLevel="2" x14ac:dyDescent="0.3">
      <c r="A247" s="438"/>
      <c r="B247" s="470"/>
      <c r="C247" s="465" t="s">
        <v>545</v>
      </c>
      <c r="D247" s="440" t="s">
        <v>546</v>
      </c>
      <c r="E247" s="465"/>
      <c r="F247" s="460"/>
      <c r="G247" s="83"/>
      <c r="H247" s="461"/>
      <c r="I247" s="461"/>
      <c r="J247" s="461"/>
      <c r="K247" s="461"/>
      <c r="L247" s="461"/>
      <c r="M247" s="461"/>
      <c r="N247" s="461"/>
      <c r="O247" s="461"/>
      <c r="P247" s="461"/>
    </row>
    <row r="248" spans="1:18" s="462" customFormat="1" ht="17.25" hidden="1" outlineLevel="2" x14ac:dyDescent="0.3">
      <c r="A248" s="438"/>
      <c r="B248" s="473"/>
      <c r="C248" s="465" t="s">
        <v>547</v>
      </c>
      <c r="D248" s="440" t="s">
        <v>548</v>
      </c>
      <c r="E248" s="465"/>
      <c r="F248" s="460"/>
      <c r="G248" s="83"/>
      <c r="H248" s="461"/>
      <c r="I248" s="461"/>
      <c r="J248" s="461"/>
      <c r="K248" s="461"/>
      <c r="L248" s="461"/>
      <c r="M248" s="461"/>
      <c r="N248" s="461"/>
      <c r="O248" s="461"/>
      <c r="P248" s="461"/>
    </row>
    <row r="249" spans="1:18" s="98" customFormat="1" ht="17.25" hidden="1" outlineLevel="1" x14ac:dyDescent="0.3">
      <c r="A249" s="444"/>
      <c r="B249" s="451"/>
      <c r="C249" s="451"/>
      <c r="D249" s="451"/>
      <c r="E249" s="452"/>
      <c r="F249" s="95"/>
      <c r="G249" s="96"/>
      <c r="H249" s="97"/>
      <c r="I249" s="97"/>
      <c r="J249" s="97"/>
      <c r="K249" s="97"/>
      <c r="L249" s="97"/>
      <c r="M249" s="97"/>
      <c r="N249" s="97"/>
      <c r="O249" s="97"/>
      <c r="P249" s="97"/>
    </row>
    <row r="250" spans="1:18" s="98" customFormat="1" ht="18" hidden="1" thickBot="1" x14ac:dyDescent="0.35">
      <c r="A250" s="103"/>
      <c r="B250" s="474"/>
      <c r="C250" s="475"/>
      <c r="D250" s="474"/>
      <c r="E250" s="476"/>
      <c r="F250" s="104"/>
      <c r="G250" s="96"/>
      <c r="H250" s="97"/>
      <c r="I250" s="97"/>
      <c r="J250" s="97"/>
      <c r="K250" s="97"/>
      <c r="L250" s="97"/>
      <c r="M250" s="97"/>
      <c r="N250" s="97"/>
      <c r="O250" s="97"/>
      <c r="P250" s="97"/>
    </row>
    <row r="251" spans="1:18" s="86" customFormat="1" ht="18" hidden="1" thickBot="1" x14ac:dyDescent="0.35">
      <c r="A251" s="477"/>
      <c r="B251" s="706">
        <f>SUM(B252,B268,B344,B353,B359,B324:B338,B340:B342)</f>
        <v>0</v>
      </c>
      <c r="C251" s="431" t="s">
        <v>549</v>
      </c>
      <c r="D251" s="432"/>
      <c r="E251" s="433"/>
      <c r="F251" s="83"/>
      <c r="G251" s="83"/>
      <c r="H251" s="101"/>
      <c r="I251" s="83"/>
      <c r="J251" s="85"/>
      <c r="K251" s="85"/>
      <c r="L251" s="85"/>
      <c r="M251" s="85"/>
      <c r="N251" s="85"/>
      <c r="O251" s="85"/>
      <c r="P251" s="85"/>
      <c r="Q251" s="85"/>
      <c r="R251" s="85"/>
    </row>
    <row r="252" spans="1:18" s="86" customFormat="1" ht="34.5" hidden="1" outlineLevel="1" x14ac:dyDescent="0.3">
      <c r="A252" s="79"/>
      <c r="B252" s="80">
        <f>SUM(B253,B254,B258,B261,B266)</f>
        <v>0</v>
      </c>
      <c r="C252" s="437" t="s">
        <v>550</v>
      </c>
      <c r="D252" s="81" t="s">
        <v>551</v>
      </c>
      <c r="E252" s="105" t="s">
        <v>552</v>
      </c>
      <c r="F252" s="83"/>
      <c r="G252" s="83"/>
      <c r="H252" s="101"/>
      <c r="I252" s="83"/>
      <c r="J252" s="85"/>
      <c r="K252" s="85"/>
      <c r="L252" s="85"/>
      <c r="M252" s="85"/>
      <c r="N252" s="85"/>
      <c r="O252" s="85"/>
      <c r="P252" s="85"/>
      <c r="Q252" s="85"/>
      <c r="R252" s="85"/>
    </row>
    <row r="253" spans="1:18" s="86" customFormat="1" ht="17.25" hidden="1" outlineLevel="2" x14ac:dyDescent="0.3">
      <c r="A253" s="100"/>
      <c r="B253" s="478" t="str">
        <f>IF(OR(C253="None",C253="Selection Required"),"",1)</f>
        <v/>
      </c>
      <c r="C253" s="479" t="str">
        <f>IF(B254=1,D8,"Selection Required")</f>
        <v>Selection Required</v>
      </c>
      <c r="D253" s="480" t="s">
        <v>553</v>
      </c>
      <c r="E253" s="479"/>
      <c r="F253" s="83"/>
      <c r="G253" s="83"/>
      <c r="H253" s="101"/>
      <c r="I253" s="83"/>
      <c r="J253" s="85"/>
      <c r="K253" s="85"/>
      <c r="L253" s="85"/>
      <c r="M253" s="85"/>
      <c r="N253" s="85"/>
      <c r="O253" s="85"/>
      <c r="P253" s="85"/>
      <c r="Q253" s="85"/>
      <c r="R253" s="85"/>
    </row>
    <row r="254" spans="1:18" s="86" customFormat="1" ht="69" hidden="1" outlineLevel="2" x14ac:dyDescent="0.3">
      <c r="A254" s="100"/>
      <c r="B254" s="478" t="str">
        <f>IF(OR(C254="None",C254="Selection Required"),"",1)</f>
        <v/>
      </c>
      <c r="C254" s="479" t="s">
        <v>116</v>
      </c>
      <c r="D254" s="480" t="s">
        <v>554</v>
      </c>
      <c r="E254" s="479" t="s">
        <v>555</v>
      </c>
      <c r="F254" s="83"/>
      <c r="G254" s="83"/>
      <c r="H254" s="101"/>
      <c r="I254" s="83"/>
      <c r="J254" s="85"/>
      <c r="K254" s="85"/>
      <c r="L254" s="85"/>
      <c r="M254" s="85"/>
      <c r="N254" s="85"/>
      <c r="O254" s="85"/>
      <c r="P254" s="85"/>
      <c r="Q254" s="85"/>
      <c r="R254" s="85"/>
    </row>
    <row r="255" spans="1:18" s="86" customFormat="1" ht="17.25" hidden="1" outlineLevel="3" x14ac:dyDescent="0.3">
      <c r="A255" s="100"/>
      <c r="B255" s="478"/>
      <c r="C255" s="479" t="s">
        <v>116</v>
      </c>
      <c r="D255" s="480"/>
      <c r="E255" s="481"/>
      <c r="F255" s="83"/>
      <c r="G255" s="83"/>
      <c r="H255" s="101"/>
      <c r="I255" s="83"/>
      <c r="J255" s="85"/>
      <c r="K255" s="85"/>
      <c r="L255" s="85"/>
      <c r="M255" s="85"/>
      <c r="N255" s="85"/>
      <c r="O255" s="85"/>
      <c r="P255" s="85"/>
      <c r="Q255" s="85"/>
      <c r="R255" s="85"/>
    </row>
    <row r="256" spans="1:18" s="86" customFormat="1" ht="17.25" hidden="1" outlineLevel="3" x14ac:dyDescent="0.3">
      <c r="A256" s="100"/>
      <c r="B256" s="478"/>
      <c r="C256" s="479" t="s">
        <v>556</v>
      </c>
      <c r="D256" s="480"/>
      <c r="E256" s="481"/>
      <c r="F256" s="83"/>
      <c r="G256" s="83"/>
      <c r="H256" s="101"/>
      <c r="I256" s="83"/>
      <c r="J256" s="85"/>
      <c r="K256" s="85"/>
      <c r="L256" s="85"/>
      <c r="M256" s="85"/>
      <c r="N256" s="85"/>
      <c r="O256" s="85"/>
      <c r="P256" s="85"/>
      <c r="Q256" s="85"/>
      <c r="R256" s="85"/>
    </row>
    <row r="257" spans="1:18" s="86" customFormat="1" ht="17.25" hidden="1" outlineLevel="3" x14ac:dyDescent="0.3">
      <c r="A257" s="100"/>
      <c r="B257" s="478"/>
      <c r="C257" s="479" t="s">
        <v>557</v>
      </c>
      <c r="D257" s="480"/>
      <c r="E257" s="481"/>
      <c r="F257" s="83"/>
      <c r="G257" s="83"/>
      <c r="H257" s="101"/>
      <c r="I257" s="83"/>
      <c r="J257" s="85"/>
      <c r="K257" s="85"/>
      <c r="L257" s="85"/>
      <c r="M257" s="85"/>
      <c r="N257" s="85"/>
      <c r="O257" s="85"/>
      <c r="P257" s="85"/>
      <c r="Q257" s="85"/>
      <c r="R257" s="85"/>
    </row>
    <row r="258" spans="1:18" s="86" customFormat="1" ht="17.25" hidden="1" outlineLevel="2" x14ac:dyDescent="0.3">
      <c r="A258" s="100"/>
      <c r="B258" s="478" t="str">
        <f>IF(C258="Enhanced Packaging Protection", 1,"")</f>
        <v/>
      </c>
      <c r="C258" s="479"/>
      <c r="D258" s="480" t="s">
        <v>558</v>
      </c>
      <c r="E258" s="479" t="s">
        <v>559</v>
      </c>
      <c r="F258" s="83"/>
      <c r="G258" s="83"/>
      <c r="H258" s="101"/>
      <c r="I258" s="83"/>
      <c r="J258" s="85"/>
      <c r="K258" s="85"/>
      <c r="L258" s="85"/>
      <c r="M258" s="85"/>
      <c r="N258" s="85"/>
      <c r="O258" s="85"/>
      <c r="P258" s="85"/>
      <c r="Q258" s="85"/>
      <c r="R258" s="85"/>
    </row>
    <row r="259" spans="1:18" s="86" customFormat="1" ht="17.25" hidden="1" outlineLevel="3" x14ac:dyDescent="0.3">
      <c r="A259" s="100"/>
      <c r="B259" s="478"/>
      <c r="C259" s="479"/>
      <c r="D259" s="480"/>
      <c r="E259" s="481"/>
      <c r="F259" s="83"/>
      <c r="G259" s="83"/>
      <c r="H259" s="101"/>
      <c r="I259" s="83"/>
      <c r="J259" s="85"/>
      <c r="K259" s="85"/>
      <c r="L259" s="85"/>
      <c r="M259" s="85"/>
      <c r="N259" s="85"/>
      <c r="O259" s="85"/>
      <c r="P259" s="85"/>
      <c r="Q259" s="85"/>
      <c r="R259" s="85"/>
    </row>
    <row r="260" spans="1:18" s="86" customFormat="1" ht="17.25" hidden="1" outlineLevel="3" x14ac:dyDescent="0.3">
      <c r="A260" s="100"/>
      <c r="B260" s="478"/>
      <c r="C260" s="479"/>
      <c r="D260" s="480"/>
      <c r="E260" s="481"/>
      <c r="F260" s="83"/>
      <c r="G260" s="83"/>
      <c r="H260" s="101"/>
      <c r="I260" s="83"/>
      <c r="J260" s="85"/>
      <c r="K260" s="85"/>
      <c r="L260" s="85"/>
      <c r="M260" s="85"/>
      <c r="N260" s="85"/>
      <c r="O260" s="85"/>
      <c r="P260" s="85"/>
      <c r="Q260" s="85"/>
      <c r="R260" s="85"/>
    </row>
    <row r="261" spans="1:18" s="86" customFormat="1" ht="34.5" hidden="1" outlineLevel="2" x14ac:dyDescent="0.3">
      <c r="A261" s="100"/>
      <c r="B261" s="478" t="str">
        <f>IF(C261&gt;0,1,"")</f>
        <v/>
      </c>
      <c r="C261" s="479"/>
      <c r="D261" s="480" t="s">
        <v>560</v>
      </c>
      <c r="E261" s="479" t="s">
        <v>561</v>
      </c>
      <c r="F261" s="83"/>
      <c r="G261" s="83"/>
      <c r="H261" s="101"/>
      <c r="I261" s="83"/>
      <c r="J261" s="85"/>
      <c r="K261" s="85"/>
      <c r="L261" s="85"/>
      <c r="M261" s="85"/>
      <c r="N261" s="85"/>
      <c r="O261" s="85"/>
      <c r="P261" s="85"/>
      <c r="Q261" s="85"/>
      <c r="R261" s="85"/>
    </row>
    <row r="262" spans="1:18" s="86" customFormat="1" ht="17.25" hidden="1" outlineLevel="2" x14ac:dyDescent="0.3">
      <c r="A262" s="100"/>
      <c r="B262" s="478"/>
      <c r="C262" s="479"/>
      <c r="D262" s="480" t="s">
        <v>562</v>
      </c>
      <c r="E262" s="479" t="s">
        <v>561</v>
      </c>
      <c r="F262" s="83"/>
      <c r="G262" s="83"/>
      <c r="H262" s="101"/>
      <c r="I262" s="83"/>
      <c r="J262" s="85"/>
      <c r="K262" s="85"/>
      <c r="L262" s="85"/>
      <c r="M262" s="85"/>
      <c r="N262" s="85"/>
      <c r="O262" s="85"/>
      <c r="P262" s="85"/>
      <c r="Q262" s="85"/>
      <c r="R262" s="85"/>
    </row>
    <row r="263" spans="1:18" s="86" customFormat="1" ht="17.25" hidden="1" outlineLevel="2" x14ac:dyDescent="0.3">
      <c r="A263" s="100"/>
      <c r="B263" s="478"/>
      <c r="C263" s="106"/>
      <c r="D263" s="480" t="s">
        <v>563</v>
      </c>
      <c r="E263" s="481" t="s">
        <v>564</v>
      </c>
      <c r="F263" s="83"/>
      <c r="G263" s="83"/>
      <c r="H263" s="101"/>
      <c r="I263" s="83"/>
      <c r="J263" s="85"/>
      <c r="K263" s="85"/>
      <c r="L263" s="85"/>
      <c r="M263" s="85"/>
      <c r="N263" s="85"/>
      <c r="O263" s="85"/>
      <c r="P263" s="85"/>
      <c r="Q263" s="85"/>
      <c r="R263" s="85"/>
    </row>
    <row r="264" spans="1:18" s="86" customFormat="1" ht="17.25" hidden="1" outlineLevel="3" x14ac:dyDescent="0.3">
      <c r="A264" s="100"/>
      <c r="B264" s="478"/>
      <c r="C264" s="106"/>
      <c r="D264" s="480"/>
      <c r="E264" s="481"/>
      <c r="F264" s="83"/>
      <c r="G264" s="83"/>
      <c r="H264" s="101"/>
      <c r="I264" s="83"/>
      <c r="J264" s="85"/>
      <c r="K264" s="85"/>
      <c r="L264" s="85"/>
      <c r="M264" s="85"/>
      <c r="N264" s="85"/>
      <c r="O264" s="85"/>
      <c r="P264" s="85"/>
      <c r="Q264" s="85"/>
      <c r="R264" s="85"/>
    </row>
    <row r="265" spans="1:18" s="86" customFormat="1" ht="17.25" hidden="1" outlineLevel="3" x14ac:dyDescent="0.3">
      <c r="A265" s="100"/>
      <c r="B265" s="478"/>
      <c r="C265" s="106" t="s">
        <v>565</v>
      </c>
      <c r="D265" s="480"/>
      <c r="E265" s="481"/>
      <c r="F265" s="83"/>
      <c r="G265" s="83"/>
      <c r="H265" s="101"/>
      <c r="I265" s="83"/>
      <c r="J265" s="85"/>
      <c r="K265" s="85"/>
      <c r="L265" s="85"/>
      <c r="M265" s="85"/>
      <c r="N265" s="85"/>
      <c r="O265" s="85"/>
      <c r="P265" s="85"/>
      <c r="Q265" s="85"/>
      <c r="R265" s="85"/>
    </row>
    <row r="266" spans="1:18" s="86" customFormat="1" ht="17.25" hidden="1" outlineLevel="2" x14ac:dyDescent="0.3">
      <c r="A266" s="100"/>
      <c r="B266" s="478" t="str">
        <f>IF(C266&gt;0,1,"")</f>
        <v/>
      </c>
      <c r="C266" s="479"/>
      <c r="D266" s="107"/>
      <c r="E266" s="107"/>
      <c r="F266" s="83"/>
      <c r="G266" s="83"/>
      <c r="H266" s="101"/>
      <c r="I266" s="83"/>
      <c r="J266" s="85"/>
      <c r="K266" s="85"/>
      <c r="L266" s="85"/>
      <c r="M266" s="85"/>
      <c r="N266" s="85"/>
      <c r="O266" s="85"/>
      <c r="P266" s="85"/>
      <c r="Q266" s="85"/>
      <c r="R266" s="85"/>
    </row>
    <row r="267" spans="1:18" s="86" customFormat="1" ht="17.25" hidden="1" outlineLevel="1" x14ac:dyDescent="0.3">
      <c r="A267" s="444"/>
      <c r="B267" s="451"/>
      <c r="C267" s="451"/>
      <c r="D267" s="451"/>
      <c r="E267" s="452"/>
      <c r="F267" s="83"/>
      <c r="G267" s="83"/>
      <c r="H267" s="101"/>
      <c r="I267" s="83"/>
      <c r="J267" s="85"/>
      <c r="K267" s="85"/>
      <c r="L267" s="85"/>
      <c r="M267" s="85"/>
      <c r="N267" s="85"/>
      <c r="O267" s="85"/>
      <c r="P267" s="85"/>
      <c r="Q267" s="85"/>
      <c r="R267" s="85"/>
    </row>
    <row r="268" spans="1:18" s="86" customFormat="1" ht="17.25" hidden="1" outlineLevel="1" x14ac:dyDescent="0.3">
      <c r="A268" s="79"/>
      <c r="B268" s="80">
        <f>SUM(B272,B278:B284,B286:B302,B304:B321,B324:B338,B340:B342)</f>
        <v>0</v>
      </c>
      <c r="C268" s="437" t="s">
        <v>155</v>
      </c>
      <c r="D268" s="81" t="s">
        <v>557</v>
      </c>
      <c r="E268" s="108"/>
      <c r="F268" s="83"/>
      <c r="G268" s="83"/>
      <c r="H268" s="101"/>
      <c r="I268" s="83"/>
      <c r="J268" s="85"/>
      <c r="K268" s="85"/>
      <c r="L268" s="85"/>
      <c r="M268" s="85"/>
      <c r="N268" s="85"/>
      <c r="O268" s="85"/>
      <c r="P268" s="85"/>
      <c r="Q268" s="85"/>
      <c r="R268" s="85"/>
    </row>
    <row r="269" spans="1:18" s="86" customFormat="1" ht="17.25" hidden="1" outlineLevel="3" x14ac:dyDescent="0.3">
      <c r="A269" s="100"/>
      <c r="B269" s="478"/>
      <c r="C269" s="106" t="s">
        <v>32</v>
      </c>
      <c r="D269" s="480"/>
      <c r="E269" s="481"/>
      <c r="F269" s="83"/>
      <c r="G269" s="83"/>
      <c r="H269" s="101"/>
      <c r="I269" s="83"/>
      <c r="J269" s="85"/>
      <c r="K269" s="85"/>
      <c r="L269" s="85"/>
      <c r="M269" s="85"/>
      <c r="N269" s="85"/>
      <c r="O269" s="85"/>
      <c r="P269" s="85"/>
      <c r="Q269" s="85"/>
      <c r="R269" s="85"/>
    </row>
    <row r="270" spans="1:18" s="86" customFormat="1" ht="17.25" hidden="1" outlineLevel="3" x14ac:dyDescent="0.3">
      <c r="A270" s="100"/>
      <c r="B270" s="478"/>
      <c r="C270" s="106">
        <v>1</v>
      </c>
      <c r="D270" s="480"/>
      <c r="E270" s="481"/>
      <c r="F270" s="83"/>
      <c r="G270" s="83"/>
      <c r="H270" s="101"/>
      <c r="I270" s="83"/>
      <c r="J270" s="85"/>
      <c r="K270" s="85"/>
      <c r="L270" s="85"/>
      <c r="M270" s="85"/>
      <c r="N270" s="85"/>
      <c r="O270" s="85"/>
      <c r="P270" s="85"/>
      <c r="Q270" s="85"/>
      <c r="R270" s="85"/>
    </row>
    <row r="271" spans="1:18" s="86" customFormat="1" ht="17.25" hidden="1" outlineLevel="3" x14ac:dyDescent="0.3">
      <c r="A271" s="100"/>
      <c r="B271" s="478"/>
      <c r="C271" s="106">
        <v>2</v>
      </c>
      <c r="D271" s="480"/>
      <c r="E271" s="481"/>
      <c r="F271" s="83"/>
      <c r="G271" s="83"/>
      <c r="H271" s="101"/>
      <c r="I271" s="83"/>
      <c r="J271" s="85"/>
      <c r="K271" s="85"/>
      <c r="L271" s="85"/>
      <c r="M271" s="85"/>
      <c r="N271" s="85"/>
      <c r="O271" s="85"/>
      <c r="P271" s="85"/>
      <c r="Q271" s="85"/>
      <c r="R271" s="85"/>
    </row>
    <row r="272" spans="1:18" s="86" customFormat="1" ht="69" hidden="1" outlineLevel="2" x14ac:dyDescent="0.3">
      <c r="A272" s="100"/>
      <c r="B272" s="478" t="str">
        <f>IF(C272&lt;&gt;"",1,"")</f>
        <v/>
      </c>
      <c r="C272" s="106"/>
      <c r="D272" s="480" t="s">
        <v>566</v>
      </c>
      <c r="E272" s="479" t="s">
        <v>567</v>
      </c>
      <c r="F272" s="83"/>
      <c r="G272" s="83"/>
      <c r="H272" s="101"/>
      <c r="I272" s="83"/>
      <c r="J272" s="85"/>
      <c r="K272" s="85"/>
      <c r="L272" s="85"/>
      <c r="M272" s="85"/>
      <c r="N272" s="85"/>
      <c r="O272" s="85"/>
      <c r="P272" s="85"/>
      <c r="Q272" s="85"/>
      <c r="R272" s="85"/>
    </row>
    <row r="273" spans="1:18" s="86" customFormat="1" ht="17.25" hidden="1" outlineLevel="5" x14ac:dyDescent="0.3">
      <c r="A273" s="100"/>
      <c r="B273" s="478"/>
      <c r="C273" s="106"/>
      <c r="D273" s="480"/>
      <c r="E273" s="481"/>
      <c r="F273" s="83"/>
      <c r="G273" s="83"/>
      <c r="H273" s="101"/>
      <c r="I273" s="83"/>
      <c r="J273" s="85"/>
      <c r="K273" s="85"/>
      <c r="L273" s="85"/>
      <c r="M273" s="85"/>
      <c r="N273" s="85"/>
      <c r="O273" s="85"/>
      <c r="P273" s="85"/>
      <c r="Q273" s="85"/>
      <c r="R273" s="85"/>
    </row>
    <row r="274" spans="1:18" s="86" customFormat="1" ht="17.25" hidden="1" outlineLevel="5" x14ac:dyDescent="0.3">
      <c r="A274" s="100"/>
      <c r="B274" s="478"/>
      <c r="C274" s="106" t="s">
        <v>568</v>
      </c>
      <c r="D274" s="480"/>
      <c r="E274" s="481"/>
      <c r="F274" s="83"/>
      <c r="G274" s="83"/>
      <c r="H274" s="101"/>
      <c r="I274" s="83"/>
      <c r="J274" s="85"/>
      <c r="K274" s="85"/>
      <c r="L274" s="85"/>
      <c r="M274" s="85"/>
      <c r="N274" s="85"/>
      <c r="O274" s="85"/>
      <c r="P274" s="85"/>
      <c r="Q274" s="85"/>
      <c r="R274" s="85"/>
    </row>
    <row r="275" spans="1:18" s="86" customFormat="1" ht="17.25" hidden="1" outlineLevel="5" x14ac:dyDescent="0.3">
      <c r="A275" s="100"/>
      <c r="B275" s="478"/>
      <c r="C275" s="106" t="s">
        <v>30</v>
      </c>
      <c r="D275" s="480"/>
      <c r="E275" s="481"/>
      <c r="F275" s="83"/>
      <c r="G275" s="83"/>
      <c r="H275" s="101"/>
      <c r="I275" s="83"/>
      <c r="J275" s="85"/>
      <c r="K275" s="85"/>
      <c r="L275" s="85"/>
      <c r="M275" s="85"/>
      <c r="N275" s="85"/>
      <c r="O275" s="85"/>
      <c r="P275" s="85"/>
      <c r="Q275" s="85"/>
      <c r="R275" s="85"/>
    </row>
    <row r="276" spans="1:18" s="86" customFormat="1" ht="17.25" hidden="1" outlineLevel="2" x14ac:dyDescent="0.3">
      <c r="A276" s="100"/>
      <c r="B276" s="478"/>
      <c r="C276" s="106"/>
      <c r="D276" s="480"/>
      <c r="E276" s="481"/>
      <c r="F276" s="83"/>
      <c r="G276" s="83"/>
      <c r="H276" s="101"/>
      <c r="I276" s="83"/>
      <c r="J276" s="85"/>
      <c r="K276" s="85"/>
      <c r="L276" s="85"/>
      <c r="M276" s="85"/>
      <c r="N276" s="85"/>
      <c r="O276" s="85"/>
      <c r="P276" s="85"/>
      <c r="Q276" s="85"/>
      <c r="R276" s="85"/>
    </row>
    <row r="277" spans="1:18" s="86" customFormat="1" ht="17.25" hidden="1" outlineLevel="2" x14ac:dyDescent="0.3">
      <c r="A277" s="444"/>
      <c r="B277" s="445"/>
      <c r="C277" s="445"/>
      <c r="D277" s="445"/>
      <c r="E277" s="446"/>
      <c r="F277" s="83"/>
      <c r="G277" s="83"/>
      <c r="H277" s="101"/>
      <c r="I277" s="83"/>
      <c r="J277" s="85"/>
      <c r="K277" s="85"/>
      <c r="L277" s="85"/>
      <c r="M277" s="85"/>
      <c r="N277" s="85"/>
      <c r="O277" s="85"/>
      <c r="P277" s="85"/>
      <c r="Q277" s="85"/>
      <c r="R277" s="85"/>
    </row>
    <row r="278" spans="1:18" s="86" customFormat="1" ht="17.25" hidden="1" outlineLevel="2" x14ac:dyDescent="0.3">
      <c r="A278" s="100"/>
      <c r="B278" s="482"/>
      <c r="C278" s="508" t="s">
        <v>569</v>
      </c>
      <c r="D278" s="483" t="s">
        <v>158</v>
      </c>
      <c r="E278" s="481" t="s">
        <v>570</v>
      </c>
      <c r="F278" s="83"/>
      <c r="G278" s="83"/>
      <c r="H278" s="101"/>
      <c r="I278" s="83"/>
      <c r="J278" s="85"/>
      <c r="K278" s="85"/>
      <c r="L278" s="85"/>
      <c r="M278" s="85"/>
      <c r="N278" s="85"/>
      <c r="O278" s="85"/>
      <c r="P278" s="85"/>
      <c r="Q278" s="85"/>
      <c r="R278" s="85"/>
    </row>
    <row r="279" spans="1:18" s="86" customFormat="1" ht="34.5" hidden="1" outlineLevel="2" x14ac:dyDescent="0.3">
      <c r="A279" s="100"/>
      <c r="B279" s="482"/>
      <c r="C279" s="508" t="s">
        <v>571</v>
      </c>
      <c r="D279" s="440" t="s">
        <v>161</v>
      </c>
      <c r="E279" s="481" t="s">
        <v>572</v>
      </c>
      <c r="F279" s="83"/>
      <c r="G279" s="83"/>
      <c r="H279" s="101"/>
      <c r="I279" s="83"/>
      <c r="J279" s="85"/>
      <c r="K279" s="85"/>
      <c r="L279" s="85"/>
      <c r="M279" s="85"/>
      <c r="N279" s="85"/>
      <c r="O279" s="85"/>
      <c r="P279" s="85"/>
      <c r="Q279" s="85"/>
      <c r="R279" s="85"/>
    </row>
    <row r="280" spans="1:18" s="86" customFormat="1" ht="51.75" hidden="1" outlineLevel="2" x14ac:dyDescent="0.3">
      <c r="A280" s="100"/>
      <c r="B280" s="482"/>
      <c r="C280" s="508" t="s">
        <v>573</v>
      </c>
      <c r="D280" s="440" t="s">
        <v>164</v>
      </c>
      <c r="E280" s="481" t="s">
        <v>574</v>
      </c>
      <c r="F280" s="83"/>
      <c r="G280" s="83"/>
      <c r="H280" s="101"/>
      <c r="I280" s="83"/>
      <c r="J280" s="85"/>
      <c r="K280" s="85"/>
      <c r="L280" s="85"/>
      <c r="M280" s="85"/>
      <c r="N280" s="85"/>
      <c r="O280" s="85"/>
      <c r="P280" s="85"/>
      <c r="Q280" s="85"/>
      <c r="R280" s="85"/>
    </row>
    <row r="281" spans="1:18" s="86" customFormat="1" ht="34.5" hidden="1" outlineLevel="2" x14ac:dyDescent="0.3">
      <c r="A281" s="100"/>
      <c r="B281" s="482"/>
      <c r="C281" s="508" t="s">
        <v>575</v>
      </c>
      <c r="D281" s="440" t="s">
        <v>167</v>
      </c>
      <c r="E281" s="481" t="s">
        <v>576</v>
      </c>
      <c r="F281" s="83"/>
      <c r="G281" s="83"/>
      <c r="H281" s="101"/>
      <c r="I281" s="83"/>
      <c r="J281" s="85"/>
      <c r="K281" s="85"/>
      <c r="L281" s="85"/>
      <c r="M281" s="85"/>
      <c r="N281" s="85"/>
      <c r="O281" s="85"/>
      <c r="P281" s="85"/>
      <c r="Q281" s="85"/>
      <c r="R281" s="85"/>
    </row>
    <row r="282" spans="1:18" s="86" customFormat="1" ht="34.5" hidden="1" outlineLevel="2" x14ac:dyDescent="0.3">
      <c r="A282" s="100"/>
      <c r="B282" s="482"/>
      <c r="C282" s="508" t="s">
        <v>577</v>
      </c>
      <c r="D282" s="440" t="s">
        <v>169</v>
      </c>
      <c r="E282" s="481" t="s">
        <v>576</v>
      </c>
      <c r="F282" s="83"/>
      <c r="G282" s="83"/>
      <c r="H282" s="101"/>
      <c r="I282" s="83"/>
      <c r="J282" s="85"/>
      <c r="K282" s="85"/>
      <c r="L282" s="85"/>
      <c r="M282" s="85"/>
      <c r="N282" s="85"/>
      <c r="O282" s="85"/>
      <c r="P282" s="85"/>
      <c r="Q282" s="85"/>
      <c r="R282" s="85"/>
    </row>
    <row r="283" spans="1:18" s="86" customFormat="1" ht="34.5" hidden="1" outlineLevel="2" x14ac:dyDescent="0.3">
      <c r="A283" s="100"/>
      <c r="B283" s="482"/>
      <c r="C283" s="508" t="s">
        <v>578</v>
      </c>
      <c r="D283" s="440" t="s">
        <v>171</v>
      </c>
      <c r="E283" s="481" t="s">
        <v>579</v>
      </c>
      <c r="F283" s="83"/>
      <c r="G283" s="83"/>
      <c r="H283" s="101"/>
      <c r="I283" s="83"/>
      <c r="J283" s="85"/>
      <c r="K283" s="85"/>
      <c r="L283" s="85"/>
      <c r="M283" s="85"/>
      <c r="N283" s="85"/>
      <c r="O283" s="85"/>
      <c r="P283" s="85"/>
      <c r="Q283" s="85"/>
      <c r="R283" s="85"/>
    </row>
    <row r="284" spans="1:18" s="86" customFormat="1" ht="17.25" hidden="1" outlineLevel="2" x14ac:dyDescent="0.3">
      <c r="A284" s="100"/>
      <c r="B284" s="484"/>
      <c r="C284" s="481"/>
      <c r="D284" s="483"/>
      <c r="E284" s="481"/>
      <c r="F284" s="83"/>
      <c r="G284" s="83"/>
      <c r="H284" s="101"/>
      <c r="I284" s="83"/>
      <c r="J284" s="85"/>
      <c r="K284" s="85"/>
      <c r="L284" s="85"/>
      <c r="M284" s="85"/>
      <c r="N284" s="85"/>
      <c r="O284" s="85"/>
      <c r="P284" s="85"/>
      <c r="Q284" s="85"/>
      <c r="R284" s="85"/>
    </row>
    <row r="285" spans="1:18" s="86" customFormat="1" ht="17.25" hidden="1" outlineLevel="2" x14ac:dyDescent="0.3">
      <c r="A285" s="444"/>
      <c r="B285" s="445"/>
      <c r="C285" s="445"/>
      <c r="D285" s="445"/>
      <c r="E285" s="446"/>
      <c r="F285" s="83"/>
      <c r="G285" s="83"/>
      <c r="H285" s="101"/>
      <c r="I285" s="83"/>
      <c r="J285" s="85"/>
      <c r="K285" s="85"/>
      <c r="L285" s="85"/>
      <c r="M285" s="85"/>
      <c r="N285" s="85"/>
      <c r="O285" s="85"/>
      <c r="P285" s="85"/>
      <c r="Q285" s="85"/>
      <c r="R285" s="85"/>
    </row>
    <row r="286" spans="1:18" s="86" customFormat="1" ht="17.25" hidden="1" outlineLevel="2" x14ac:dyDescent="0.3">
      <c r="A286" s="100"/>
      <c r="B286" s="482"/>
      <c r="C286" s="508" t="s">
        <v>580</v>
      </c>
      <c r="D286" s="483" t="s">
        <v>581</v>
      </c>
      <c r="E286" s="481"/>
      <c r="F286" s="83"/>
      <c r="G286" s="83"/>
      <c r="H286" s="101"/>
      <c r="I286" s="83"/>
      <c r="J286" s="85"/>
      <c r="K286" s="85"/>
      <c r="L286" s="85"/>
      <c r="M286" s="85"/>
      <c r="N286" s="85"/>
      <c r="O286" s="85"/>
      <c r="P286" s="85"/>
      <c r="Q286" s="85"/>
      <c r="R286" s="85"/>
    </row>
    <row r="287" spans="1:18" s="86" customFormat="1" ht="17.25" hidden="1" outlineLevel="2" x14ac:dyDescent="0.3">
      <c r="A287" s="100"/>
      <c r="B287" s="482"/>
      <c r="C287" s="508" t="s">
        <v>582</v>
      </c>
      <c r="D287" s="483" t="s">
        <v>583</v>
      </c>
      <c r="E287" s="481" t="s">
        <v>584</v>
      </c>
      <c r="F287" s="83"/>
      <c r="G287" s="83"/>
      <c r="H287" s="101"/>
      <c r="I287" s="83"/>
      <c r="J287" s="85"/>
      <c r="K287" s="85"/>
      <c r="L287" s="85"/>
      <c r="M287" s="85"/>
      <c r="N287" s="85"/>
      <c r="O287" s="85"/>
      <c r="P287" s="85"/>
      <c r="Q287" s="85"/>
      <c r="R287" s="85"/>
    </row>
    <row r="288" spans="1:18" s="86" customFormat="1" ht="34.5" hidden="1" outlineLevel="2" x14ac:dyDescent="0.3">
      <c r="A288" s="100"/>
      <c r="B288" s="482"/>
      <c r="C288" s="508" t="s">
        <v>585</v>
      </c>
      <c r="D288" s="483" t="s">
        <v>586</v>
      </c>
      <c r="E288" s="481" t="s">
        <v>587</v>
      </c>
      <c r="F288" s="83"/>
      <c r="G288" s="83"/>
      <c r="H288" s="101"/>
      <c r="I288" s="83"/>
      <c r="J288" s="85"/>
      <c r="K288" s="85"/>
      <c r="L288" s="85"/>
      <c r="M288" s="85"/>
      <c r="N288" s="85"/>
      <c r="O288" s="85"/>
      <c r="P288" s="85"/>
      <c r="Q288" s="85"/>
      <c r="R288" s="85"/>
    </row>
    <row r="289" spans="1:18" s="86" customFormat="1" ht="34.5" hidden="1" outlineLevel="2" x14ac:dyDescent="0.3">
      <c r="A289" s="100"/>
      <c r="B289" s="482"/>
      <c r="C289" s="508" t="s">
        <v>588</v>
      </c>
      <c r="D289" s="483" t="s">
        <v>179</v>
      </c>
      <c r="E289" s="481" t="s">
        <v>589</v>
      </c>
      <c r="F289" s="83"/>
      <c r="G289" s="83"/>
      <c r="H289" s="101"/>
      <c r="I289" s="83"/>
      <c r="J289" s="85"/>
      <c r="K289" s="85"/>
      <c r="L289" s="85"/>
      <c r="M289" s="85"/>
      <c r="N289" s="85"/>
      <c r="O289" s="85"/>
      <c r="P289" s="85"/>
      <c r="Q289" s="85"/>
      <c r="R289" s="85"/>
    </row>
    <row r="290" spans="1:18" s="86" customFormat="1" ht="51.75" hidden="1" outlineLevel="2" x14ac:dyDescent="0.3">
      <c r="A290" s="100"/>
      <c r="B290" s="482"/>
      <c r="C290" s="508" t="s">
        <v>590</v>
      </c>
      <c r="D290" s="440" t="s">
        <v>161</v>
      </c>
      <c r="E290" s="481" t="s">
        <v>591</v>
      </c>
      <c r="F290" s="83"/>
      <c r="G290" s="83"/>
      <c r="H290" s="101"/>
      <c r="I290" s="83"/>
      <c r="J290" s="85"/>
      <c r="K290" s="85"/>
      <c r="L290" s="85"/>
      <c r="M290" s="85"/>
      <c r="N290" s="85"/>
      <c r="O290" s="85"/>
      <c r="P290" s="85"/>
      <c r="Q290" s="85"/>
      <c r="R290" s="85"/>
    </row>
    <row r="291" spans="1:18" s="86" customFormat="1" ht="69" hidden="1" outlineLevel="2" x14ac:dyDescent="0.3">
      <c r="A291" s="100"/>
      <c r="B291" s="482"/>
      <c r="C291" s="508" t="s">
        <v>592</v>
      </c>
      <c r="D291" s="440" t="s">
        <v>164</v>
      </c>
      <c r="E291" s="479" t="s">
        <v>593</v>
      </c>
      <c r="F291" s="83"/>
      <c r="G291" s="83"/>
      <c r="H291" s="101"/>
      <c r="I291" s="83"/>
      <c r="J291" s="85"/>
      <c r="K291" s="85"/>
      <c r="L291" s="85"/>
      <c r="M291" s="85"/>
      <c r="N291" s="85"/>
      <c r="O291" s="85"/>
      <c r="P291" s="85"/>
      <c r="Q291" s="85"/>
      <c r="R291" s="85"/>
    </row>
    <row r="292" spans="1:18" s="86" customFormat="1" ht="51.75" hidden="1" outlineLevel="2" x14ac:dyDescent="0.3">
      <c r="A292" s="100"/>
      <c r="B292" s="482"/>
      <c r="C292" s="508" t="s">
        <v>594</v>
      </c>
      <c r="D292" s="440" t="s">
        <v>167</v>
      </c>
      <c r="E292" s="481" t="s">
        <v>595</v>
      </c>
      <c r="F292" s="83"/>
      <c r="G292" s="83"/>
      <c r="H292" s="101"/>
      <c r="I292" s="83"/>
      <c r="J292" s="85"/>
      <c r="K292" s="85"/>
      <c r="L292" s="85"/>
      <c r="M292" s="85"/>
      <c r="N292" s="85"/>
      <c r="O292" s="85"/>
      <c r="P292" s="85"/>
      <c r="Q292" s="85"/>
      <c r="R292" s="85"/>
    </row>
    <row r="293" spans="1:18" s="86" customFormat="1" ht="51.75" hidden="1" outlineLevel="2" x14ac:dyDescent="0.3">
      <c r="A293" s="100"/>
      <c r="B293" s="482"/>
      <c r="C293" s="508" t="s">
        <v>596</v>
      </c>
      <c r="D293" s="440" t="s">
        <v>169</v>
      </c>
      <c r="E293" s="481" t="s">
        <v>595</v>
      </c>
      <c r="F293" s="83"/>
      <c r="G293" s="83"/>
      <c r="H293" s="101"/>
      <c r="I293" s="83"/>
      <c r="J293" s="85"/>
      <c r="K293" s="85"/>
      <c r="L293" s="85"/>
      <c r="M293" s="85"/>
      <c r="N293" s="85"/>
      <c r="O293" s="85"/>
      <c r="P293" s="85"/>
      <c r="Q293" s="85"/>
      <c r="R293" s="85"/>
    </row>
    <row r="294" spans="1:18" s="86" customFormat="1" ht="51.75" hidden="1" outlineLevel="2" x14ac:dyDescent="0.3">
      <c r="A294" s="100"/>
      <c r="B294" s="482"/>
      <c r="C294" s="508" t="s">
        <v>597</v>
      </c>
      <c r="D294" s="440" t="s">
        <v>171</v>
      </c>
      <c r="E294" s="481" t="s">
        <v>598</v>
      </c>
      <c r="F294" s="83"/>
      <c r="G294" s="83"/>
      <c r="H294" s="101"/>
      <c r="I294" s="83"/>
      <c r="J294" s="85"/>
      <c r="K294" s="85"/>
      <c r="L294" s="85"/>
      <c r="M294" s="85"/>
      <c r="N294" s="85"/>
      <c r="O294" s="85"/>
      <c r="P294" s="85"/>
      <c r="Q294" s="85"/>
      <c r="R294" s="85"/>
    </row>
    <row r="295" spans="1:18" s="86" customFormat="1" ht="17.25" hidden="1" outlineLevel="2" x14ac:dyDescent="0.3">
      <c r="A295" s="100"/>
      <c r="B295" s="482"/>
      <c r="C295" s="508" t="s">
        <v>599</v>
      </c>
      <c r="D295" s="483" t="s">
        <v>600</v>
      </c>
      <c r="E295" s="481"/>
      <c r="F295" s="83"/>
      <c r="G295" s="83"/>
      <c r="H295" s="101"/>
      <c r="I295" s="83"/>
      <c r="J295" s="85"/>
      <c r="K295" s="85"/>
      <c r="L295" s="85"/>
      <c r="M295" s="85"/>
      <c r="N295" s="85"/>
      <c r="O295" s="85"/>
      <c r="P295" s="85"/>
      <c r="Q295" s="85"/>
      <c r="R295" s="85"/>
    </row>
    <row r="296" spans="1:18" s="86" customFormat="1" ht="17.25" hidden="1" outlineLevel="2" x14ac:dyDescent="0.3">
      <c r="A296" s="100"/>
      <c r="B296" s="482"/>
      <c r="C296" s="508" t="s">
        <v>601</v>
      </c>
      <c r="D296" s="483" t="s">
        <v>602</v>
      </c>
      <c r="E296" s="481"/>
      <c r="F296" s="83"/>
      <c r="G296" s="83"/>
      <c r="H296" s="101"/>
      <c r="I296" s="83"/>
      <c r="J296" s="85"/>
      <c r="K296" s="85"/>
      <c r="L296" s="85"/>
      <c r="M296" s="85"/>
      <c r="N296" s="85"/>
      <c r="O296" s="85"/>
      <c r="P296" s="85"/>
      <c r="Q296" s="85"/>
      <c r="R296" s="85"/>
    </row>
    <row r="297" spans="1:18" s="86" customFormat="1" ht="17.25" hidden="1" outlineLevel="2" x14ac:dyDescent="0.3">
      <c r="A297" s="100"/>
      <c r="B297" s="482"/>
      <c r="C297" s="508" t="s">
        <v>603</v>
      </c>
      <c r="D297" s="483" t="s">
        <v>604</v>
      </c>
      <c r="E297" s="481"/>
      <c r="F297" s="83"/>
      <c r="G297" s="83"/>
      <c r="H297" s="101"/>
      <c r="I297" s="83"/>
      <c r="J297" s="85"/>
      <c r="K297" s="85"/>
      <c r="L297" s="85"/>
      <c r="M297" s="85"/>
      <c r="N297" s="85"/>
      <c r="O297" s="85"/>
      <c r="P297" s="85"/>
      <c r="Q297" s="85"/>
      <c r="R297" s="85"/>
    </row>
    <row r="298" spans="1:18" s="86" customFormat="1" ht="17.25" hidden="1" outlineLevel="2" x14ac:dyDescent="0.3">
      <c r="A298" s="100"/>
      <c r="B298" s="482"/>
      <c r="C298" s="508" t="s">
        <v>605</v>
      </c>
      <c r="D298" s="483" t="s">
        <v>606</v>
      </c>
      <c r="E298" s="481"/>
      <c r="F298" s="83"/>
      <c r="G298" s="83"/>
      <c r="H298" s="101"/>
      <c r="I298" s="83"/>
      <c r="J298" s="85"/>
      <c r="K298" s="85"/>
      <c r="L298" s="85"/>
      <c r="M298" s="85"/>
      <c r="N298" s="85"/>
      <c r="O298" s="85"/>
      <c r="P298" s="85"/>
      <c r="Q298" s="85"/>
      <c r="R298" s="85"/>
    </row>
    <row r="299" spans="1:18" s="86" customFormat="1" ht="34.5" hidden="1" outlineLevel="2" x14ac:dyDescent="0.3">
      <c r="A299" s="100"/>
      <c r="B299" s="482"/>
      <c r="C299" s="508" t="s">
        <v>607</v>
      </c>
      <c r="D299" s="483" t="s">
        <v>608</v>
      </c>
      <c r="E299" s="481" t="s">
        <v>609</v>
      </c>
      <c r="F299" s="83"/>
      <c r="G299" s="83"/>
      <c r="H299" s="101"/>
      <c r="I299" s="83"/>
      <c r="J299" s="85"/>
      <c r="K299" s="85"/>
      <c r="L299" s="85"/>
      <c r="M299" s="85"/>
      <c r="N299" s="85"/>
      <c r="O299" s="85"/>
      <c r="P299" s="85"/>
      <c r="Q299" s="85"/>
      <c r="R299" s="85"/>
    </row>
    <row r="300" spans="1:18" s="86" customFormat="1" ht="17.25" hidden="1" outlineLevel="2" x14ac:dyDescent="0.3">
      <c r="A300" s="100"/>
      <c r="B300" s="482"/>
      <c r="C300" s="508" t="s">
        <v>610</v>
      </c>
      <c r="D300" s="483" t="s">
        <v>611</v>
      </c>
      <c r="E300" s="481" t="s">
        <v>612</v>
      </c>
      <c r="F300" s="83"/>
      <c r="G300" s="83"/>
      <c r="H300" s="101"/>
      <c r="I300" s="83"/>
      <c r="J300" s="85"/>
      <c r="K300" s="85"/>
      <c r="L300" s="85"/>
      <c r="M300" s="85"/>
      <c r="N300" s="85"/>
      <c r="O300" s="85"/>
      <c r="P300" s="85"/>
      <c r="Q300" s="85"/>
      <c r="R300" s="85"/>
    </row>
    <row r="301" spans="1:18" s="86" customFormat="1" ht="34.5" hidden="1" outlineLevel="2" x14ac:dyDescent="0.3">
      <c r="A301" s="442"/>
      <c r="B301" s="92"/>
      <c r="C301" s="707" t="s">
        <v>613</v>
      </c>
      <c r="D301" s="443" t="s">
        <v>614</v>
      </c>
      <c r="E301" s="443" t="s">
        <v>361</v>
      </c>
      <c r="F301" s="83"/>
      <c r="G301" s="83"/>
      <c r="H301" s="101"/>
      <c r="I301" s="83"/>
      <c r="J301" s="85"/>
      <c r="K301" s="85"/>
      <c r="L301" s="85"/>
      <c r="M301" s="85"/>
      <c r="N301" s="85"/>
      <c r="O301" s="85"/>
      <c r="P301" s="85"/>
      <c r="Q301" s="85"/>
      <c r="R301" s="85"/>
    </row>
    <row r="302" spans="1:18" s="86" customFormat="1" ht="34.5" hidden="1" outlineLevel="2" x14ac:dyDescent="0.3">
      <c r="A302" s="442"/>
      <c r="B302" s="92"/>
      <c r="C302" s="707" t="s">
        <v>615</v>
      </c>
      <c r="D302" s="443" t="s">
        <v>616</v>
      </c>
      <c r="E302" s="443" t="s">
        <v>617</v>
      </c>
      <c r="F302" s="83"/>
      <c r="G302" s="83"/>
      <c r="H302" s="101"/>
      <c r="I302" s="83"/>
      <c r="J302" s="85"/>
      <c r="K302" s="85"/>
      <c r="L302" s="85"/>
      <c r="M302" s="85"/>
      <c r="N302" s="85"/>
      <c r="O302" s="85"/>
      <c r="P302" s="85"/>
      <c r="Q302" s="85"/>
      <c r="R302" s="85"/>
    </row>
    <row r="303" spans="1:18" s="86" customFormat="1" ht="17.25" hidden="1" outlineLevel="2" x14ac:dyDescent="0.3">
      <c r="A303" s="444"/>
      <c r="B303" s="445"/>
      <c r="C303" s="445"/>
      <c r="D303" s="445"/>
      <c r="E303" s="446"/>
      <c r="F303" s="83"/>
      <c r="G303" s="83"/>
      <c r="H303" s="101"/>
      <c r="I303" s="83"/>
      <c r="J303" s="85"/>
      <c r="K303" s="85"/>
      <c r="L303" s="85"/>
      <c r="M303" s="85"/>
      <c r="N303" s="85"/>
      <c r="O303" s="85"/>
      <c r="P303" s="85"/>
      <c r="Q303" s="85"/>
      <c r="R303" s="85"/>
    </row>
    <row r="304" spans="1:18" s="86" customFormat="1" ht="17.25" hidden="1" outlineLevel="2" x14ac:dyDescent="0.3">
      <c r="A304" s="100"/>
      <c r="B304" s="482"/>
      <c r="C304" s="508" t="s">
        <v>618</v>
      </c>
      <c r="D304" s="483" t="s">
        <v>619</v>
      </c>
      <c r="E304" s="481" t="s">
        <v>620</v>
      </c>
      <c r="F304" s="83"/>
      <c r="G304" s="83"/>
      <c r="H304" s="101"/>
      <c r="I304" s="83"/>
      <c r="J304" s="85"/>
      <c r="K304" s="85"/>
      <c r="L304" s="85"/>
      <c r="M304" s="85"/>
      <c r="N304" s="85"/>
      <c r="O304" s="85"/>
      <c r="P304" s="85"/>
      <c r="Q304" s="85"/>
      <c r="R304" s="85"/>
    </row>
    <row r="305" spans="1:18" s="86" customFormat="1" ht="17.25" hidden="1" outlineLevel="2" x14ac:dyDescent="0.3">
      <c r="A305" s="100"/>
      <c r="B305" s="482"/>
      <c r="C305" s="508" t="s">
        <v>393</v>
      </c>
      <c r="D305" s="483" t="s">
        <v>621</v>
      </c>
      <c r="E305" s="481" t="s">
        <v>395</v>
      </c>
      <c r="F305" s="83"/>
      <c r="G305" s="83"/>
      <c r="H305" s="101"/>
      <c r="I305" s="83"/>
      <c r="J305" s="85"/>
      <c r="K305" s="85"/>
      <c r="L305" s="85"/>
      <c r="M305" s="85"/>
      <c r="N305" s="85"/>
      <c r="O305" s="85"/>
      <c r="P305" s="85"/>
      <c r="Q305" s="85"/>
      <c r="R305" s="85"/>
    </row>
    <row r="306" spans="1:18" s="86" customFormat="1" ht="34.5" hidden="1" outlineLevel="2" x14ac:dyDescent="0.3">
      <c r="A306" s="100"/>
      <c r="B306" s="482"/>
      <c r="C306" s="508" t="s">
        <v>396</v>
      </c>
      <c r="D306" s="483" t="s">
        <v>622</v>
      </c>
      <c r="E306" s="481" t="s">
        <v>395</v>
      </c>
      <c r="F306" s="83"/>
      <c r="G306" s="83"/>
      <c r="H306" s="101"/>
      <c r="I306" s="83"/>
      <c r="J306" s="85"/>
      <c r="K306" s="85"/>
      <c r="L306" s="85"/>
      <c r="M306" s="85"/>
      <c r="N306" s="85"/>
      <c r="O306" s="85"/>
      <c r="P306" s="85"/>
      <c r="Q306" s="85"/>
      <c r="R306" s="85"/>
    </row>
    <row r="307" spans="1:18" s="86" customFormat="1" ht="34.5" hidden="1" outlineLevel="2" x14ac:dyDescent="0.3">
      <c r="A307" s="100"/>
      <c r="B307" s="482"/>
      <c r="C307" s="508" t="s">
        <v>398</v>
      </c>
      <c r="D307" s="483" t="s">
        <v>623</v>
      </c>
      <c r="E307" s="481" t="s">
        <v>395</v>
      </c>
      <c r="F307" s="83"/>
      <c r="G307" s="83"/>
      <c r="H307" s="101"/>
      <c r="I307" s="83"/>
      <c r="J307" s="85"/>
      <c r="K307" s="85"/>
      <c r="L307" s="85"/>
      <c r="M307" s="85"/>
      <c r="N307" s="85"/>
      <c r="O307" s="85"/>
      <c r="P307" s="85"/>
      <c r="Q307" s="85"/>
      <c r="R307" s="85"/>
    </row>
    <row r="308" spans="1:18" s="86" customFormat="1" ht="34.5" hidden="1" outlineLevel="2" x14ac:dyDescent="0.3">
      <c r="A308" s="100"/>
      <c r="B308" s="482"/>
      <c r="C308" s="508" t="s">
        <v>400</v>
      </c>
      <c r="D308" s="483" t="s">
        <v>624</v>
      </c>
      <c r="E308" s="481" t="s">
        <v>395</v>
      </c>
      <c r="F308" s="83"/>
      <c r="G308" s="83"/>
      <c r="H308" s="101"/>
      <c r="I308" s="83"/>
      <c r="J308" s="85"/>
      <c r="K308" s="85"/>
      <c r="L308" s="85"/>
      <c r="M308" s="85"/>
      <c r="N308" s="85"/>
      <c r="O308" s="85"/>
      <c r="P308" s="85"/>
      <c r="Q308" s="85"/>
      <c r="R308" s="85"/>
    </row>
    <row r="309" spans="1:18" s="86" customFormat="1" ht="17.25" hidden="1" outlineLevel="2" x14ac:dyDescent="0.3">
      <c r="A309" s="100"/>
      <c r="B309" s="482"/>
      <c r="C309" s="481"/>
      <c r="D309" s="483"/>
      <c r="E309" s="481"/>
      <c r="F309" s="83"/>
      <c r="G309" s="83"/>
      <c r="H309" s="101"/>
      <c r="I309" s="83"/>
      <c r="J309" s="85"/>
      <c r="K309" s="85"/>
      <c r="L309" s="85"/>
      <c r="M309" s="85"/>
      <c r="N309" s="85"/>
      <c r="O309" s="85"/>
      <c r="P309" s="85"/>
      <c r="Q309" s="85"/>
      <c r="R309" s="85"/>
    </row>
    <row r="310" spans="1:18" s="86" customFormat="1" ht="17.25" hidden="1" outlineLevel="2" x14ac:dyDescent="0.3">
      <c r="A310" s="100"/>
      <c r="B310" s="482"/>
      <c r="C310" s="508" t="s">
        <v>402</v>
      </c>
      <c r="D310" s="483" t="s">
        <v>625</v>
      </c>
      <c r="E310" s="481" t="s">
        <v>395</v>
      </c>
      <c r="F310" s="83"/>
      <c r="G310" s="83"/>
      <c r="H310" s="101"/>
      <c r="I310" s="83"/>
      <c r="J310" s="85"/>
      <c r="K310" s="85"/>
      <c r="L310" s="85"/>
      <c r="M310" s="85"/>
      <c r="N310" s="85"/>
      <c r="O310" s="85"/>
      <c r="P310" s="85"/>
      <c r="Q310" s="85"/>
      <c r="R310" s="85"/>
    </row>
    <row r="311" spans="1:18" s="86" customFormat="1" ht="17.25" hidden="1" outlineLevel="2" x14ac:dyDescent="0.3">
      <c r="A311" s="100"/>
      <c r="B311" s="482"/>
      <c r="C311" s="508" t="s">
        <v>404</v>
      </c>
      <c r="D311" s="483" t="s">
        <v>405</v>
      </c>
      <c r="E311" s="481" t="s">
        <v>395</v>
      </c>
      <c r="F311" s="83"/>
      <c r="G311" s="83"/>
      <c r="H311" s="101"/>
      <c r="I311" s="83"/>
      <c r="J311" s="85"/>
      <c r="K311" s="85"/>
      <c r="L311" s="85"/>
      <c r="M311" s="85"/>
      <c r="N311" s="85"/>
      <c r="O311" s="85"/>
      <c r="P311" s="85"/>
      <c r="Q311" s="85"/>
      <c r="R311" s="85"/>
    </row>
    <row r="312" spans="1:18" s="86" customFormat="1" ht="17.25" hidden="1" outlineLevel="2" x14ac:dyDescent="0.3">
      <c r="A312" s="100"/>
      <c r="B312" s="482"/>
      <c r="C312" s="508" t="s">
        <v>406</v>
      </c>
      <c r="D312" s="483" t="s">
        <v>626</v>
      </c>
      <c r="E312" s="481" t="s">
        <v>395</v>
      </c>
      <c r="F312" s="83"/>
      <c r="G312" s="83"/>
      <c r="H312" s="101"/>
      <c r="I312" s="83"/>
      <c r="J312" s="85"/>
      <c r="K312" s="85"/>
      <c r="L312" s="85"/>
      <c r="M312" s="85"/>
      <c r="N312" s="85"/>
      <c r="O312" s="85"/>
      <c r="P312" s="85"/>
      <c r="Q312" s="85"/>
      <c r="R312" s="85"/>
    </row>
    <row r="313" spans="1:18" s="86" customFormat="1" ht="17.25" hidden="1" outlineLevel="2" x14ac:dyDescent="0.3">
      <c r="A313" s="100"/>
      <c r="B313" s="482"/>
      <c r="C313" s="508" t="s">
        <v>408</v>
      </c>
      <c r="D313" s="483" t="s">
        <v>627</v>
      </c>
      <c r="E313" s="481" t="s">
        <v>395</v>
      </c>
      <c r="F313" s="83"/>
      <c r="G313" s="83"/>
      <c r="H313" s="101"/>
      <c r="I313" s="83"/>
      <c r="J313" s="85"/>
      <c r="K313" s="85"/>
      <c r="L313" s="85"/>
      <c r="M313" s="85"/>
      <c r="N313" s="85"/>
      <c r="O313" s="85"/>
      <c r="P313" s="85"/>
      <c r="Q313" s="85"/>
      <c r="R313" s="85"/>
    </row>
    <row r="314" spans="1:18" s="86" customFormat="1" ht="34.5" hidden="1" outlineLevel="2" x14ac:dyDescent="0.3">
      <c r="A314" s="100"/>
      <c r="B314" s="482"/>
      <c r="C314" s="508" t="s">
        <v>410</v>
      </c>
      <c r="D314" s="483" t="s">
        <v>628</v>
      </c>
      <c r="E314" s="481" t="s">
        <v>395</v>
      </c>
      <c r="F314" s="83"/>
      <c r="G314" s="83"/>
      <c r="H314" s="101"/>
      <c r="I314" s="83"/>
      <c r="J314" s="85"/>
      <c r="K314" s="85"/>
      <c r="L314" s="85"/>
      <c r="M314" s="85"/>
      <c r="N314" s="85"/>
      <c r="O314" s="85"/>
      <c r="P314" s="85"/>
      <c r="Q314" s="85"/>
      <c r="R314" s="85"/>
    </row>
    <row r="315" spans="1:18" s="86" customFormat="1" ht="17.25" hidden="1" outlineLevel="2" x14ac:dyDescent="0.3">
      <c r="A315" s="100"/>
      <c r="B315" s="482"/>
      <c r="C315" s="481"/>
      <c r="D315" s="483"/>
      <c r="E315" s="481"/>
      <c r="F315" s="83"/>
      <c r="G315" s="83"/>
      <c r="H315" s="101"/>
      <c r="I315" s="83"/>
      <c r="J315" s="85"/>
      <c r="K315" s="85"/>
      <c r="L315" s="85"/>
      <c r="M315" s="85"/>
      <c r="N315" s="85"/>
      <c r="O315" s="85"/>
      <c r="P315" s="85"/>
      <c r="Q315" s="85"/>
      <c r="R315" s="85"/>
    </row>
    <row r="316" spans="1:18" s="86" customFormat="1" ht="17.25" hidden="1" outlineLevel="2" x14ac:dyDescent="0.3">
      <c r="A316" s="100"/>
      <c r="B316" s="482"/>
      <c r="C316" s="508" t="s">
        <v>412</v>
      </c>
      <c r="D316" s="483" t="s">
        <v>413</v>
      </c>
      <c r="E316" s="481" t="s">
        <v>414</v>
      </c>
      <c r="F316" s="83"/>
      <c r="G316" s="83"/>
      <c r="H316" s="101"/>
      <c r="I316" s="83"/>
      <c r="J316" s="85"/>
      <c r="K316" s="85"/>
      <c r="L316" s="85"/>
      <c r="M316" s="85"/>
      <c r="N316" s="85"/>
      <c r="O316" s="85"/>
      <c r="P316" s="85"/>
      <c r="Q316" s="85"/>
      <c r="R316" s="85"/>
    </row>
    <row r="317" spans="1:18" s="86" customFormat="1" ht="17.25" hidden="1" outlineLevel="2" x14ac:dyDescent="0.3">
      <c r="A317" s="100"/>
      <c r="B317" s="482">
        <f>2*(B294+B283)</f>
        <v>0</v>
      </c>
      <c r="C317" s="508" t="s">
        <v>415</v>
      </c>
      <c r="D317" s="483" t="s">
        <v>416</v>
      </c>
      <c r="E317" s="481" t="s">
        <v>414</v>
      </c>
      <c r="F317" s="83"/>
      <c r="G317" s="83"/>
      <c r="H317" s="101"/>
      <c r="I317" s="83"/>
      <c r="J317" s="85"/>
      <c r="K317" s="85"/>
      <c r="L317" s="85"/>
      <c r="M317" s="85"/>
      <c r="N317" s="85"/>
      <c r="O317" s="85"/>
      <c r="P317" s="85"/>
      <c r="Q317" s="85"/>
      <c r="R317" s="85"/>
    </row>
    <row r="318" spans="1:18" s="86" customFormat="1" ht="17.25" hidden="1" outlineLevel="2" x14ac:dyDescent="0.3">
      <c r="A318" s="100"/>
      <c r="B318" s="482"/>
      <c r="C318" s="508" t="s">
        <v>417</v>
      </c>
      <c r="D318" s="483" t="s">
        <v>418</v>
      </c>
      <c r="E318" s="481" t="s">
        <v>414</v>
      </c>
      <c r="F318" s="83"/>
      <c r="G318" s="83"/>
      <c r="H318" s="101"/>
      <c r="I318" s="83"/>
      <c r="J318" s="85"/>
      <c r="K318" s="85"/>
      <c r="L318" s="85"/>
      <c r="M318" s="85"/>
      <c r="N318" s="85"/>
      <c r="O318" s="85"/>
      <c r="P318" s="85"/>
      <c r="Q318" s="85"/>
      <c r="R318" s="85"/>
    </row>
    <row r="319" spans="1:18" s="86" customFormat="1" ht="17.25" hidden="1" outlineLevel="2" x14ac:dyDescent="0.3">
      <c r="A319" s="100"/>
      <c r="B319" s="482"/>
      <c r="C319" s="508" t="s">
        <v>419</v>
      </c>
      <c r="D319" s="483" t="s">
        <v>420</v>
      </c>
      <c r="E319" s="481" t="s">
        <v>414</v>
      </c>
      <c r="F319" s="83"/>
      <c r="G319" s="83"/>
      <c r="H319" s="101"/>
      <c r="I319" s="83"/>
      <c r="J319" s="85"/>
      <c r="K319" s="85"/>
      <c r="L319" s="85"/>
      <c r="M319" s="85"/>
      <c r="N319" s="85"/>
      <c r="O319" s="85"/>
      <c r="P319" s="85"/>
      <c r="Q319" s="85"/>
      <c r="R319" s="85"/>
    </row>
    <row r="320" spans="1:18" s="86" customFormat="1" ht="34.5" hidden="1" outlineLevel="2" x14ac:dyDescent="0.3">
      <c r="A320" s="100"/>
      <c r="B320" s="482"/>
      <c r="C320" s="508" t="s">
        <v>421</v>
      </c>
      <c r="D320" s="483" t="s">
        <v>422</v>
      </c>
      <c r="E320" s="481" t="s">
        <v>414</v>
      </c>
      <c r="F320" s="83"/>
      <c r="G320" s="83"/>
      <c r="H320" s="101"/>
      <c r="I320" s="83"/>
      <c r="J320" s="85"/>
      <c r="K320" s="85"/>
      <c r="L320" s="85"/>
      <c r="M320" s="85"/>
      <c r="N320" s="85"/>
      <c r="O320" s="85"/>
      <c r="P320" s="85"/>
      <c r="Q320" s="85"/>
      <c r="R320" s="85"/>
    </row>
    <row r="321" spans="1:18" s="86" customFormat="1" ht="17.25" hidden="1" outlineLevel="2" x14ac:dyDescent="0.3">
      <c r="A321" s="100"/>
      <c r="B321" s="109"/>
      <c r="C321" s="481"/>
      <c r="D321" s="483"/>
      <c r="E321" s="481"/>
      <c r="F321" s="83"/>
      <c r="G321" s="83"/>
      <c r="H321" s="101"/>
      <c r="I321" s="83"/>
      <c r="J321" s="85"/>
      <c r="K321" s="85"/>
      <c r="L321" s="85"/>
      <c r="M321" s="85"/>
      <c r="N321" s="85"/>
      <c r="O321" s="85"/>
      <c r="P321" s="85"/>
      <c r="Q321" s="85"/>
      <c r="R321" s="85"/>
    </row>
    <row r="322" spans="1:18" s="86" customFormat="1" ht="17.25" hidden="1" outlineLevel="2" x14ac:dyDescent="0.3">
      <c r="A322" s="444"/>
      <c r="B322" s="445"/>
      <c r="C322" s="445"/>
      <c r="D322" s="445"/>
      <c r="E322" s="446"/>
      <c r="F322" s="83"/>
      <c r="G322" s="83"/>
      <c r="H322" s="101"/>
      <c r="I322" s="83"/>
      <c r="J322" s="85"/>
      <c r="K322" s="85"/>
      <c r="L322" s="85"/>
      <c r="M322" s="85"/>
      <c r="N322" s="85"/>
      <c r="O322" s="85"/>
      <c r="P322" s="85"/>
      <c r="Q322" s="85"/>
      <c r="R322" s="85"/>
    </row>
    <row r="323" spans="1:18" s="86" customFormat="1" ht="51.75" hidden="1" outlineLevel="2" x14ac:dyDescent="0.3">
      <c r="A323" s="100"/>
      <c r="B323" s="110" t="str">
        <f>IF(AND(C272="Yes",(B287+B288)&gt;0),1,"0")</f>
        <v>0</v>
      </c>
      <c r="C323" s="508" t="s">
        <v>317</v>
      </c>
      <c r="D323" s="483" t="s">
        <v>318</v>
      </c>
      <c r="E323" s="481" t="s">
        <v>629</v>
      </c>
      <c r="F323" s="83"/>
      <c r="G323" s="83"/>
      <c r="H323" s="101"/>
      <c r="I323" s="83"/>
      <c r="J323" s="85"/>
      <c r="K323" s="85"/>
      <c r="L323" s="85"/>
      <c r="M323" s="85"/>
      <c r="N323" s="85"/>
      <c r="O323" s="85"/>
      <c r="P323" s="85"/>
      <c r="Q323" s="85"/>
      <c r="R323" s="85"/>
    </row>
    <row r="324" spans="1:18" s="86" customFormat="1" ht="17.25" hidden="1" outlineLevel="2" x14ac:dyDescent="0.3">
      <c r="A324" s="100"/>
      <c r="B324" s="110">
        <f>SUM(B360)</f>
        <v>0</v>
      </c>
      <c r="C324" s="508" t="s">
        <v>630</v>
      </c>
      <c r="D324" s="483" t="s">
        <v>631</v>
      </c>
      <c r="E324" s="481" t="s">
        <v>632</v>
      </c>
      <c r="F324" s="111"/>
      <c r="G324" s="83"/>
      <c r="H324" s="101"/>
      <c r="I324" s="83"/>
      <c r="J324" s="85"/>
      <c r="K324" s="85"/>
      <c r="L324" s="85"/>
      <c r="M324" s="85"/>
      <c r="N324" s="85"/>
      <c r="O324" s="85"/>
      <c r="P324" s="85"/>
      <c r="Q324" s="85"/>
      <c r="R324" s="85"/>
    </row>
    <row r="325" spans="1:18" s="86" customFormat="1" ht="17.25" hidden="1" outlineLevel="2" x14ac:dyDescent="0.3">
      <c r="A325" s="100"/>
      <c r="B325" s="110">
        <f>SUM(B286)</f>
        <v>0</v>
      </c>
      <c r="C325" s="508" t="s">
        <v>633</v>
      </c>
      <c r="D325" s="483" t="s">
        <v>634</v>
      </c>
      <c r="E325" s="481" t="s">
        <v>632</v>
      </c>
      <c r="F325" s="83"/>
      <c r="G325" s="83"/>
      <c r="H325" s="101"/>
      <c r="I325" s="83"/>
      <c r="J325" s="85"/>
      <c r="K325" s="85"/>
      <c r="L325" s="85"/>
      <c r="M325" s="85"/>
      <c r="N325" s="85"/>
      <c r="O325" s="85"/>
      <c r="P325" s="85"/>
      <c r="Q325" s="85"/>
      <c r="R325" s="85"/>
    </row>
    <row r="326" spans="1:18" s="86" customFormat="1" ht="17.25" hidden="1" outlineLevel="2" x14ac:dyDescent="0.3">
      <c r="A326" s="100"/>
      <c r="B326" s="110"/>
      <c r="C326" s="508" t="s">
        <v>601</v>
      </c>
      <c r="D326" s="483" t="s">
        <v>635</v>
      </c>
      <c r="E326" s="481" t="s">
        <v>636</v>
      </c>
      <c r="F326" s="83"/>
      <c r="G326" s="83"/>
      <c r="H326" s="101"/>
      <c r="I326" s="83"/>
      <c r="J326" s="85"/>
      <c r="K326" s="85"/>
      <c r="L326" s="85"/>
      <c r="M326" s="85"/>
      <c r="N326" s="85"/>
      <c r="O326" s="85"/>
      <c r="P326" s="85"/>
      <c r="Q326" s="85"/>
      <c r="R326" s="85"/>
    </row>
    <row r="327" spans="1:18" s="86" customFormat="1" ht="17.25" hidden="1" outlineLevel="2" x14ac:dyDescent="0.3">
      <c r="A327" s="100"/>
      <c r="B327" s="110">
        <f>IF(C348="Yes",B1195,0)</f>
        <v>0</v>
      </c>
      <c r="C327" s="508" t="s">
        <v>637</v>
      </c>
      <c r="D327" s="483" t="s">
        <v>638</v>
      </c>
      <c r="E327" s="481"/>
      <c r="F327" s="83"/>
      <c r="G327" s="83"/>
      <c r="H327" s="101"/>
      <c r="I327" s="83"/>
      <c r="J327" s="85"/>
      <c r="K327" s="85"/>
      <c r="L327" s="85"/>
      <c r="M327" s="85"/>
      <c r="N327" s="85"/>
      <c r="O327" s="85"/>
      <c r="P327" s="85"/>
      <c r="Q327" s="85"/>
      <c r="R327" s="85"/>
    </row>
    <row r="328" spans="1:18" s="86" customFormat="1" ht="17.25" hidden="1" outlineLevel="2" x14ac:dyDescent="0.3">
      <c r="A328" s="100"/>
      <c r="B328" s="110">
        <f>SUM(B360)</f>
        <v>0</v>
      </c>
      <c r="C328" s="508" t="s">
        <v>639</v>
      </c>
      <c r="D328" s="483" t="s">
        <v>640</v>
      </c>
      <c r="E328" s="481"/>
      <c r="F328" s="83"/>
      <c r="G328" s="83"/>
      <c r="H328" s="101"/>
      <c r="I328" s="83"/>
      <c r="J328" s="85"/>
      <c r="K328" s="85"/>
      <c r="L328" s="85"/>
      <c r="M328" s="85"/>
      <c r="N328" s="85"/>
      <c r="O328" s="85"/>
      <c r="P328" s="85"/>
      <c r="Q328" s="85"/>
      <c r="R328" s="85"/>
    </row>
    <row r="329" spans="1:18" s="86" customFormat="1" ht="17.25" hidden="1" outlineLevel="2" x14ac:dyDescent="0.3">
      <c r="A329" s="100"/>
      <c r="B329" s="110" t="str">
        <f>IF(C258="Enchanced Packaging Protection","1","0")</f>
        <v>0</v>
      </c>
      <c r="C329" s="508" t="s">
        <v>641</v>
      </c>
      <c r="D329" s="483" t="s">
        <v>642</v>
      </c>
      <c r="E329" s="481"/>
      <c r="F329" s="83"/>
      <c r="G329" s="83"/>
      <c r="H329" s="101"/>
      <c r="I329" s="83"/>
      <c r="J329" s="85"/>
      <c r="K329" s="85"/>
      <c r="L329" s="85"/>
      <c r="M329" s="85"/>
      <c r="N329" s="85"/>
      <c r="O329" s="85"/>
      <c r="P329" s="85"/>
      <c r="Q329" s="85"/>
      <c r="R329" s="85"/>
    </row>
    <row r="330" spans="1:18" s="86" customFormat="1" ht="34.5" hidden="1" outlineLevel="2" x14ac:dyDescent="0.3">
      <c r="A330" s="100"/>
      <c r="B330" s="110">
        <f>B286*1+1*SUM(B295:B297,B299)+IF(AND(B346=1,B347=0),1,0)+IF(AND(B346=1,B347=1),0,0)+IF(AND(B346=1,B347=2),B346,0)+IF(AND(B346=1,B347=3),0,0)+IF(INT(B355/2),0,-B355)</f>
        <v>0</v>
      </c>
      <c r="C330" s="508" t="s">
        <v>643</v>
      </c>
      <c r="D330" s="483" t="s">
        <v>644</v>
      </c>
      <c r="E330" s="481" t="s">
        <v>645</v>
      </c>
      <c r="F330" s="83"/>
      <c r="G330" s="83"/>
      <c r="H330" s="101"/>
      <c r="I330" s="83"/>
      <c r="J330" s="85"/>
      <c r="K330" s="85"/>
      <c r="L330" s="85"/>
      <c r="M330" s="85"/>
      <c r="N330" s="85"/>
      <c r="O330" s="85"/>
      <c r="P330" s="85"/>
      <c r="Q330" s="85"/>
      <c r="R330" s="85"/>
    </row>
    <row r="331" spans="1:18" s="86" customFormat="1" ht="34.5" hidden="1" outlineLevel="2" x14ac:dyDescent="0.3">
      <c r="A331" s="100"/>
      <c r="B331" s="110">
        <f>19*B286-SUM(B278,B287,B288,B289,B295:B297,B299)-(3*B345)-IF(AND(B346=1,B347=0),3*B346,0)-IF(AND(B346=1,B347=1),7*B346,0)-IF(AND(B346=1,B347=2),12*B346,0)-IF(AND(B346=1,B347=3),16*B346,0)-2*B351-((B354+B355)*2)</f>
        <v>0</v>
      </c>
      <c r="C331" s="508" t="s">
        <v>646</v>
      </c>
      <c r="D331" s="483" t="s">
        <v>647</v>
      </c>
      <c r="E331" s="481" t="s">
        <v>645</v>
      </c>
      <c r="F331" s="83"/>
      <c r="G331" s="83"/>
      <c r="H331" s="101"/>
      <c r="I331" s="83"/>
      <c r="J331" s="85"/>
      <c r="K331" s="85"/>
      <c r="L331" s="85"/>
      <c r="M331" s="85"/>
      <c r="N331" s="85"/>
      <c r="O331" s="85"/>
      <c r="P331" s="85"/>
      <c r="Q331" s="85"/>
      <c r="R331" s="85"/>
    </row>
    <row r="332" spans="1:18" s="86" customFormat="1" ht="17.25" hidden="1" outlineLevel="2" x14ac:dyDescent="0.3">
      <c r="A332" s="100"/>
      <c r="B332" s="110">
        <f>SUM(B278,B287,B288,B289)</f>
        <v>0</v>
      </c>
      <c r="C332" s="508" t="s">
        <v>648</v>
      </c>
      <c r="D332" s="483" t="s">
        <v>649</v>
      </c>
      <c r="E332" s="481"/>
      <c r="F332" s="83"/>
      <c r="G332" s="83"/>
      <c r="H332" s="101"/>
      <c r="I332" s="83"/>
      <c r="J332" s="85"/>
      <c r="K332" s="85"/>
      <c r="L332" s="85"/>
      <c r="M332" s="85"/>
      <c r="N332" s="85"/>
      <c r="O332" s="85"/>
      <c r="P332" s="85"/>
      <c r="Q332" s="85"/>
      <c r="R332" s="85"/>
    </row>
    <row r="333" spans="1:18" s="86" customFormat="1" ht="17.25" hidden="1" outlineLevel="2" x14ac:dyDescent="0.3">
      <c r="A333" s="100"/>
      <c r="B333" s="110">
        <f>C261</f>
        <v>0</v>
      </c>
      <c r="C333" s="508" t="s">
        <v>650</v>
      </c>
      <c r="D333" s="483" t="s">
        <v>651</v>
      </c>
      <c r="E333" s="481"/>
      <c r="F333" s="83"/>
      <c r="G333" s="83"/>
      <c r="H333" s="101"/>
      <c r="I333" s="83"/>
      <c r="J333" s="85"/>
      <c r="K333" s="85"/>
      <c r="L333" s="85"/>
      <c r="M333" s="85"/>
      <c r="N333" s="85"/>
      <c r="O333" s="85"/>
      <c r="P333" s="85"/>
      <c r="Q333" s="85"/>
      <c r="R333" s="85"/>
    </row>
    <row r="334" spans="1:18" s="86" customFormat="1" ht="17.25" hidden="1" outlineLevel="2" x14ac:dyDescent="0.3">
      <c r="A334" s="100"/>
      <c r="B334" s="110">
        <f>IF(OR(B360&gt;0,B286&gt;0),1,0)</f>
        <v>0</v>
      </c>
      <c r="C334" s="508" t="s">
        <v>652</v>
      </c>
      <c r="D334" s="483" t="s">
        <v>653</v>
      </c>
      <c r="E334" s="481" t="s">
        <v>654</v>
      </c>
      <c r="F334" s="83"/>
      <c r="G334" s="83"/>
      <c r="H334" s="101"/>
      <c r="I334" s="83"/>
      <c r="J334" s="85"/>
      <c r="K334" s="85"/>
      <c r="L334" s="85"/>
      <c r="M334" s="85"/>
      <c r="N334" s="85"/>
      <c r="O334" s="85"/>
      <c r="P334" s="85"/>
      <c r="Q334" s="85"/>
      <c r="R334" s="85"/>
    </row>
    <row r="335" spans="1:18" s="86" customFormat="1" ht="34.5" hidden="1" outlineLevel="2" x14ac:dyDescent="0.3">
      <c r="A335" s="100"/>
      <c r="B335" s="110" t="str">
        <f>IF(C263="X",SUM(B278,#REF!,B289),"0")</f>
        <v>0</v>
      </c>
      <c r="C335" s="508" t="s">
        <v>655</v>
      </c>
      <c r="D335" s="483" t="s">
        <v>656</v>
      </c>
      <c r="E335" s="481" t="s">
        <v>657</v>
      </c>
      <c r="F335" s="83"/>
      <c r="G335" s="83"/>
      <c r="H335" s="101"/>
      <c r="I335" s="83"/>
      <c r="J335" s="85"/>
      <c r="K335" s="85"/>
      <c r="L335" s="85"/>
      <c r="M335" s="85"/>
      <c r="N335" s="85"/>
      <c r="O335" s="85"/>
      <c r="P335" s="85"/>
      <c r="Q335" s="85"/>
      <c r="R335" s="85"/>
    </row>
    <row r="336" spans="1:18" s="86" customFormat="1" ht="17.25" hidden="1" outlineLevel="2" x14ac:dyDescent="0.3">
      <c r="A336" s="100"/>
      <c r="B336" s="110">
        <f>IF(C253="Advocated (Non-ESDM)",1,0)</f>
        <v>0</v>
      </c>
      <c r="C336" s="508" t="s">
        <v>658</v>
      </c>
      <c r="D336" s="483" t="s">
        <v>121</v>
      </c>
      <c r="E336" s="481"/>
      <c r="F336" s="83"/>
      <c r="G336" s="83"/>
      <c r="H336" s="101"/>
      <c r="I336" s="83"/>
      <c r="J336" s="85"/>
      <c r="K336" s="85"/>
      <c r="L336" s="85"/>
      <c r="M336" s="85"/>
      <c r="N336" s="85"/>
      <c r="O336" s="85"/>
      <c r="P336" s="85"/>
      <c r="Q336" s="85"/>
      <c r="R336" s="85"/>
    </row>
    <row r="337" spans="1:18" s="86" customFormat="1" ht="17.25" hidden="1" outlineLevel="2" x14ac:dyDescent="0.3">
      <c r="A337" s="100"/>
      <c r="B337" s="110">
        <f>IF(C253="Certified (Non-ESDM)",1,0)</f>
        <v>0</v>
      </c>
      <c r="C337" s="508" t="s">
        <v>659</v>
      </c>
      <c r="D337" s="483" t="s">
        <v>127</v>
      </c>
      <c r="E337" s="481"/>
      <c r="F337" s="83"/>
      <c r="G337" s="83"/>
      <c r="H337" s="101"/>
      <c r="I337" s="83"/>
      <c r="J337" s="85"/>
      <c r="K337" s="85"/>
      <c r="L337" s="85"/>
      <c r="M337" s="85"/>
      <c r="N337" s="85"/>
      <c r="O337" s="85"/>
      <c r="P337" s="85"/>
      <c r="Q337" s="85"/>
      <c r="R337" s="85"/>
    </row>
    <row r="338" spans="1:18" s="86" customFormat="1" ht="17.25" hidden="1" outlineLevel="2" x14ac:dyDescent="0.3">
      <c r="A338" s="100"/>
      <c r="B338" s="110">
        <f>IF(C253="Enterprise Fit (Non-ESDM)",1,0)</f>
        <v>0</v>
      </c>
      <c r="C338" s="508" t="s">
        <v>85</v>
      </c>
      <c r="D338" s="483" t="s">
        <v>660</v>
      </c>
      <c r="E338" s="481"/>
      <c r="F338" s="83"/>
      <c r="G338" s="83"/>
      <c r="H338" s="101"/>
      <c r="I338" s="83"/>
      <c r="J338" s="85"/>
      <c r="K338" s="85"/>
      <c r="L338" s="85"/>
      <c r="M338" s="85"/>
      <c r="N338" s="85"/>
      <c r="O338" s="85"/>
      <c r="P338" s="85"/>
      <c r="Q338" s="85"/>
      <c r="R338" s="85"/>
    </row>
    <row r="339" spans="1:18" s="86" customFormat="1" ht="17.25" hidden="1" outlineLevel="2" x14ac:dyDescent="0.3">
      <c r="A339" s="444"/>
      <c r="B339" s="445"/>
      <c r="C339" s="445"/>
      <c r="D339" s="445"/>
      <c r="E339" s="446"/>
      <c r="F339" s="83"/>
      <c r="G339" s="83"/>
      <c r="H339" s="101"/>
      <c r="I339" s="83"/>
      <c r="J339" s="85"/>
      <c r="K339" s="85"/>
      <c r="L339" s="85"/>
      <c r="M339" s="85"/>
      <c r="N339" s="85"/>
      <c r="O339" s="85"/>
      <c r="P339" s="85"/>
      <c r="Q339" s="85"/>
      <c r="R339" s="85"/>
    </row>
    <row r="340" spans="1:18" s="86" customFormat="1" ht="17.25" hidden="1" outlineLevel="2" x14ac:dyDescent="0.3">
      <c r="A340" s="100"/>
      <c r="B340" s="110">
        <f>SUM(B278,B287,B288,B289)</f>
        <v>0</v>
      </c>
      <c r="C340" s="508" t="s">
        <v>330</v>
      </c>
      <c r="D340" s="483" t="s">
        <v>331</v>
      </c>
      <c r="E340" s="481"/>
      <c r="F340" s="83"/>
      <c r="G340" s="83"/>
      <c r="H340" s="101"/>
      <c r="I340" s="83"/>
      <c r="J340" s="85"/>
      <c r="K340" s="85"/>
      <c r="L340" s="85"/>
      <c r="M340" s="85"/>
      <c r="N340" s="85"/>
      <c r="O340" s="85"/>
      <c r="P340" s="85"/>
      <c r="Q340" s="85"/>
      <c r="R340" s="85"/>
    </row>
    <row r="341" spans="1:18" s="86" customFormat="1" ht="17.25" hidden="1" outlineLevel="2" x14ac:dyDescent="0.3">
      <c r="A341" s="100"/>
      <c r="B341" s="110"/>
      <c r="C341" s="481"/>
      <c r="D341" s="483"/>
      <c r="E341" s="481"/>
      <c r="F341" s="83"/>
      <c r="G341" s="83"/>
      <c r="H341" s="101"/>
      <c r="I341" s="83"/>
      <c r="J341" s="85"/>
      <c r="K341" s="85"/>
      <c r="L341" s="85"/>
      <c r="M341" s="85"/>
      <c r="N341" s="85"/>
      <c r="O341" s="85"/>
      <c r="P341" s="85"/>
      <c r="Q341" s="85"/>
      <c r="R341" s="85"/>
    </row>
    <row r="342" spans="1:18" s="86" customFormat="1" ht="17.25" hidden="1" outlineLevel="2" x14ac:dyDescent="0.3">
      <c r="A342" s="100"/>
      <c r="B342" s="110">
        <f>IF(B340&lt;&gt;0,1,0)</f>
        <v>0</v>
      </c>
      <c r="C342" s="508" t="s">
        <v>333</v>
      </c>
      <c r="D342" s="483" t="s">
        <v>661</v>
      </c>
      <c r="E342" s="481" t="s">
        <v>662</v>
      </c>
      <c r="F342" s="83"/>
      <c r="G342" s="83"/>
      <c r="H342" s="101"/>
      <c r="I342" s="83"/>
      <c r="J342" s="85"/>
      <c r="K342" s="85"/>
      <c r="L342" s="85"/>
      <c r="M342" s="85"/>
      <c r="N342" s="85"/>
      <c r="O342" s="85"/>
      <c r="P342" s="85"/>
      <c r="Q342" s="85"/>
      <c r="R342" s="85"/>
    </row>
    <row r="343" spans="1:18" s="86" customFormat="1" ht="17.25" hidden="1" outlineLevel="1" x14ac:dyDescent="0.3">
      <c r="A343" s="444"/>
      <c r="B343" s="451"/>
      <c r="C343" s="451"/>
      <c r="D343" s="451"/>
      <c r="E343" s="452"/>
      <c r="F343" s="83"/>
      <c r="G343" s="83"/>
      <c r="H343" s="101"/>
      <c r="I343" s="83"/>
      <c r="J343" s="85"/>
      <c r="K343" s="85"/>
      <c r="L343" s="85"/>
      <c r="M343" s="85"/>
      <c r="N343" s="85"/>
      <c r="O343" s="85"/>
      <c r="P343" s="85"/>
      <c r="Q343" s="85"/>
      <c r="R343" s="85"/>
    </row>
    <row r="344" spans="1:18" s="86" customFormat="1" ht="17.25" hidden="1" outlineLevel="1" x14ac:dyDescent="0.3">
      <c r="A344" s="79"/>
      <c r="B344" s="80">
        <f>SUM(B345:B351)</f>
        <v>0</v>
      </c>
      <c r="C344" s="437"/>
      <c r="D344" s="81" t="s">
        <v>663</v>
      </c>
      <c r="E344" s="112"/>
      <c r="F344" s="83"/>
      <c r="G344" s="83"/>
      <c r="H344" s="101"/>
      <c r="I344" s="83"/>
      <c r="J344" s="85"/>
      <c r="K344" s="85"/>
      <c r="L344" s="85"/>
      <c r="M344" s="85"/>
      <c r="N344" s="85"/>
      <c r="O344" s="85"/>
      <c r="P344" s="85"/>
      <c r="Q344" s="85"/>
      <c r="R344" s="85"/>
    </row>
    <row r="345" spans="1:18" s="86" customFormat="1" ht="17.25" hidden="1" outlineLevel="2" x14ac:dyDescent="0.3">
      <c r="A345" s="100"/>
      <c r="B345" s="109">
        <f>B818</f>
        <v>0</v>
      </c>
      <c r="C345" s="508" t="s">
        <v>664</v>
      </c>
      <c r="D345" s="483" t="s">
        <v>665</v>
      </c>
      <c r="E345" s="481" t="s">
        <v>666</v>
      </c>
      <c r="F345" s="83"/>
      <c r="G345" s="83"/>
      <c r="H345" s="101"/>
      <c r="I345" s="83"/>
      <c r="J345" s="85"/>
      <c r="K345" s="85"/>
      <c r="L345" s="85"/>
      <c r="M345" s="85"/>
      <c r="N345" s="85"/>
      <c r="O345" s="85"/>
      <c r="P345" s="85"/>
      <c r="Q345" s="85"/>
      <c r="R345" s="85"/>
    </row>
    <row r="346" spans="1:18" s="86" customFormat="1" ht="17.25" hidden="1" outlineLevel="2" x14ac:dyDescent="0.3">
      <c r="A346" s="100"/>
      <c r="B346" s="109">
        <f>B1011</f>
        <v>0</v>
      </c>
      <c r="C346" s="508" t="s">
        <v>667</v>
      </c>
      <c r="D346" s="483" t="s">
        <v>668</v>
      </c>
      <c r="E346" s="481" t="s">
        <v>669</v>
      </c>
      <c r="F346" s="83"/>
      <c r="G346" s="83"/>
      <c r="H346" s="101"/>
      <c r="I346" s="83"/>
      <c r="J346" s="85"/>
      <c r="K346" s="85"/>
      <c r="L346" s="85"/>
      <c r="M346" s="85"/>
      <c r="N346" s="85"/>
      <c r="O346" s="85"/>
      <c r="P346" s="85"/>
      <c r="Q346" s="85"/>
      <c r="R346" s="85"/>
    </row>
    <row r="347" spans="1:18" s="86" customFormat="1" ht="17.25" hidden="1" outlineLevel="2" x14ac:dyDescent="0.3">
      <c r="A347" s="100"/>
      <c r="B347" s="109">
        <f>B1012</f>
        <v>0</v>
      </c>
      <c r="C347" s="508" t="s">
        <v>670</v>
      </c>
      <c r="D347" s="483" t="s">
        <v>671</v>
      </c>
      <c r="E347" s="481" t="s">
        <v>672</v>
      </c>
      <c r="F347" s="83"/>
      <c r="G347" s="83"/>
      <c r="H347" s="101"/>
      <c r="I347" s="83"/>
      <c r="J347" s="85"/>
      <c r="K347" s="85"/>
      <c r="L347" s="85"/>
      <c r="M347" s="85"/>
      <c r="N347" s="85"/>
      <c r="O347" s="85"/>
      <c r="P347" s="85"/>
      <c r="Q347" s="85"/>
      <c r="R347" s="85"/>
    </row>
    <row r="348" spans="1:18" s="86" customFormat="1" ht="51.75" hidden="1" outlineLevel="2" x14ac:dyDescent="0.3">
      <c r="A348" s="100"/>
      <c r="B348" s="109">
        <f>IF(AND(OR(C348="Yes",C348="No"),B351=1),1,0)</f>
        <v>0</v>
      </c>
      <c r="C348" s="479" t="s">
        <v>568</v>
      </c>
      <c r="D348" s="480" t="s">
        <v>673</v>
      </c>
      <c r="E348" s="479" t="s">
        <v>674</v>
      </c>
      <c r="F348" s="83"/>
      <c r="G348" s="83"/>
      <c r="H348" s="101"/>
      <c r="I348" s="83"/>
      <c r="J348" s="85"/>
      <c r="K348" s="85"/>
      <c r="L348" s="85"/>
      <c r="M348" s="85"/>
      <c r="N348" s="85"/>
      <c r="O348" s="85"/>
      <c r="P348" s="85"/>
      <c r="Q348" s="85"/>
      <c r="R348" s="85"/>
    </row>
    <row r="349" spans="1:18" s="86" customFormat="1" ht="17.25" hidden="1" outlineLevel="3" x14ac:dyDescent="0.3">
      <c r="A349" s="100"/>
      <c r="B349" s="109"/>
      <c r="C349" s="481" t="s">
        <v>568</v>
      </c>
      <c r="D349" s="480"/>
      <c r="E349" s="481"/>
      <c r="F349" s="83"/>
      <c r="G349" s="83"/>
      <c r="H349" s="101"/>
      <c r="I349" s="83"/>
      <c r="J349" s="85"/>
      <c r="K349" s="85"/>
      <c r="L349" s="85"/>
      <c r="M349" s="85"/>
      <c r="N349" s="85"/>
      <c r="O349" s="85"/>
      <c r="P349" s="85"/>
      <c r="Q349" s="85"/>
      <c r="R349" s="85"/>
    </row>
    <row r="350" spans="1:18" s="86" customFormat="1" ht="17.25" hidden="1" outlineLevel="3" x14ac:dyDescent="0.3">
      <c r="A350" s="100"/>
      <c r="B350" s="109"/>
      <c r="C350" s="481" t="s">
        <v>30</v>
      </c>
      <c r="D350" s="480"/>
      <c r="E350" s="481"/>
      <c r="F350" s="83"/>
      <c r="G350" s="83"/>
      <c r="H350" s="101"/>
      <c r="I350" s="83"/>
      <c r="J350" s="85"/>
      <c r="K350" s="85"/>
      <c r="L350" s="85"/>
      <c r="M350" s="85"/>
      <c r="N350" s="85"/>
      <c r="O350" s="85"/>
      <c r="P350" s="85"/>
      <c r="Q350" s="85"/>
      <c r="R350" s="85"/>
    </row>
    <row r="351" spans="1:18" s="86" customFormat="1" ht="34.5" hidden="1" outlineLevel="2" x14ac:dyDescent="0.3">
      <c r="A351" s="100"/>
      <c r="B351" s="109">
        <f>IF(C348="Yes",B1195,0)</f>
        <v>0</v>
      </c>
      <c r="C351" s="508" t="s">
        <v>675</v>
      </c>
      <c r="D351" s="483" t="s">
        <v>676</v>
      </c>
      <c r="E351" s="481" t="s">
        <v>677</v>
      </c>
      <c r="F351" s="83"/>
      <c r="G351" s="83"/>
      <c r="H351" s="101"/>
      <c r="I351" s="83"/>
      <c r="J351" s="85"/>
      <c r="K351" s="85"/>
      <c r="L351" s="85"/>
      <c r="M351" s="85"/>
      <c r="N351" s="85"/>
      <c r="O351" s="85"/>
      <c r="P351" s="85"/>
      <c r="Q351" s="85"/>
      <c r="R351" s="85"/>
    </row>
    <row r="352" spans="1:18" s="86" customFormat="1" ht="17.25" hidden="1" outlineLevel="1" x14ac:dyDescent="0.3">
      <c r="A352" s="444"/>
      <c r="B352" s="451"/>
      <c r="C352" s="451"/>
      <c r="D352" s="451"/>
      <c r="E352" s="452"/>
      <c r="F352" s="83"/>
      <c r="G352" s="83"/>
      <c r="H352" s="101"/>
      <c r="I352" s="83"/>
      <c r="J352" s="85"/>
      <c r="K352" s="85"/>
      <c r="L352" s="85"/>
      <c r="M352" s="85"/>
      <c r="N352" s="85"/>
      <c r="O352" s="85"/>
      <c r="P352" s="85"/>
      <c r="Q352" s="85"/>
      <c r="R352" s="85"/>
    </row>
    <row r="353" spans="1:18" s="86" customFormat="1" ht="17.25" hidden="1" outlineLevel="1" x14ac:dyDescent="0.3">
      <c r="A353" s="79"/>
      <c r="B353" s="80">
        <f>SUM(B354:B356)</f>
        <v>0</v>
      </c>
      <c r="C353" s="437"/>
      <c r="D353" s="81" t="s">
        <v>678</v>
      </c>
      <c r="E353" s="112"/>
      <c r="F353" s="83"/>
      <c r="G353" s="83"/>
      <c r="H353" s="101"/>
      <c r="I353" s="83"/>
      <c r="J353" s="85"/>
      <c r="K353" s="85"/>
      <c r="L353" s="85"/>
      <c r="M353" s="85"/>
      <c r="N353" s="85"/>
      <c r="O353" s="85"/>
      <c r="P353" s="85"/>
      <c r="Q353" s="85"/>
      <c r="R353" s="85"/>
    </row>
    <row r="354" spans="1:18" s="86" customFormat="1" ht="17.25" hidden="1" outlineLevel="2" x14ac:dyDescent="0.3">
      <c r="A354" s="100"/>
      <c r="B354" s="109">
        <v>0</v>
      </c>
      <c r="C354" s="508" t="s">
        <v>679</v>
      </c>
      <c r="D354" s="483" t="s">
        <v>680</v>
      </c>
      <c r="E354" s="481" t="s">
        <v>681</v>
      </c>
      <c r="F354" s="83"/>
      <c r="G354" s="83"/>
      <c r="H354" s="101"/>
      <c r="I354" s="83"/>
      <c r="J354" s="85"/>
      <c r="K354" s="85"/>
      <c r="L354" s="85"/>
      <c r="M354" s="85"/>
      <c r="N354" s="85"/>
      <c r="O354" s="85"/>
      <c r="P354" s="85"/>
      <c r="Q354" s="85"/>
      <c r="R354" s="85"/>
    </row>
    <row r="355" spans="1:18" s="86" customFormat="1" ht="34.5" hidden="1" outlineLevel="2" x14ac:dyDescent="0.3">
      <c r="A355" s="100"/>
      <c r="B355" s="109">
        <v>0</v>
      </c>
      <c r="C355" s="508" t="s">
        <v>682</v>
      </c>
      <c r="D355" s="483" t="s">
        <v>683</v>
      </c>
      <c r="E355" s="481" t="s">
        <v>684</v>
      </c>
      <c r="F355" s="83"/>
      <c r="G355" s="83"/>
      <c r="H355" s="101"/>
      <c r="I355" s="83"/>
      <c r="J355" s="85"/>
      <c r="K355" s="85"/>
      <c r="L355" s="85"/>
      <c r="M355" s="85"/>
      <c r="N355" s="85"/>
      <c r="O355" s="85"/>
      <c r="P355" s="85"/>
      <c r="Q355" s="85"/>
      <c r="R355" s="85"/>
    </row>
    <row r="356" spans="1:18" s="86" customFormat="1" ht="34.5" hidden="1" outlineLevel="2" x14ac:dyDescent="0.3">
      <c r="A356" s="100"/>
      <c r="B356" s="109">
        <v>0</v>
      </c>
      <c r="C356" s="508" t="s">
        <v>685</v>
      </c>
      <c r="D356" s="483" t="s">
        <v>686</v>
      </c>
      <c r="E356" s="481" t="s">
        <v>687</v>
      </c>
      <c r="F356" s="83"/>
      <c r="G356" s="83"/>
      <c r="H356" s="101"/>
      <c r="I356" s="83"/>
      <c r="J356" s="85"/>
      <c r="K356" s="85"/>
      <c r="L356" s="85"/>
      <c r="M356" s="85"/>
      <c r="N356" s="85"/>
      <c r="O356" s="85"/>
      <c r="P356" s="85"/>
      <c r="Q356" s="85"/>
      <c r="R356" s="85"/>
    </row>
    <row r="357" spans="1:18" s="86" customFormat="1" ht="17.25" hidden="1" outlineLevel="2" x14ac:dyDescent="0.3">
      <c r="A357" s="100"/>
      <c r="B357" s="113"/>
      <c r="C357" s="481"/>
      <c r="D357" s="483"/>
      <c r="E357" s="481"/>
      <c r="F357" s="83"/>
      <c r="G357" s="83"/>
      <c r="H357" s="101"/>
      <c r="I357" s="83"/>
      <c r="J357" s="85"/>
      <c r="K357" s="85"/>
      <c r="L357" s="85"/>
      <c r="M357" s="85"/>
      <c r="N357" s="85"/>
      <c r="O357" s="85"/>
      <c r="P357" s="85"/>
      <c r="Q357" s="85"/>
      <c r="R357" s="85"/>
    </row>
    <row r="358" spans="1:18" s="86" customFormat="1" ht="17.25" hidden="1" outlineLevel="1" x14ac:dyDescent="0.3">
      <c r="A358" s="444"/>
      <c r="B358" s="451"/>
      <c r="C358" s="451"/>
      <c r="D358" s="451"/>
      <c r="E358" s="452"/>
      <c r="F358" s="83"/>
      <c r="G358" s="83"/>
      <c r="H358" s="101"/>
      <c r="I358" s="83"/>
      <c r="J358" s="85"/>
      <c r="K358" s="85"/>
      <c r="L358" s="85"/>
      <c r="M358" s="85"/>
      <c r="N358" s="85"/>
      <c r="O358" s="85"/>
      <c r="P358" s="85"/>
      <c r="Q358" s="85"/>
      <c r="R358" s="85"/>
    </row>
    <row r="359" spans="1:18" s="86" customFormat="1" ht="17.25" hidden="1" outlineLevel="1" x14ac:dyDescent="0.3">
      <c r="A359" s="114"/>
      <c r="B359" s="115">
        <f>SUM(B360:B381)</f>
        <v>0</v>
      </c>
      <c r="C359" s="485"/>
      <c r="D359" s="81" t="s">
        <v>688</v>
      </c>
      <c r="E359" s="112"/>
      <c r="F359" s="83"/>
      <c r="G359" s="83"/>
      <c r="H359" s="101"/>
      <c r="I359" s="83"/>
      <c r="J359" s="85"/>
      <c r="K359" s="85"/>
      <c r="L359" s="85"/>
      <c r="M359" s="85"/>
      <c r="N359" s="85"/>
      <c r="O359" s="85"/>
      <c r="P359" s="85"/>
      <c r="Q359" s="85"/>
      <c r="R359" s="85"/>
    </row>
    <row r="360" spans="1:18" s="86" customFormat="1" ht="17.25" hidden="1" outlineLevel="2" x14ac:dyDescent="0.3">
      <c r="A360" s="442"/>
      <c r="B360" s="92"/>
      <c r="C360" s="507" t="s">
        <v>605</v>
      </c>
      <c r="D360" s="483" t="s">
        <v>689</v>
      </c>
      <c r="E360" s="483"/>
      <c r="F360" s="83"/>
      <c r="G360" s="83"/>
      <c r="H360" s="101"/>
      <c r="I360" s="83"/>
      <c r="J360" s="85"/>
      <c r="K360" s="85"/>
      <c r="L360" s="85"/>
      <c r="M360" s="85"/>
      <c r="N360" s="85"/>
      <c r="O360" s="85"/>
      <c r="P360" s="85"/>
      <c r="Q360" s="85"/>
      <c r="R360" s="85"/>
    </row>
    <row r="361" spans="1:18" s="86" customFormat="1" ht="17.25" hidden="1" outlineLevel="2" x14ac:dyDescent="0.3">
      <c r="A361" s="442"/>
      <c r="B361" s="92"/>
      <c r="C361" s="507" t="s">
        <v>618</v>
      </c>
      <c r="D361" s="483" t="s">
        <v>619</v>
      </c>
      <c r="E361" s="483"/>
      <c r="F361" s="83"/>
      <c r="G361" s="83"/>
      <c r="H361" s="101"/>
      <c r="I361" s="83"/>
      <c r="J361" s="85"/>
      <c r="K361" s="85"/>
      <c r="L361" s="85"/>
      <c r="M361" s="85"/>
      <c r="N361" s="85"/>
      <c r="O361" s="85"/>
      <c r="P361" s="85"/>
      <c r="Q361" s="85"/>
      <c r="R361" s="85"/>
    </row>
    <row r="362" spans="1:18" s="86" customFormat="1" ht="17.25" hidden="1" outlineLevel="2" x14ac:dyDescent="0.3">
      <c r="A362" s="442"/>
      <c r="B362" s="92"/>
      <c r="C362" s="507" t="s">
        <v>393</v>
      </c>
      <c r="D362" s="483" t="s">
        <v>621</v>
      </c>
      <c r="E362" s="483"/>
      <c r="F362" s="83"/>
      <c r="G362" s="83"/>
      <c r="H362" s="101"/>
      <c r="I362" s="83"/>
      <c r="J362" s="85"/>
      <c r="K362" s="85"/>
      <c r="L362" s="85"/>
      <c r="M362" s="85"/>
      <c r="N362" s="85"/>
      <c r="O362" s="85"/>
      <c r="P362" s="85"/>
      <c r="Q362" s="85"/>
      <c r="R362" s="85"/>
    </row>
    <row r="363" spans="1:18" s="86" customFormat="1" ht="17.25" hidden="1" outlineLevel="2" x14ac:dyDescent="0.3">
      <c r="A363" s="442"/>
      <c r="B363" s="92"/>
      <c r="C363" s="507" t="s">
        <v>396</v>
      </c>
      <c r="D363" s="483" t="s">
        <v>690</v>
      </c>
      <c r="E363" s="483"/>
      <c r="F363" s="83"/>
      <c r="G363" s="83"/>
      <c r="H363" s="101"/>
      <c r="I363" s="83"/>
      <c r="J363" s="85"/>
      <c r="K363" s="85"/>
      <c r="L363" s="85"/>
      <c r="M363" s="85"/>
      <c r="N363" s="85"/>
      <c r="O363" s="85"/>
      <c r="P363" s="85"/>
      <c r="Q363" s="85"/>
      <c r="R363" s="85"/>
    </row>
    <row r="364" spans="1:18" s="86" customFormat="1" ht="17.25" hidden="1" outlineLevel="2" x14ac:dyDescent="0.3">
      <c r="A364" s="442"/>
      <c r="B364" s="92"/>
      <c r="C364" s="507" t="s">
        <v>398</v>
      </c>
      <c r="D364" s="483" t="s">
        <v>691</v>
      </c>
      <c r="E364" s="483"/>
      <c r="F364" s="83"/>
      <c r="G364" s="83"/>
      <c r="H364" s="101"/>
      <c r="I364" s="83"/>
      <c r="J364" s="85"/>
      <c r="K364" s="85"/>
      <c r="L364" s="85"/>
      <c r="M364" s="85"/>
      <c r="N364" s="85"/>
      <c r="O364" s="85"/>
      <c r="P364" s="85"/>
      <c r="Q364" s="85"/>
      <c r="R364" s="85"/>
    </row>
    <row r="365" spans="1:18" s="86" customFormat="1" ht="17.25" hidden="1" outlineLevel="2" x14ac:dyDescent="0.3">
      <c r="A365" s="442"/>
      <c r="B365" s="92"/>
      <c r="C365" s="507" t="s">
        <v>400</v>
      </c>
      <c r="D365" s="483" t="s">
        <v>692</v>
      </c>
      <c r="E365" s="483"/>
      <c r="F365" s="83"/>
      <c r="G365" s="83"/>
      <c r="H365" s="101"/>
      <c r="I365" s="83"/>
      <c r="J365" s="85"/>
      <c r="K365" s="85"/>
      <c r="L365" s="85"/>
      <c r="M365" s="85"/>
      <c r="N365" s="85"/>
      <c r="O365" s="85"/>
      <c r="P365" s="85"/>
      <c r="Q365" s="85"/>
      <c r="R365" s="85"/>
    </row>
    <row r="366" spans="1:18" s="86" customFormat="1" ht="17.25" hidden="1" outlineLevel="2" x14ac:dyDescent="0.3">
      <c r="A366" s="442"/>
      <c r="B366" s="92"/>
      <c r="C366" s="507" t="s">
        <v>404</v>
      </c>
      <c r="D366" s="483" t="s">
        <v>405</v>
      </c>
      <c r="E366" s="483"/>
      <c r="F366" s="83"/>
      <c r="G366" s="83"/>
      <c r="H366" s="101"/>
      <c r="I366" s="83"/>
      <c r="J366" s="85"/>
      <c r="K366" s="85"/>
      <c r="L366" s="85"/>
      <c r="M366" s="85"/>
      <c r="N366" s="85"/>
      <c r="O366" s="85"/>
      <c r="P366" s="85"/>
      <c r="Q366" s="85"/>
      <c r="R366" s="85"/>
    </row>
    <row r="367" spans="1:18" s="86" customFormat="1" ht="17.25" hidden="1" outlineLevel="2" x14ac:dyDescent="0.3">
      <c r="A367" s="442"/>
      <c r="B367" s="92"/>
      <c r="C367" s="507" t="s">
        <v>408</v>
      </c>
      <c r="D367" s="483" t="s">
        <v>693</v>
      </c>
      <c r="E367" s="483"/>
      <c r="F367" s="83"/>
      <c r="G367" s="83"/>
      <c r="H367" s="101"/>
      <c r="I367" s="83"/>
      <c r="J367" s="85"/>
      <c r="K367" s="85"/>
      <c r="L367" s="85"/>
      <c r="M367" s="85"/>
      <c r="N367" s="85"/>
      <c r="O367" s="85"/>
      <c r="P367" s="85"/>
      <c r="Q367" s="85"/>
      <c r="R367" s="85"/>
    </row>
    <row r="368" spans="1:18" s="86" customFormat="1" ht="34.5" hidden="1" outlineLevel="2" x14ac:dyDescent="0.3">
      <c r="A368" s="442"/>
      <c r="B368" s="92"/>
      <c r="C368" s="507" t="s">
        <v>410</v>
      </c>
      <c r="D368" s="483" t="s">
        <v>628</v>
      </c>
      <c r="E368" s="483"/>
      <c r="F368" s="83"/>
      <c r="G368" s="83"/>
      <c r="H368" s="101"/>
      <c r="I368" s="83"/>
      <c r="J368" s="85"/>
      <c r="K368" s="85"/>
      <c r="L368" s="85"/>
      <c r="M368" s="85"/>
      <c r="N368" s="85"/>
      <c r="O368" s="85"/>
      <c r="P368" s="85"/>
      <c r="Q368" s="85"/>
      <c r="R368" s="85"/>
    </row>
    <row r="369" spans="1:18" s="86" customFormat="1" ht="17.25" hidden="1" outlineLevel="2" x14ac:dyDescent="0.3">
      <c r="A369" s="442"/>
      <c r="B369" s="92"/>
      <c r="C369" s="507" t="s">
        <v>694</v>
      </c>
      <c r="D369" s="483" t="s">
        <v>695</v>
      </c>
      <c r="E369" s="483"/>
      <c r="F369" s="83"/>
      <c r="G369" s="83"/>
      <c r="H369" s="101"/>
      <c r="I369" s="83"/>
      <c r="J369" s="85"/>
      <c r="K369" s="85"/>
      <c r="L369" s="85"/>
      <c r="M369" s="85"/>
      <c r="N369" s="85"/>
      <c r="O369" s="85"/>
      <c r="P369" s="85"/>
      <c r="Q369" s="85"/>
      <c r="R369" s="85"/>
    </row>
    <row r="370" spans="1:18" s="86" customFormat="1" ht="17.25" hidden="1" outlineLevel="2" x14ac:dyDescent="0.3">
      <c r="A370" s="442"/>
      <c r="B370" s="92"/>
      <c r="C370" s="507" t="s">
        <v>696</v>
      </c>
      <c r="D370" s="483" t="s">
        <v>697</v>
      </c>
      <c r="E370" s="483"/>
      <c r="F370" s="83"/>
      <c r="G370" s="83"/>
      <c r="H370" s="101"/>
      <c r="I370" s="83"/>
      <c r="J370" s="85"/>
      <c r="K370" s="85"/>
      <c r="L370" s="85"/>
      <c r="M370" s="85"/>
      <c r="N370" s="85"/>
      <c r="O370" s="85"/>
      <c r="P370" s="85"/>
      <c r="Q370" s="85"/>
      <c r="R370" s="85"/>
    </row>
    <row r="371" spans="1:18" s="86" customFormat="1" ht="17.25" hidden="1" outlineLevel="2" x14ac:dyDescent="0.3">
      <c r="A371" s="442"/>
      <c r="B371" s="92"/>
      <c r="C371" s="507" t="s">
        <v>698</v>
      </c>
      <c r="D371" s="483" t="s">
        <v>699</v>
      </c>
      <c r="E371" s="483"/>
      <c r="F371" s="83"/>
      <c r="G371" s="83"/>
      <c r="H371" s="101"/>
      <c r="I371" s="83"/>
      <c r="J371" s="85"/>
      <c r="K371" s="85"/>
      <c r="L371" s="85"/>
      <c r="M371" s="85"/>
      <c r="N371" s="85"/>
      <c r="O371" s="85"/>
      <c r="P371" s="85"/>
      <c r="Q371" s="85"/>
      <c r="R371" s="85"/>
    </row>
    <row r="372" spans="1:18" s="86" customFormat="1" ht="17.25" hidden="1" outlineLevel="2" x14ac:dyDescent="0.3">
      <c r="A372" s="442"/>
      <c r="B372" s="92"/>
      <c r="C372" s="507" t="s">
        <v>700</v>
      </c>
      <c r="D372" s="483" t="s">
        <v>701</v>
      </c>
      <c r="E372" s="483"/>
      <c r="F372" s="83"/>
      <c r="G372" s="83"/>
      <c r="H372" s="101"/>
      <c r="I372" s="83"/>
      <c r="J372" s="85"/>
      <c r="K372" s="85"/>
      <c r="L372" s="85"/>
      <c r="M372" s="85"/>
      <c r="N372" s="85"/>
      <c r="O372" s="85"/>
      <c r="P372" s="85"/>
      <c r="Q372" s="85"/>
      <c r="R372" s="85"/>
    </row>
    <row r="373" spans="1:18" s="86" customFormat="1" ht="17.25" hidden="1" outlineLevel="2" x14ac:dyDescent="0.3">
      <c r="A373" s="442"/>
      <c r="B373" s="92"/>
      <c r="C373" s="507" t="s">
        <v>571</v>
      </c>
      <c r="D373" s="483" t="s">
        <v>702</v>
      </c>
      <c r="E373" s="483"/>
      <c r="F373" s="83"/>
      <c r="G373" s="83"/>
      <c r="H373" s="101"/>
      <c r="I373" s="83"/>
      <c r="J373" s="85"/>
      <c r="K373" s="85"/>
      <c r="L373" s="85"/>
      <c r="M373" s="85"/>
      <c r="N373" s="85"/>
      <c r="O373" s="85"/>
      <c r="P373" s="85"/>
      <c r="Q373" s="85"/>
      <c r="R373" s="85"/>
    </row>
    <row r="374" spans="1:18" s="86" customFormat="1" ht="17.25" hidden="1" outlineLevel="2" x14ac:dyDescent="0.3">
      <c r="A374" s="442"/>
      <c r="B374" s="92"/>
      <c r="C374" s="507" t="s">
        <v>573</v>
      </c>
      <c r="D374" s="483" t="s">
        <v>703</v>
      </c>
      <c r="E374" s="483"/>
      <c r="F374" s="83"/>
      <c r="G374" s="83"/>
      <c r="H374" s="101"/>
      <c r="I374" s="83"/>
      <c r="J374" s="85"/>
      <c r="K374" s="85"/>
      <c r="L374" s="85"/>
      <c r="M374" s="85"/>
      <c r="N374" s="85"/>
      <c r="O374" s="85"/>
      <c r="P374" s="85"/>
      <c r="Q374" s="85"/>
      <c r="R374" s="85"/>
    </row>
    <row r="375" spans="1:18" s="86" customFormat="1" ht="17.25" hidden="1" outlineLevel="2" x14ac:dyDescent="0.3">
      <c r="A375" s="442"/>
      <c r="B375" s="92"/>
      <c r="C375" s="507" t="s">
        <v>575</v>
      </c>
      <c r="D375" s="483" t="s">
        <v>704</v>
      </c>
      <c r="E375" s="483"/>
      <c r="F375" s="83"/>
      <c r="G375" s="83"/>
      <c r="H375" s="101"/>
      <c r="I375" s="83"/>
      <c r="J375" s="85"/>
      <c r="K375" s="85"/>
      <c r="L375" s="85"/>
      <c r="M375" s="85"/>
      <c r="N375" s="85"/>
      <c r="O375" s="85"/>
      <c r="P375" s="85"/>
      <c r="Q375" s="85"/>
      <c r="R375" s="85"/>
    </row>
    <row r="376" spans="1:18" s="86" customFormat="1" ht="34.5" hidden="1" outlineLevel="2" x14ac:dyDescent="0.3">
      <c r="A376" s="442"/>
      <c r="B376" s="92"/>
      <c r="C376" s="507" t="s">
        <v>577</v>
      </c>
      <c r="D376" s="483" t="s">
        <v>705</v>
      </c>
      <c r="E376" s="483"/>
      <c r="F376" s="83"/>
      <c r="G376" s="83"/>
      <c r="H376" s="101"/>
      <c r="I376" s="83"/>
      <c r="J376" s="85"/>
      <c r="K376" s="85"/>
      <c r="L376" s="85"/>
      <c r="M376" s="85"/>
      <c r="N376" s="85"/>
      <c r="O376" s="85"/>
      <c r="P376" s="85"/>
      <c r="Q376" s="85"/>
      <c r="R376" s="85"/>
    </row>
    <row r="377" spans="1:18" s="86" customFormat="1" ht="17.25" hidden="1" outlineLevel="2" x14ac:dyDescent="0.3">
      <c r="A377" s="442"/>
      <c r="B377" s="92"/>
      <c r="C377" s="507" t="s">
        <v>578</v>
      </c>
      <c r="D377" s="483" t="s">
        <v>706</v>
      </c>
      <c r="E377" s="483"/>
      <c r="F377" s="83"/>
      <c r="G377" s="83"/>
      <c r="H377" s="101"/>
      <c r="I377" s="83"/>
      <c r="J377" s="85"/>
      <c r="K377" s="85"/>
      <c r="L377" s="85"/>
      <c r="M377" s="85"/>
      <c r="N377" s="85"/>
      <c r="O377" s="85"/>
      <c r="P377" s="85"/>
      <c r="Q377" s="85"/>
      <c r="R377" s="85"/>
    </row>
    <row r="378" spans="1:18" s="86" customFormat="1" ht="17.25" hidden="1" outlineLevel="2" x14ac:dyDescent="0.3">
      <c r="A378" s="442"/>
      <c r="B378" s="92"/>
      <c r="C378" s="507" t="s">
        <v>707</v>
      </c>
      <c r="D378" s="483" t="s">
        <v>708</v>
      </c>
      <c r="E378" s="483"/>
      <c r="F378" s="83"/>
      <c r="G378" s="83"/>
      <c r="H378" s="101"/>
      <c r="I378" s="83"/>
      <c r="J378" s="85"/>
      <c r="K378" s="85"/>
      <c r="L378" s="85"/>
      <c r="M378" s="85"/>
      <c r="N378" s="85"/>
      <c r="O378" s="85"/>
      <c r="P378" s="85"/>
      <c r="Q378" s="85"/>
      <c r="R378" s="85"/>
    </row>
    <row r="379" spans="1:18" s="86" customFormat="1" ht="17.25" hidden="1" outlineLevel="2" x14ac:dyDescent="0.3">
      <c r="A379" s="442"/>
      <c r="B379" s="92"/>
      <c r="C379" s="507" t="s">
        <v>709</v>
      </c>
      <c r="D379" s="483" t="s">
        <v>710</v>
      </c>
      <c r="E379" s="483"/>
      <c r="F379" s="83"/>
      <c r="G379" s="83"/>
      <c r="H379" s="101"/>
      <c r="I379" s="83"/>
      <c r="J379" s="85"/>
      <c r="K379" s="85"/>
      <c r="L379" s="85"/>
      <c r="M379" s="85"/>
      <c r="N379" s="85"/>
      <c r="O379" s="85"/>
      <c r="P379" s="85"/>
      <c r="Q379" s="85"/>
      <c r="R379" s="85"/>
    </row>
    <row r="380" spans="1:18" s="86" customFormat="1" ht="17.25" hidden="1" outlineLevel="2" x14ac:dyDescent="0.3">
      <c r="A380" s="442"/>
      <c r="B380" s="92"/>
      <c r="C380" s="483"/>
      <c r="D380" s="483"/>
      <c r="E380" s="483"/>
      <c r="F380" s="83"/>
      <c r="G380" s="83"/>
      <c r="H380" s="101"/>
      <c r="I380" s="83"/>
      <c r="J380" s="85"/>
      <c r="K380" s="85"/>
      <c r="L380" s="85"/>
      <c r="M380" s="85"/>
      <c r="N380" s="85"/>
      <c r="O380" s="85"/>
      <c r="P380" s="85"/>
      <c r="Q380" s="85"/>
      <c r="R380" s="85"/>
    </row>
    <row r="381" spans="1:18" s="86" customFormat="1" ht="17.25" hidden="1" outlineLevel="2" x14ac:dyDescent="0.3">
      <c r="A381" s="442"/>
      <c r="B381" s="92"/>
      <c r="C381" s="483"/>
      <c r="D381" s="483"/>
      <c r="E381" s="483"/>
      <c r="F381" s="83"/>
      <c r="G381" s="83"/>
      <c r="H381" s="101"/>
      <c r="I381" s="83"/>
      <c r="J381" s="85"/>
      <c r="K381" s="85"/>
      <c r="L381" s="85"/>
      <c r="M381" s="85"/>
      <c r="N381" s="85"/>
      <c r="O381" s="85"/>
      <c r="P381" s="85"/>
      <c r="Q381" s="85"/>
      <c r="R381" s="85"/>
    </row>
    <row r="382" spans="1:18" s="86" customFormat="1" ht="17.25" hidden="1" outlineLevel="2" x14ac:dyDescent="0.3">
      <c r="A382" s="444"/>
      <c r="B382" s="445"/>
      <c r="C382" s="445"/>
      <c r="D382" s="445"/>
      <c r="E382" s="446"/>
      <c r="F382" s="83"/>
      <c r="G382" s="83"/>
      <c r="H382" s="101"/>
      <c r="I382" s="83"/>
      <c r="J382" s="85"/>
      <c r="K382" s="85"/>
      <c r="L382" s="85"/>
      <c r="M382" s="85"/>
      <c r="N382" s="85"/>
      <c r="O382" s="85"/>
      <c r="P382" s="85"/>
      <c r="Q382" s="85"/>
      <c r="R382" s="85"/>
    </row>
    <row r="383" spans="1:18" s="86" customFormat="1" ht="17.25" hidden="1" outlineLevel="1" x14ac:dyDescent="0.3">
      <c r="A383" s="444"/>
      <c r="B383" s="451"/>
      <c r="C383" s="451"/>
      <c r="D383" s="451"/>
      <c r="E383" s="452"/>
      <c r="F383" s="83"/>
      <c r="G383" s="83"/>
      <c r="H383" s="101"/>
      <c r="I383" s="83"/>
      <c r="J383" s="85"/>
      <c r="K383" s="85"/>
      <c r="L383" s="85"/>
      <c r="M383" s="85"/>
      <c r="N383" s="85"/>
      <c r="O383" s="85"/>
      <c r="P383" s="85"/>
      <c r="Q383" s="85"/>
      <c r="R383" s="85"/>
    </row>
    <row r="384" spans="1:18" s="98" customFormat="1" ht="18" hidden="1" thickBot="1" x14ac:dyDescent="0.35">
      <c r="A384" s="103"/>
      <c r="B384" s="474"/>
      <c r="C384" s="475"/>
      <c r="D384" s="474"/>
      <c r="E384" s="486"/>
      <c r="F384" s="95"/>
      <c r="G384" s="96"/>
      <c r="H384" s="97"/>
      <c r="I384" s="97"/>
      <c r="J384" s="97"/>
      <c r="K384" s="97"/>
      <c r="L384" s="97"/>
      <c r="M384" s="97"/>
      <c r="N384" s="97"/>
      <c r="O384" s="97"/>
      <c r="P384" s="97"/>
    </row>
    <row r="385" spans="1:18" s="86" customFormat="1" ht="18" hidden="1" thickBot="1" x14ac:dyDescent="0.35">
      <c r="A385" s="477"/>
      <c r="B385" s="706">
        <f>SUM(B386,B389,B437)</f>
        <v>0</v>
      </c>
      <c r="C385" s="431" t="s">
        <v>711</v>
      </c>
      <c r="D385" s="432"/>
      <c r="E385" s="433"/>
      <c r="F385" s="116"/>
      <c r="G385" s="117"/>
    </row>
    <row r="386" spans="1:18" s="86" customFormat="1" ht="17.25" hidden="1" outlineLevel="1" x14ac:dyDescent="0.3">
      <c r="A386" s="79"/>
      <c r="B386" s="80" t="str">
        <f>B387</f>
        <v/>
      </c>
      <c r="C386" s="437" t="s">
        <v>550</v>
      </c>
      <c r="D386" s="81" t="s">
        <v>551</v>
      </c>
      <c r="E386" s="105"/>
      <c r="F386" s="83"/>
      <c r="G386" s="83"/>
      <c r="H386" s="101"/>
      <c r="I386" s="83"/>
      <c r="J386" s="85"/>
      <c r="K386" s="85"/>
      <c r="L386" s="85"/>
      <c r="M386" s="85"/>
      <c r="N386" s="85"/>
      <c r="O386" s="85"/>
      <c r="P386" s="85"/>
      <c r="Q386" s="85"/>
      <c r="R386" s="85"/>
    </row>
    <row r="387" spans="1:18" s="86" customFormat="1" ht="17.25" hidden="1" customHeight="1" outlineLevel="2" x14ac:dyDescent="0.3">
      <c r="A387" s="100"/>
      <c r="B387" s="478" t="str">
        <f>IF(OR(C387="None",C387="Selection Required"),"",1)</f>
        <v/>
      </c>
      <c r="C387" s="479" t="str">
        <f>IF(OR(B390=1),D8,"Selection Required")</f>
        <v>Selection Required</v>
      </c>
      <c r="D387" s="480" t="s">
        <v>553</v>
      </c>
      <c r="E387" s="479"/>
      <c r="F387" s="83"/>
      <c r="G387" s="83"/>
      <c r="H387" s="101"/>
      <c r="I387" s="83"/>
      <c r="J387" s="85"/>
      <c r="K387" s="85"/>
      <c r="L387" s="85"/>
      <c r="M387" s="85"/>
      <c r="N387" s="85"/>
      <c r="O387" s="85"/>
      <c r="P387" s="85"/>
      <c r="Q387" s="85"/>
      <c r="R387" s="85"/>
    </row>
    <row r="388" spans="1:18" s="86" customFormat="1" ht="17.25" hidden="1" outlineLevel="1" x14ac:dyDescent="0.3">
      <c r="A388" s="444"/>
      <c r="B388" s="445"/>
      <c r="C388" s="445"/>
      <c r="D388" s="445"/>
      <c r="E388" s="446"/>
      <c r="F388" s="83"/>
      <c r="G388" s="83"/>
      <c r="H388" s="101"/>
      <c r="I388" s="83"/>
      <c r="J388" s="85"/>
      <c r="K388" s="85"/>
      <c r="L388" s="85"/>
      <c r="M388" s="85"/>
      <c r="N388" s="85"/>
      <c r="O388" s="85"/>
      <c r="P388" s="85"/>
      <c r="Q388" s="85"/>
      <c r="R388" s="85"/>
    </row>
    <row r="389" spans="1:18" s="86" customFormat="1" ht="17.25" hidden="1" outlineLevel="1" x14ac:dyDescent="0.3">
      <c r="A389" s="79"/>
      <c r="B389" s="80">
        <f>SUM(B390:B435)</f>
        <v>0</v>
      </c>
      <c r="C389" s="437" t="s">
        <v>155</v>
      </c>
      <c r="D389" s="81" t="s">
        <v>712</v>
      </c>
      <c r="E389" s="108"/>
      <c r="F389" s="83"/>
      <c r="G389" s="83"/>
      <c r="H389" s="101"/>
      <c r="I389" s="83"/>
      <c r="J389" s="85"/>
      <c r="K389" s="85"/>
      <c r="L389" s="85"/>
      <c r="M389" s="85"/>
      <c r="N389" s="85"/>
      <c r="O389" s="85"/>
      <c r="P389" s="85"/>
      <c r="Q389" s="85"/>
      <c r="R389" s="85"/>
    </row>
    <row r="390" spans="1:18" s="86" customFormat="1" ht="86.25" hidden="1" customHeight="1" outlineLevel="2" x14ac:dyDescent="0.3">
      <c r="A390" s="100"/>
      <c r="B390" s="478" t="str">
        <f>IF(OR(C390="Yes",C390="No"),1," ")</f>
        <v xml:space="preserve"> </v>
      </c>
      <c r="C390" s="106"/>
      <c r="D390" s="480" t="s">
        <v>713</v>
      </c>
      <c r="E390" s="481" t="s">
        <v>714</v>
      </c>
      <c r="F390" s="83"/>
      <c r="G390" s="83"/>
      <c r="H390" s="101"/>
      <c r="I390" s="83"/>
      <c r="J390" s="85"/>
      <c r="K390" s="85"/>
      <c r="L390" s="85"/>
      <c r="M390" s="85"/>
      <c r="N390" s="85"/>
      <c r="O390" s="85"/>
      <c r="P390" s="85"/>
      <c r="Q390" s="85"/>
      <c r="R390" s="85"/>
    </row>
    <row r="391" spans="1:18" s="86" customFormat="1" ht="17.25" hidden="1" customHeight="1" outlineLevel="2" x14ac:dyDescent="0.3">
      <c r="A391" s="100"/>
      <c r="B391" s="478"/>
      <c r="C391" s="106" t="s">
        <v>568</v>
      </c>
      <c r="D391" s="480"/>
      <c r="E391" s="481"/>
      <c r="F391" s="83"/>
      <c r="G391" s="83"/>
      <c r="H391" s="101"/>
      <c r="I391" s="83"/>
      <c r="J391" s="85"/>
      <c r="K391" s="85"/>
      <c r="L391" s="85"/>
      <c r="M391" s="85"/>
      <c r="N391" s="85"/>
      <c r="O391" s="85"/>
      <c r="P391" s="85"/>
      <c r="Q391" s="85"/>
      <c r="R391" s="85"/>
    </row>
    <row r="392" spans="1:18" s="86" customFormat="1" ht="17.25" hidden="1" customHeight="1" outlineLevel="2" x14ac:dyDescent="0.3">
      <c r="A392" s="100"/>
      <c r="B392" s="478"/>
      <c r="C392" s="106" t="s">
        <v>30</v>
      </c>
      <c r="D392" s="480"/>
      <c r="E392" s="481"/>
      <c r="F392" s="83"/>
      <c r="G392" s="83"/>
      <c r="H392" s="101"/>
      <c r="I392" s="83"/>
      <c r="J392" s="85"/>
      <c r="K392" s="85"/>
      <c r="L392" s="85"/>
      <c r="M392" s="85"/>
      <c r="N392" s="85"/>
      <c r="O392" s="85"/>
      <c r="P392" s="85"/>
      <c r="Q392" s="85"/>
      <c r="R392" s="85"/>
    </row>
    <row r="393" spans="1:18" s="86" customFormat="1" ht="17.25" hidden="1" customHeight="1" outlineLevel="2" x14ac:dyDescent="0.3">
      <c r="A393" s="444"/>
      <c r="B393" s="445"/>
      <c r="C393" s="445"/>
      <c r="D393" s="445"/>
      <c r="E393" s="446"/>
      <c r="F393" s="83"/>
      <c r="G393" s="83"/>
      <c r="H393" s="101"/>
      <c r="I393" s="83"/>
      <c r="J393" s="85"/>
      <c r="K393" s="85"/>
      <c r="L393" s="85"/>
      <c r="M393" s="85"/>
      <c r="N393" s="85"/>
      <c r="O393" s="85"/>
      <c r="P393" s="85"/>
      <c r="Q393" s="85"/>
      <c r="R393" s="85"/>
    </row>
    <row r="394" spans="1:18" s="86" customFormat="1" ht="34.5" hidden="1" customHeight="1" outlineLevel="2" x14ac:dyDescent="0.3">
      <c r="A394" s="100"/>
      <c r="B394" s="484"/>
      <c r="C394" s="508" t="s">
        <v>715</v>
      </c>
      <c r="D394" s="483" t="s">
        <v>716</v>
      </c>
      <c r="E394" s="481" t="s">
        <v>717</v>
      </c>
      <c r="F394" s="83"/>
      <c r="G394" s="83"/>
      <c r="H394" s="101"/>
      <c r="I394" s="83"/>
      <c r="J394" s="85"/>
      <c r="K394" s="85"/>
      <c r="L394" s="85"/>
      <c r="M394" s="85"/>
      <c r="N394" s="85"/>
      <c r="O394" s="85"/>
      <c r="P394" s="85"/>
      <c r="Q394" s="85"/>
      <c r="R394" s="85"/>
    </row>
    <row r="395" spans="1:18" s="86" customFormat="1" ht="17.25" hidden="1" customHeight="1" outlineLevel="2" x14ac:dyDescent="0.3">
      <c r="A395" s="100"/>
      <c r="B395" s="484"/>
      <c r="C395" s="508" t="s">
        <v>718</v>
      </c>
      <c r="D395" s="483" t="s">
        <v>719</v>
      </c>
      <c r="E395" s="481"/>
      <c r="F395" s="83"/>
      <c r="G395" s="83"/>
      <c r="H395" s="101"/>
      <c r="I395" s="83"/>
      <c r="J395" s="85"/>
      <c r="K395" s="85"/>
      <c r="L395" s="85"/>
      <c r="M395" s="85"/>
      <c r="N395" s="85"/>
      <c r="O395" s="85"/>
      <c r="P395" s="85"/>
      <c r="Q395" s="85"/>
      <c r="R395" s="85"/>
    </row>
    <row r="396" spans="1:18" s="86" customFormat="1" ht="51.75" hidden="1" customHeight="1" outlineLevel="2" x14ac:dyDescent="0.3">
      <c r="A396" s="100"/>
      <c r="B396" s="484"/>
      <c r="C396" s="508" t="s">
        <v>720</v>
      </c>
      <c r="D396" s="483" t="s">
        <v>721</v>
      </c>
      <c r="E396" s="481" t="s">
        <v>722</v>
      </c>
      <c r="F396" s="83"/>
      <c r="G396" s="83"/>
      <c r="H396" s="101"/>
      <c r="I396" s="83"/>
      <c r="J396" s="85"/>
      <c r="K396" s="85"/>
      <c r="L396" s="85"/>
      <c r="M396" s="85"/>
      <c r="N396" s="85"/>
      <c r="O396" s="85"/>
      <c r="P396" s="85"/>
      <c r="Q396" s="85"/>
      <c r="R396" s="85"/>
    </row>
    <row r="397" spans="1:18" s="86" customFormat="1" ht="34.5" hidden="1" customHeight="1" outlineLevel="2" x14ac:dyDescent="0.3">
      <c r="A397" s="100"/>
      <c r="B397" s="484"/>
      <c r="C397" s="508" t="s">
        <v>723</v>
      </c>
      <c r="D397" s="483" t="s">
        <v>724</v>
      </c>
      <c r="E397" s="481" t="s">
        <v>725</v>
      </c>
      <c r="F397" s="83"/>
      <c r="G397" s="83"/>
      <c r="H397" s="101"/>
      <c r="I397" s="83"/>
      <c r="J397" s="85"/>
      <c r="K397" s="85"/>
      <c r="L397" s="85"/>
      <c r="M397" s="85"/>
      <c r="N397" s="85"/>
      <c r="O397" s="85"/>
      <c r="P397" s="85"/>
      <c r="Q397" s="85"/>
      <c r="R397" s="85"/>
    </row>
    <row r="398" spans="1:18" s="86" customFormat="1" ht="34.5" hidden="1" customHeight="1" outlineLevel="2" x14ac:dyDescent="0.3">
      <c r="A398" s="100"/>
      <c r="B398" s="484"/>
      <c r="C398" s="508" t="s">
        <v>707</v>
      </c>
      <c r="D398" s="483" t="s">
        <v>708</v>
      </c>
      <c r="E398" s="481" t="s">
        <v>726</v>
      </c>
      <c r="F398" s="83"/>
      <c r="G398" s="83"/>
      <c r="H398" s="101"/>
      <c r="I398" s="83"/>
      <c r="J398" s="85"/>
      <c r="K398" s="85"/>
      <c r="L398" s="85"/>
      <c r="M398" s="85"/>
      <c r="N398" s="85"/>
      <c r="O398" s="85"/>
      <c r="P398" s="85"/>
      <c r="Q398" s="85"/>
      <c r="R398" s="85"/>
    </row>
    <row r="399" spans="1:18" s="86" customFormat="1" ht="17.25" hidden="1" customHeight="1" outlineLevel="2" x14ac:dyDescent="0.3">
      <c r="A399" s="100"/>
      <c r="B399" s="484"/>
      <c r="C399" s="508" t="s">
        <v>545</v>
      </c>
      <c r="D399" s="483" t="s">
        <v>546</v>
      </c>
      <c r="E399" s="481" t="s">
        <v>727</v>
      </c>
      <c r="F399" s="83"/>
      <c r="G399" s="83"/>
      <c r="H399" s="101"/>
      <c r="I399" s="83"/>
      <c r="J399" s="85"/>
      <c r="K399" s="85"/>
      <c r="L399" s="85"/>
      <c r="M399" s="85"/>
      <c r="N399" s="85"/>
      <c r="O399" s="85"/>
      <c r="P399" s="85"/>
      <c r="Q399" s="85"/>
      <c r="R399" s="85"/>
    </row>
    <row r="400" spans="1:18" s="86" customFormat="1" ht="17.25" hidden="1" customHeight="1" outlineLevel="2" x14ac:dyDescent="0.3">
      <c r="A400" s="100"/>
      <c r="B400" s="484"/>
      <c r="C400" s="508" t="s">
        <v>547</v>
      </c>
      <c r="D400" s="483" t="s">
        <v>548</v>
      </c>
      <c r="E400" s="481"/>
      <c r="F400" s="83"/>
      <c r="G400" s="83"/>
      <c r="H400" s="101"/>
      <c r="I400" s="83"/>
      <c r="J400" s="85"/>
      <c r="K400" s="85"/>
      <c r="L400" s="85"/>
      <c r="M400" s="85"/>
      <c r="N400" s="85"/>
      <c r="O400" s="85"/>
      <c r="P400" s="85"/>
      <c r="Q400" s="85"/>
      <c r="R400" s="85"/>
    </row>
    <row r="401" spans="1:18" s="86" customFormat="1" ht="17.25" hidden="1" customHeight="1" outlineLevel="2" x14ac:dyDescent="0.3">
      <c r="A401" s="100"/>
      <c r="B401" s="484"/>
      <c r="C401" s="508" t="s">
        <v>728</v>
      </c>
      <c r="D401" s="483" t="s">
        <v>729</v>
      </c>
      <c r="E401" s="481"/>
      <c r="F401" s="83"/>
      <c r="G401" s="83"/>
      <c r="H401" s="101"/>
      <c r="I401" s="83"/>
      <c r="J401" s="85"/>
      <c r="K401" s="85"/>
      <c r="L401" s="85"/>
      <c r="M401" s="85"/>
      <c r="N401" s="85"/>
      <c r="O401" s="85"/>
      <c r="P401" s="85"/>
      <c r="Q401" s="85"/>
      <c r="R401" s="85"/>
    </row>
    <row r="402" spans="1:18" s="86" customFormat="1" ht="17.25" hidden="1" customHeight="1" outlineLevel="2" x14ac:dyDescent="0.3">
      <c r="A402" s="100"/>
      <c r="B402" s="484"/>
      <c r="C402" s="508" t="s">
        <v>730</v>
      </c>
      <c r="D402" s="483" t="s">
        <v>731</v>
      </c>
      <c r="E402" s="481"/>
      <c r="F402" s="83"/>
      <c r="G402" s="83"/>
      <c r="H402" s="101"/>
      <c r="I402" s="83"/>
      <c r="J402" s="85"/>
      <c r="K402" s="85"/>
      <c r="L402" s="85"/>
      <c r="M402" s="85"/>
      <c r="N402" s="85"/>
      <c r="O402" s="85"/>
      <c r="P402" s="85"/>
      <c r="Q402" s="85"/>
      <c r="R402" s="85"/>
    </row>
    <row r="403" spans="1:18" s="86" customFormat="1" ht="17.25" hidden="1" customHeight="1" outlineLevel="2" x14ac:dyDescent="0.3">
      <c r="A403" s="100"/>
      <c r="B403" s="484"/>
      <c r="C403" s="508" t="s">
        <v>732</v>
      </c>
      <c r="D403" s="483" t="s">
        <v>733</v>
      </c>
      <c r="E403" s="481"/>
      <c r="F403" s="83"/>
      <c r="G403" s="83"/>
      <c r="H403" s="101"/>
      <c r="I403" s="83"/>
      <c r="J403" s="85"/>
      <c r="K403" s="85"/>
      <c r="L403" s="85"/>
      <c r="M403" s="85"/>
      <c r="N403" s="85"/>
      <c r="O403" s="85"/>
      <c r="P403" s="85"/>
      <c r="Q403" s="85"/>
      <c r="R403" s="85"/>
    </row>
    <row r="404" spans="1:18" s="86" customFormat="1" ht="17.25" hidden="1" customHeight="1" outlineLevel="2" x14ac:dyDescent="0.3">
      <c r="A404" s="100"/>
      <c r="B404" s="484"/>
      <c r="C404" s="508" t="s">
        <v>734</v>
      </c>
      <c r="D404" s="483" t="s">
        <v>635</v>
      </c>
      <c r="E404" s="481"/>
      <c r="F404" s="83"/>
      <c r="G404" s="83"/>
      <c r="H404" s="101"/>
      <c r="I404" s="83"/>
      <c r="J404" s="85"/>
      <c r="K404" s="85"/>
      <c r="L404" s="85"/>
      <c r="M404" s="85"/>
      <c r="N404" s="85"/>
      <c r="O404" s="85"/>
      <c r="P404" s="85"/>
      <c r="Q404" s="85"/>
      <c r="R404" s="85"/>
    </row>
    <row r="405" spans="1:18" s="86" customFormat="1" ht="17.25" hidden="1" customHeight="1" outlineLevel="2" x14ac:dyDescent="0.3">
      <c r="A405" s="100"/>
      <c r="B405" s="484"/>
      <c r="C405" s="508" t="s">
        <v>735</v>
      </c>
      <c r="D405" s="483" t="s">
        <v>604</v>
      </c>
      <c r="E405" s="481"/>
      <c r="F405" s="83"/>
      <c r="G405" s="83"/>
      <c r="H405" s="101"/>
      <c r="I405" s="83"/>
      <c r="J405" s="85"/>
      <c r="K405" s="85"/>
      <c r="L405" s="85"/>
      <c r="M405" s="85"/>
      <c r="N405" s="85"/>
      <c r="O405" s="85"/>
      <c r="P405" s="85"/>
      <c r="Q405" s="85"/>
      <c r="R405" s="85"/>
    </row>
    <row r="406" spans="1:18" s="86" customFormat="1" ht="17.25" hidden="1" customHeight="1" outlineLevel="2" x14ac:dyDescent="0.3">
      <c r="A406" s="100"/>
      <c r="B406" s="484"/>
      <c r="C406" s="481"/>
      <c r="D406" s="483"/>
      <c r="E406" s="481"/>
      <c r="F406" s="83"/>
      <c r="G406" s="83"/>
      <c r="H406" s="101"/>
      <c r="I406" s="83"/>
      <c r="J406" s="85"/>
      <c r="K406" s="85"/>
      <c r="L406" s="85"/>
      <c r="M406" s="85"/>
      <c r="N406" s="85"/>
      <c r="O406" s="85"/>
      <c r="P406" s="85"/>
      <c r="Q406" s="85"/>
      <c r="R406" s="85"/>
    </row>
    <row r="407" spans="1:18" s="86" customFormat="1" ht="17.25" hidden="1" customHeight="1" outlineLevel="2" x14ac:dyDescent="0.3">
      <c r="A407" s="100"/>
      <c r="B407" s="484"/>
      <c r="C407" s="508" t="s">
        <v>618</v>
      </c>
      <c r="D407" s="483" t="s">
        <v>619</v>
      </c>
      <c r="E407" s="481" t="s">
        <v>620</v>
      </c>
      <c r="F407" s="83"/>
      <c r="G407" s="83"/>
      <c r="H407" s="101"/>
      <c r="I407" s="83"/>
      <c r="J407" s="85"/>
      <c r="K407" s="85"/>
      <c r="L407" s="85"/>
      <c r="M407" s="85"/>
      <c r="N407" s="85"/>
      <c r="O407" s="85"/>
      <c r="P407" s="85"/>
      <c r="Q407" s="85"/>
      <c r="R407" s="85"/>
    </row>
    <row r="408" spans="1:18" s="86" customFormat="1" ht="17.25" hidden="1" customHeight="1" outlineLevel="2" x14ac:dyDescent="0.3">
      <c r="A408" s="100"/>
      <c r="B408" s="484"/>
      <c r="C408" s="508" t="s">
        <v>393</v>
      </c>
      <c r="D408" s="483" t="s">
        <v>621</v>
      </c>
      <c r="E408" s="481" t="s">
        <v>395</v>
      </c>
      <c r="F408" s="83"/>
      <c r="G408" s="83"/>
      <c r="H408" s="101"/>
      <c r="I408" s="83"/>
      <c r="J408" s="85"/>
      <c r="K408" s="85"/>
      <c r="L408" s="85"/>
      <c r="M408" s="85"/>
      <c r="N408" s="85"/>
      <c r="O408" s="85"/>
      <c r="P408" s="85"/>
      <c r="Q408" s="85"/>
      <c r="R408" s="85"/>
    </row>
    <row r="409" spans="1:18" s="86" customFormat="1" ht="17.25" hidden="1" customHeight="1" outlineLevel="2" x14ac:dyDescent="0.3">
      <c r="A409" s="100"/>
      <c r="B409" s="484"/>
      <c r="C409" s="508" t="s">
        <v>396</v>
      </c>
      <c r="D409" s="483" t="s">
        <v>690</v>
      </c>
      <c r="E409" s="481" t="s">
        <v>395</v>
      </c>
      <c r="F409" s="83"/>
      <c r="G409" s="83"/>
      <c r="H409" s="101"/>
      <c r="I409" s="83"/>
      <c r="J409" s="85"/>
      <c r="K409" s="85"/>
      <c r="L409" s="85"/>
      <c r="M409" s="85"/>
      <c r="N409" s="85"/>
      <c r="O409" s="85"/>
      <c r="P409" s="85"/>
      <c r="Q409" s="85"/>
      <c r="R409" s="85"/>
    </row>
    <row r="410" spans="1:18" s="86" customFormat="1" ht="17.25" hidden="1" customHeight="1" outlineLevel="2" x14ac:dyDescent="0.3">
      <c r="A410" s="100"/>
      <c r="B410" s="484"/>
      <c r="C410" s="508" t="s">
        <v>398</v>
      </c>
      <c r="D410" s="483" t="s">
        <v>691</v>
      </c>
      <c r="E410" s="481" t="s">
        <v>395</v>
      </c>
      <c r="F410" s="83"/>
      <c r="G410" s="83"/>
      <c r="H410" s="101"/>
      <c r="I410" s="83"/>
      <c r="J410" s="85"/>
      <c r="K410" s="85"/>
      <c r="L410" s="85"/>
      <c r="M410" s="85"/>
      <c r="N410" s="85"/>
      <c r="O410" s="85"/>
      <c r="P410" s="85"/>
      <c r="Q410" s="85"/>
      <c r="R410" s="85"/>
    </row>
    <row r="411" spans="1:18" s="86" customFormat="1" ht="17.25" hidden="1" customHeight="1" outlineLevel="2" x14ac:dyDescent="0.3">
      <c r="A411" s="100"/>
      <c r="B411" s="484"/>
      <c r="C411" s="508" t="s">
        <v>400</v>
      </c>
      <c r="D411" s="483" t="s">
        <v>692</v>
      </c>
      <c r="E411" s="481" t="s">
        <v>395</v>
      </c>
      <c r="F411" s="83"/>
      <c r="G411" s="83"/>
      <c r="H411" s="101"/>
      <c r="I411" s="83"/>
      <c r="J411" s="85"/>
      <c r="K411" s="85"/>
      <c r="L411" s="85"/>
      <c r="M411" s="85"/>
      <c r="N411" s="85"/>
      <c r="O411" s="85"/>
      <c r="P411" s="85"/>
      <c r="Q411" s="85"/>
      <c r="R411" s="85"/>
    </row>
    <row r="412" spans="1:18" s="86" customFormat="1" ht="17.25" hidden="1" customHeight="1" outlineLevel="2" x14ac:dyDescent="0.3">
      <c r="A412" s="100"/>
      <c r="B412" s="484"/>
      <c r="C412" s="481"/>
      <c r="D412" s="483"/>
      <c r="E412" s="481"/>
      <c r="F412" s="83"/>
      <c r="G412" s="83"/>
      <c r="H412" s="101"/>
      <c r="I412" s="83"/>
      <c r="J412" s="85"/>
      <c r="K412" s="85"/>
      <c r="L412" s="85"/>
      <c r="M412" s="85"/>
      <c r="N412" s="85"/>
      <c r="O412" s="85"/>
      <c r="P412" s="85"/>
      <c r="Q412" s="85"/>
      <c r="R412" s="85"/>
    </row>
    <row r="413" spans="1:18" s="86" customFormat="1" ht="17.25" hidden="1" customHeight="1" outlineLevel="2" x14ac:dyDescent="0.3">
      <c r="A413" s="100"/>
      <c r="B413" s="484"/>
      <c r="C413" s="508" t="s">
        <v>400</v>
      </c>
      <c r="D413" s="483" t="s">
        <v>692</v>
      </c>
      <c r="E413" s="481" t="s">
        <v>736</v>
      </c>
      <c r="F413" s="83"/>
      <c r="G413" s="83"/>
      <c r="H413" s="101"/>
      <c r="I413" s="83"/>
      <c r="J413" s="85"/>
      <c r="K413" s="85"/>
      <c r="L413" s="85"/>
      <c r="M413" s="85"/>
      <c r="N413" s="85"/>
      <c r="O413" s="85"/>
      <c r="P413" s="85"/>
      <c r="Q413" s="85"/>
      <c r="R413" s="85"/>
    </row>
    <row r="414" spans="1:18" s="86" customFormat="1" ht="17.25" hidden="1" customHeight="1" outlineLevel="2" x14ac:dyDescent="0.3">
      <c r="A414" s="100"/>
      <c r="B414" s="484"/>
      <c r="C414" s="508" t="s">
        <v>402</v>
      </c>
      <c r="D414" s="483" t="s">
        <v>625</v>
      </c>
      <c r="E414" s="481"/>
      <c r="F414" s="83"/>
      <c r="G414" s="83"/>
      <c r="H414" s="101"/>
      <c r="I414" s="83"/>
      <c r="J414" s="85"/>
      <c r="K414" s="85"/>
      <c r="L414" s="85"/>
      <c r="M414" s="85"/>
      <c r="N414" s="85"/>
      <c r="O414" s="85"/>
      <c r="P414" s="85"/>
      <c r="Q414" s="85"/>
      <c r="R414" s="85"/>
    </row>
    <row r="415" spans="1:18" s="86" customFormat="1" ht="17.25" hidden="1" customHeight="1" outlineLevel="2" x14ac:dyDescent="0.3">
      <c r="A415" s="100"/>
      <c r="B415" s="484"/>
      <c r="C415" s="508" t="s">
        <v>404</v>
      </c>
      <c r="D415" s="483" t="s">
        <v>737</v>
      </c>
      <c r="E415" s="481"/>
      <c r="F415" s="83"/>
      <c r="G415" s="83"/>
      <c r="H415" s="101"/>
      <c r="I415" s="83"/>
      <c r="J415" s="85"/>
      <c r="K415" s="85"/>
      <c r="L415" s="85"/>
      <c r="M415" s="85"/>
      <c r="N415" s="85"/>
      <c r="O415" s="85"/>
      <c r="P415" s="85"/>
      <c r="Q415" s="85"/>
      <c r="R415" s="85"/>
    </row>
    <row r="416" spans="1:18" s="86" customFormat="1" ht="17.25" hidden="1" customHeight="1" outlineLevel="2" x14ac:dyDescent="0.3">
      <c r="A416" s="100"/>
      <c r="B416" s="484"/>
      <c r="C416" s="508" t="s">
        <v>406</v>
      </c>
      <c r="D416" s="483" t="s">
        <v>626</v>
      </c>
      <c r="E416" s="481"/>
      <c r="F416" s="83"/>
      <c r="G416" s="83"/>
      <c r="H416" s="101"/>
      <c r="I416" s="83"/>
      <c r="J416" s="85"/>
      <c r="K416" s="85"/>
      <c r="L416" s="85"/>
      <c r="M416" s="85"/>
      <c r="N416" s="85"/>
      <c r="O416" s="85"/>
      <c r="P416" s="85"/>
      <c r="Q416" s="85"/>
      <c r="R416" s="85"/>
    </row>
    <row r="417" spans="1:18" s="86" customFormat="1" ht="34.5" hidden="1" customHeight="1" outlineLevel="2" x14ac:dyDescent="0.3">
      <c r="A417" s="100"/>
      <c r="B417" s="484"/>
      <c r="C417" s="508" t="s">
        <v>408</v>
      </c>
      <c r="D417" s="483" t="s">
        <v>738</v>
      </c>
      <c r="E417" s="481" t="s">
        <v>657</v>
      </c>
      <c r="F417" s="83"/>
      <c r="G417" s="83"/>
      <c r="H417" s="101"/>
      <c r="I417" s="83"/>
      <c r="J417" s="85"/>
      <c r="K417" s="85"/>
      <c r="L417" s="85"/>
      <c r="M417" s="85"/>
      <c r="N417" s="85"/>
      <c r="O417" s="85"/>
      <c r="P417" s="85"/>
      <c r="Q417" s="85"/>
      <c r="R417" s="85"/>
    </row>
    <row r="418" spans="1:18" s="86" customFormat="1" ht="17.25" hidden="1" customHeight="1" outlineLevel="2" x14ac:dyDescent="0.3">
      <c r="A418" s="100"/>
      <c r="B418" s="482"/>
      <c r="C418" s="481"/>
      <c r="D418" s="483"/>
      <c r="E418" s="481"/>
      <c r="F418" s="83"/>
      <c r="G418" s="83"/>
      <c r="H418" s="101"/>
      <c r="I418" s="83"/>
      <c r="J418" s="85"/>
      <c r="K418" s="85"/>
      <c r="L418" s="85"/>
      <c r="M418" s="85"/>
      <c r="N418" s="85"/>
      <c r="O418" s="85"/>
      <c r="P418" s="85"/>
      <c r="Q418" s="85"/>
      <c r="R418" s="85"/>
    </row>
    <row r="419" spans="1:18" s="86" customFormat="1" ht="17.25" hidden="1" customHeight="1" outlineLevel="2" x14ac:dyDescent="0.3">
      <c r="A419" s="100"/>
      <c r="B419" s="484"/>
      <c r="C419" s="707" t="s">
        <v>739</v>
      </c>
      <c r="D419" s="443" t="s">
        <v>740</v>
      </c>
      <c r="E419" s="443" t="s">
        <v>361</v>
      </c>
      <c r="F419" s="83"/>
      <c r="G419" s="83"/>
      <c r="H419" s="101"/>
      <c r="I419" s="83"/>
      <c r="J419" s="85"/>
      <c r="K419" s="85"/>
      <c r="L419" s="85"/>
      <c r="M419" s="85"/>
      <c r="N419" s="85"/>
      <c r="O419" s="85"/>
      <c r="P419" s="85"/>
      <c r="Q419" s="85"/>
      <c r="R419" s="85"/>
    </row>
    <row r="420" spans="1:18" s="86" customFormat="1" ht="34.5" hidden="1" customHeight="1" outlineLevel="2" x14ac:dyDescent="0.3">
      <c r="A420" s="100"/>
      <c r="B420" s="484"/>
      <c r="C420" s="707" t="s">
        <v>741</v>
      </c>
      <c r="D420" s="443" t="s">
        <v>363</v>
      </c>
      <c r="E420" s="443" t="s">
        <v>361</v>
      </c>
      <c r="F420" s="83"/>
      <c r="G420" s="83"/>
      <c r="H420" s="101"/>
      <c r="I420" s="83"/>
      <c r="J420" s="85"/>
      <c r="K420" s="85"/>
      <c r="L420" s="85"/>
      <c r="M420" s="85"/>
      <c r="N420" s="85"/>
      <c r="O420" s="85"/>
      <c r="P420" s="85"/>
      <c r="Q420" s="85"/>
      <c r="R420" s="85"/>
    </row>
    <row r="421" spans="1:18" s="86" customFormat="1" ht="34.5" hidden="1" customHeight="1" outlineLevel="2" x14ac:dyDescent="0.3">
      <c r="A421" s="100"/>
      <c r="B421" s="484"/>
      <c r="C421" s="707" t="s">
        <v>742</v>
      </c>
      <c r="D421" s="443" t="s">
        <v>366</v>
      </c>
      <c r="E421" s="443" t="s">
        <v>361</v>
      </c>
      <c r="F421" s="83"/>
      <c r="G421" s="83"/>
      <c r="H421" s="101"/>
      <c r="I421" s="83"/>
      <c r="J421" s="85"/>
      <c r="K421" s="85"/>
      <c r="L421" s="85"/>
      <c r="M421" s="85"/>
      <c r="N421" s="85"/>
      <c r="O421" s="85"/>
      <c r="P421" s="85"/>
      <c r="Q421" s="85"/>
      <c r="R421" s="85"/>
    </row>
    <row r="422" spans="1:18" s="86" customFormat="1" ht="34.5" hidden="1" customHeight="1" outlineLevel="2" x14ac:dyDescent="0.3">
      <c r="A422" s="100"/>
      <c r="B422" s="484"/>
      <c r="C422" s="707" t="s">
        <v>743</v>
      </c>
      <c r="D422" s="443" t="s">
        <v>368</v>
      </c>
      <c r="E422" s="443" t="s">
        <v>361</v>
      </c>
      <c r="F422" s="83"/>
      <c r="G422" s="83"/>
      <c r="H422" s="101"/>
      <c r="I422" s="83"/>
      <c r="J422" s="85"/>
      <c r="K422" s="85"/>
      <c r="L422" s="85"/>
      <c r="M422" s="85"/>
      <c r="N422" s="85"/>
      <c r="O422" s="85"/>
      <c r="P422" s="85"/>
      <c r="Q422" s="85"/>
      <c r="R422" s="85"/>
    </row>
    <row r="423" spans="1:18" s="86" customFormat="1" ht="34.5" hidden="1" customHeight="1" outlineLevel="2" x14ac:dyDescent="0.3">
      <c r="A423" s="100"/>
      <c r="B423" s="484"/>
      <c r="C423" s="707" t="s">
        <v>744</v>
      </c>
      <c r="D423" s="443" t="s">
        <v>349</v>
      </c>
      <c r="E423" s="443" t="s">
        <v>361</v>
      </c>
      <c r="F423" s="83"/>
      <c r="G423" s="83"/>
      <c r="H423" s="101"/>
      <c r="I423" s="83"/>
      <c r="J423" s="85"/>
      <c r="K423" s="85"/>
      <c r="L423" s="85"/>
      <c r="M423" s="85"/>
      <c r="N423" s="85"/>
      <c r="O423" s="85"/>
      <c r="P423" s="85"/>
      <c r="Q423" s="85"/>
      <c r="R423" s="85"/>
    </row>
    <row r="424" spans="1:18" s="86" customFormat="1" ht="34.5" hidden="1" customHeight="1" outlineLevel="2" x14ac:dyDescent="0.3">
      <c r="A424" s="100"/>
      <c r="B424" s="484"/>
      <c r="C424" s="707" t="s">
        <v>745</v>
      </c>
      <c r="D424" s="443" t="s">
        <v>351</v>
      </c>
      <c r="E424" s="443" t="s">
        <v>361</v>
      </c>
      <c r="F424" s="83"/>
      <c r="G424" s="83"/>
      <c r="H424" s="101"/>
      <c r="I424" s="83"/>
      <c r="J424" s="85"/>
      <c r="K424" s="85"/>
      <c r="L424" s="85"/>
      <c r="M424" s="85"/>
      <c r="N424" s="85"/>
      <c r="O424" s="85"/>
      <c r="P424" s="85"/>
      <c r="Q424" s="85"/>
      <c r="R424" s="85"/>
    </row>
    <row r="425" spans="1:18" s="86" customFormat="1" ht="17.25" hidden="1" customHeight="1" outlineLevel="2" x14ac:dyDescent="0.3">
      <c r="A425" s="100"/>
      <c r="B425" s="482"/>
      <c r="C425" s="481"/>
      <c r="D425" s="483"/>
      <c r="E425" s="481"/>
      <c r="F425" s="83"/>
      <c r="G425" s="83"/>
      <c r="H425" s="101"/>
      <c r="I425" s="83"/>
      <c r="J425" s="85"/>
      <c r="K425" s="85"/>
      <c r="L425" s="85"/>
      <c r="M425" s="85"/>
      <c r="N425" s="85"/>
      <c r="O425" s="85"/>
      <c r="P425" s="85"/>
      <c r="Q425" s="85"/>
      <c r="R425" s="85"/>
    </row>
    <row r="426" spans="1:18" s="86" customFormat="1" ht="51.75" hidden="1" customHeight="1" outlineLevel="2" x14ac:dyDescent="0.3">
      <c r="A426" s="442"/>
      <c r="B426" s="92"/>
      <c r="C426" s="709" t="s">
        <v>746</v>
      </c>
      <c r="D426" s="487" t="s">
        <v>747</v>
      </c>
      <c r="E426" s="487" t="s">
        <v>726</v>
      </c>
      <c r="F426" s="83"/>
      <c r="G426" s="83"/>
      <c r="H426" s="101"/>
      <c r="I426" s="83"/>
      <c r="J426" s="85"/>
      <c r="K426" s="85"/>
      <c r="L426" s="85"/>
      <c r="M426" s="85"/>
      <c r="N426" s="85"/>
      <c r="O426" s="85"/>
      <c r="P426" s="85"/>
      <c r="Q426" s="85"/>
      <c r="R426" s="85"/>
    </row>
    <row r="427" spans="1:18" s="86" customFormat="1" ht="34.5" hidden="1" customHeight="1" outlineLevel="2" x14ac:dyDescent="0.3">
      <c r="A427" s="442"/>
      <c r="B427" s="92"/>
      <c r="C427" s="707" t="s">
        <v>748</v>
      </c>
      <c r="D427" s="443" t="s">
        <v>749</v>
      </c>
      <c r="E427" s="443" t="s">
        <v>361</v>
      </c>
      <c r="F427" s="83"/>
      <c r="G427" s="83"/>
      <c r="H427" s="101"/>
      <c r="I427" s="83"/>
      <c r="J427" s="85"/>
      <c r="K427" s="85"/>
      <c r="L427" s="85"/>
      <c r="M427" s="85"/>
      <c r="N427" s="85"/>
      <c r="O427" s="85"/>
      <c r="P427" s="85"/>
      <c r="Q427" s="85"/>
      <c r="R427" s="85"/>
    </row>
    <row r="428" spans="1:18" s="86" customFormat="1" ht="17.25" hidden="1" customHeight="1" outlineLevel="2" x14ac:dyDescent="0.3">
      <c r="A428" s="442"/>
      <c r="B428" s="92"/>
      <c r="C428" s="707" t="s">
        <v>750</v>
      </c>
      <c r="D428" s="443" t="s">
        <v>751</v>
      </c>
      <c r="E428" s="443" t="s">
        <v>361</v>
      </c>
      <c r="F428" s="83"/>
      <c r="G428" s="83"/>
      <c r="H428" s="101"/>
      <c r="I428" s="83"/>
      <c r="J428" s="85"/>
      <c r="K428" s="85"/>
      <c r="L428" s="85"/>
      <c r="M428" s="85"/>
      <c r="N428" s="85"/>
      <c r="O428" s="85"/>
      <c r="P428" s="85"/>
      <c r="Q428" s="85"/>
      <c r="R428" s="85"/>
    </row>
    <row r="429" spans="1:18" s="86" customFormat="1" ht="17.25" hidden="1" customHeight="1" outlineLevel="2" x14ac:dyDescent="0.3">
      <c r="A429" s="100"/>
      <c r="B429" s="484"/>
      <c r="C429" s="481"/>
      <c r="D429" s="483"/>
      <c r="E429" s="481"/>
      <c r="F429" s="83"/>
      <c r="G429" s="83"/>
      <c r="H429" s="101"/>
      <c r="I429" s="83"/>
      <c r="J429" s="85"/>
      <c r="K429" s="85"/>
      <c r="L429" s="85"/>
      <c r="M429" s="85"/>
      <c r="N429" s="85"/>
      <c r="O429" s="85"/>
      <c r="P429" s="85"/>
      <c r="Q429" s="85"/>
      <c r="R429" s="85"/>
    </row>
    <row r="430" spans="1:18" s="86" customFormat="1" ht="17.25" hidden="1" customHeight="1" outlineLevel="2" x14ac:dyDescent="0.3">
      <c r="A430" s="444"/>
      <c r="B430" s="445"/>
      <c r="C430" s="445"/>
      <c r="D430" s="445"/>
      <c r="E430" s="446"/>
      <c r="F430" s="83"/>
      <c r="G430" s="83"/>
      <c r="H430" s="101"/>
      <c r="I430" s="83"/>
      <c r="J430" s="85"/>
      <c r="K430" s="85"/>
      <c r="L430" s="85"/>
      <c r="M430" s="85"/>
      <c r="N430" s="85"/>
      <c r="O430" s="85"/>
      <c r="P430" s="85"/>
      <c r="Q430" s="85"/>
      <c r="R430" s="85"/>
    </row>
    <row r="431" spans="1:18" s="86" customFormat="1" ht="17.25" hidden="1" customHeight="1" outlineLevel="2" x14ac:dyDescent="0.3">
      <c r="A431" s="100"/>
      <c r="B431" s="110">
        <f>SUM(B419:B424)</f>
        <v>0</v>
      </c>
      <c r="C431" s="508" t="s">
        <v>752</v>
      </c>
      <c r="D431" s="483" t="s">
        <v>649</v>
      </c>
      <c r="E431" s="481"/>
      <c r="F431" s="83"/>
      <c r="G431" s="83"/>
      <c r="H431" s="101"/>
      <c r="I431" s="83"/>
      <c r="J431" s="85"/>
      <c r="K431" s="85"/>
      <c r="L431" s="85"/>
      <c r="M431" s="85"/>
      <c r="N431" s="85"/>
      <c r="O431" s="85"/>
      <c r="P431" s="85"/>
      <c r="Q431" s="85"/>
      <c r="R431" s="85"/>
    </row>
    <row r="432" spans="1:18" s="86" customFormat="1" ht="17.25" hidden="1" customHeight="1" outlineLevel="2" x14ac:dyDescent="0.3">
      <c r="A432" s="100"/>
      <c r="B432" s="110">
        <f>IF(C390="Yes",SUM(B419:B424),0)</f>
        <v>0</v>
      </c>
      <c r="C432" s="508" t="s">
        <v>753</v>
      </c>
      <c r="D432" s="483" t="s">
        <v>754</v>
      </c>
      <c r="E432" s="481"/>
      <c r="F432" s="83"/>
      <c r="G432" s="83"/>
      <c r="H432" s="101"/>
      <c r="I432" s="83"/>
      <c r="J432" s="85"/>
      <c r="K432" s="85"/>
      <c r="L432" s="85"/>
      <c r="M432" s="85"/>
      <c r="N432" s="85"/>
      <c r="O432" s="85"/>
      <c r="P432" s="85"/>
      <c r="Q432" s="85"/>
      <c r="R432" s="85"/>
    </row>
    <row r="433" spans="1:18" s="86" customFormat="1" ht="17.25" hidden="1" customHeight="1" outlineLevel="2" x14ac:dyDescent="0.3">
      <c r="A433" s="100"/>
      <c r="B433" s="110">
        <f>SUM(B419:B424)</f>
        <v>0</v>
      </c>
      <c r="C433" s="508" t="s">
        <v>330</v>
      </c>
      <c r="D433" s="483" t="s">
        <v>331</v>
      </c>
      <c r="E433" s="481"/>
      <c r="F433" s="83"/>
      <c r="G433" s="83"/>
      <c r="H433" s="101"/>
      <c r="I433" s="83"/>
      <c r="J433" s="85"/>
      <c r="K433" s="85"/>
      <c r="L433" s="85"/>
      <c r="M433" s="85"/>
      <c r="N433" s="85"/>
      <c r="O433" s="85"/>
      <c r="P433" s="85"/>
      <c r="Q433" s="85"/>
      <c r="R433" s="85"/>
    </row>
    <row r="434" spans="1:18" s="86" customFormat="1" ht="17.25" hidden="1" customHeight="1" outlineLevel="2" x14ac:dyDescent="0.3">
      <c r="A434" s="100"/>
      <c r="B434" s="110">
        <f>IF(B433=0,0,1)</f>
        <v>0</v>
      </c>
      <c r="C434" s="508" t="s">
        <v>336</v>
      </c>
      <c r="D434" s="483" t="s">
        <v>337</v>
      </c>
      <c r="E434" s="481"/>
      <c r="F434" s="83"/>
      <c r="G434" s="83"/>
      <c r="H434" s="101"/>
      <c r="I434" s="83"/>
      <c r="J434" s="85"/>
      <c r="K434" s="85"/>
      <c r="L434" s="85"/>
      <c r="M434" s="85"/>
      <c r="N434" s="85"/>
      <c r="O434" s="85"/>
      <c r="P434" s="85"/>
      <c r="Q434" s="85"/>
      <c r="R434" s="85"/>
    </row>
    <row r="435" spans="1:18" s="86" customFormat="1" ht="17.25" hidden="1" customHeight="1" outlineLevel="2" x14ac:dyDescent="0.3">
      <c r="A435" s="100"/>
      <c r="B435" s="484"/>
      <c r="C435" s="481"/>
      <c r="D435" s="483"/>
      <c r="E435" s="481"/>
      <c r="F435" s="83"/>
      <c r="G435" s="83"/>
      <c r="H435" s="101"/>
      <c r="I435" s="83"/>
      <c r="J435" s="85"/>
      <c r="K435" s="85"/>
      <c r="L435" s="85"/>
      <c r="M435" s="85"/>
      <c r="N435" s="85"/>
      <c r="O435" s="85"/>
      <c r="P435" s="85"/>
      <c r="Q435" s="85"/>
      <c r="R435" s="85"/>
    </row>
    <row r="436" spans="1:18" s="86" customFormat="1" ht="17.25" hidden="1" outlineLevel="1" x14ac:dyDescent="0.3">
      <c r="A436" s="444"/>
      <c r="B436" s="445"/>
      <c r="C436" s="445"/>
      <c r="D436" s="445"/>
      <c r="E436" s="446"/>
      <c r="F436" s="83"/>
      <c r="G436" s="83"/>
      <c r="H436" s="101"/>
      <c r="I436" s="83"/>
      <c r="J436" s="85"/>
      <c r="K436" s="85"/>
      <c r="L436" s="85"/>
      <c r="M436" s="85"/>
      <c r="N436" s="85"/>
      <c r="O436" s="85"/>
      <c r="P436" s="85"/>
      <c r="Q436" s="85"/>
      <c r="R436" s="85"/>
    </row>
    <row r="437" spans="1:18" s="86" customFormat="1" ht="17.25" hidden="1" outlineLevel="1" x14ac:dyDescent="0.3">
      <c r="A437" s="79"/>
      <c r="B437" s="80">
        <f>SUM(B446:B452,B454:B462,B464:B472,B474:B495,B497:B514,B516:B520)</f>
        <v>0</v>
      </c>
      <c r="C437" s="437" t="s">
        <v>155</v>
      </c>
      <c r="D437" s="81" t="s">
        <v>755</v>
      </c>
      <c r="E437" s="108"/>
      <c r="F437" s="83"/>
      <c r="G437" s="83"/>
      <c r="H437" s="101"/>
      <c r="I437" s="83"/>
      <c r="J437" s="85"/>
      <c r="K437" s="85"/>
      <c r="L437" s="85"/>
      <c r="M437" s="85"/>
      <c r="N437" s="85"/>
      <c r="O437" s="85"/>
      <c r="P437" s="85"/>
      <c r="Q437" s="85"/>
      <c r="R437" s="85"/>
    </row>
    <row r="438" spans="1:18" s="86" customFormat="1" ht="17.25" hidden="1" customHeight="1" outlineLevel="3" x14ac:dyDescent="0.3">
      <c r="A438" s="100"/>
      <c r="B438" s="478"/>
      <c r="C438" s="106" t="s">
        <v>568</v>
      </c>
      <c r="D438" s="480"/>
      <c r="E438" s="481"/>
      <c r="F438" s="83"/>
      <c r="G438" s="83"/>
      <c r="H438" s="101"/>
      <c r="I438" s="83"/>
      <c r="J438" s="85"/>
      <c r="K438" s="85"/>
      <c r="L438" s="85"/>
      <c r="M438" s="85"/>
      <c r="N438" s="85"/>
      <c r="O438" s="85"/>
      <c r="P438" s="85"/>
      <c r="Q438" s="85"/>
      <c r="R438" s="85"/>
    </row>
    <row r="439" spans="1:18" s="86" customFormat="1" ht="17.25" hidden="1" customHeight="1" outlineLevel="3" x14ac:dyDescent="0.3">
      <c r="A439" s="100"/>
      <c r="B439" s="478"/>
      <c r="C439" s="106" t="s">
        <v>30</v>
      </c>
      <c r="D439" s="480"/>
      <c r="E439" s="481"/>
      <c r="F439" s="83"/>
      <c r="G439" s="83"/>
      <c r="H439" s="101"/>
      <c r="I439" s="83"/>
      <c r="J439" s="85"/>
      <c r="K439" s="85"/>
      <c r="L439" s="85"/>
      <c r="M439" s="85"/>
      <c r="N439" s="85"/>
      <c r="O439" s="85"/>
      <c r="P439" s="85"/>
      <c r="Q439" s="85"/>
      <c r="R439" s="85"/>
    </row>
    <row r="440" spans="1:18" s="86" customFormat="1" ht="17.25" hidden="1" outlineLevel="2" x14ac:dyDescent="0.3">
      <c r="A440" s="100"/>
      <c r="B440" s="478"/>
      <c r="C440" s="106"/>
      <c r="D440" s="480" t="s">
        <v>566</v>
      </c>
      <c r="E440" s="481"/>
      <c r="F440" s="83"/>
      <c r="G440" s="83"/>
      <c r="H440" s="101"/>
      <c r="I440" s="83"/>
      <c r="J440" s="85"/>
      <c r="K440" s="85"/>
      <c r="L440" s="85"/>
      <c r="M440" s="85"/>
      <c r="N440" s="85"/>
      <c r="O440" s="85"/>
      <c r="P440" s="85"/>
      <c r="Q440" s="85"/>
      <c r="R440" s="85"/>
    </row>
    <row r="441" spans="1:18" s="86" customFormat="1" ht="17.25" hidden="1" outlineLevel="2" x14ac:dyDescent="0.3">
      <c r="A441" s="100"/>
      <c r="B441" s="478"/>
      <c r="C441" s="106"/>
      <c r="D441" s="480" t="s">
        <v>563</v>
      </c>
      <c r="E441" s="481" t="s">
        <v>564</v>
      </c>
      <c r="F441" s="83"/>
      <c r="G441" s="83"/>
      <c r="H441" s="101"/>
      <c r="I441" s="83"/>
      <c r="J441" s="85"/>
      <c r="K441" s="85"/>
      <c r="L441" s="85"/>
      <c r="M441" s="85"/>
      <c r="N441" s="85"/>
      <c r="O441" s="85"/>
      <c r="P441" s="85"/>
      <c r="Q441" s="85"/>
      <c r="R441" s="85"/>
    </row>
    <row r="442" spans="1:18" s="86" customFormat="1" ht="17.25" hidden="1" customHeight="1" outlineLevel="3" x14ac:dyDescent="0.3">
      <c r="A442" s="100"/>
      <c r="B442" s="478"/>
      <c r="C442" s="106"/>
      <c r="D442" s="480"/>
      <c r="E442" s="481"/>
      <c r="F442" s="83"/>
      <c r="G442" s="83"/>
      <c r="H442" s="101"/>
      <c r="I442" s="83"/>
      <c r="J442" s="85"/>
      <c r="K442" s="85"/>
      <c r="L442" s="85"/>
      <c r="M442" s="85"/>
      <c r="N442" s="85"/>
      <c r="O442" s="85"/>
      <c r="P442" s="85"/>
      <c r="Q442" s="85"/>
      <c r="R442" s="85"/>
    </row>
    <row r="443" spans="1:18" s="86" customFormat="1" ht="17.25" hidden="1" customHeight="1" outlineLevel="3" x14ac:dyDescent="0.3">
      <c r="A443" s="100"/>
      <c r="B443" s="478"/>
      <c r="C443" s="106" t="s">
        <v>565</v>
      </c>
      <c r="D443" s="480"/>
      <c r="E443" s="481"/>
      <c r="F443" s="83"/>
      <c r="G443" s="83"/>
      <c r="H443" s="101"/>
      <c r="I443" s="83"/>
      <c r="J443" s="85"/>
      <c r="K443" s="85"/>
      <c r="L443" s="85"/>
      <c r="M443" s="85"/>
      <c r="N443" s="85"/>
      <c r="O443" s="85"/>
      <c r="P443" s="85"/>
      <c r="Q443" s="85"/>
      <c r="R443" s="85"/>
    </row>
    <row r="444" spans="1:18" s="86" customFormat="1" ht="17.25" hidden="1" outlineLevel="2" x14ac:dyDescent="0.3">
      <c r="A444" s="100"/>
      <c r="B444" s="478"/>
      <c r="C444" s="106"/>
      <c r="D444" s="480"/>
      <c r="E444" s="481"/>
      <c r="F444" s="83"/>
      <c r="G444" s="83"/>
      <c r="H444" s="101"/>
      <c r="I444" s="83"/>
      <c r="J444" s="85"/>
      <c r="K444" s="85"/>
      <c r="L444" s="85"/>
      <c r="M444" s="85"/>
      <c r="N444" s="85"/>
      <c r="O444" s="85"/>
      <c r="P444" s="85"/>
      <c r="Q444" s="85"/>
      <c r="R444" s="85"/>
    </row>
    <row r="445" spans="1:18" s="86" customFormat="1" ht="17.25" hidden="1" outlineLevel="2" x14ac:dyDescent="0.3">
      <c r="A445" s="444"/>
      <c r="B445" s="445"/>
      <c r="C445" s="445"/>
      <c r="D445" s="445"/>
      <c r="E445" s="446"/>
      <c r="F445" s="83"/>
      <c r="G445" s="83"/>
      <c r="H445" s="101"/>
      <c r="I445" s="83"/>
      <c r="J445" s="85"/>
      <c r="K445" s="85"/>
      <c r="L445" s="85"/>
      <c r="M445" s="85"/>
      <c r="N445" s="85"/>
      <c r="O445" s="85"/>
      <c r="P445" s="85"/>
      <c r="Q445" s="85"/>
      <c r="R445" s="85"/>
    </row>
    <row r="446" spans="1:18" s="86" customFormat="1" ht="86.25" hidden="1" outlineLevel="2" x14ac:dyDescent="0.3">
      <c r="A446" s="100"/>
      <c r="B446" s="109"/>
      <c r="C446" s="508" t="s">
        <v>756</v>
      </c>
      <c r="D446" s="483" t="s">
        <v>158</v>
      </c>
      <c r="E446" s="479" t="s">
        <v>757</v>
      </c>
      <c r="F446" s="83"/>
      <c r="G446" s="83"/>
      <c r="H446" s="101"/>
      <c r="I446" s="83"/>
      <c r="J446" s="85"/>
      <c r="K446" s="85"/>
      <c r="L446" s="85"/>
      <c r="M446" s="85"/>
      <c r="N446" s="85"/>
      <c r="O446" s="85"/>
      <c r="P446" s="85"/>
      <c r="Q446" s="85"/>
      <c r="R446" s="85"/>
    </row>
    <row r="447" spans="1:18" s="86" customFormat="1" ht="34.5" hidden="1" outlineLevel="2" x14ac:dyDescent="0.3">
      <c r="A447" s="100"/>
      <c r="B447" s="109"/>
      <c r="C447" s="508" t="s">
        <v>571</v>
      </c>
      <c r="D447" s="483" t="s">
        <v>161</v>
      </c>
      <c r="E447" s="481" t="s">
        <v>758</v>
      </c>
      <c r="F447" s="83"/>
      <c r="G447" s="83"/>
      <c r="H447" s="101"/>
      <c r="I447" s="83"/>
      <c r="J447" s="85"/>
      <c r="K447" s="85"/>
      <c r="L447" s="85"/>
      <c r="M447" s="85"/>
      <c r="N447" s="85"/>
      <c r="O447" s="85"/>
      <c r="P447" s="85"/>
      <c r="Q447" s="85"/>
      <c r="R447" s="85"/>
    </row>
    <row r="448" spans="1:18" s="86" customFormat="1" ht="34.5" hidden="1" outlineLevel="2" x14ac:dyDescent="0.3">
      <c r="A448" s="100"/>
      <c r="B448" s="109"/>
      <c r="C448" s="508" t="s">
        <v>573</v>
      </c>
      <c r="D448" s="483" t="s">
        <v>164</v>
      </c>
      <c r="E448" s="481" t="s">
        <v>759</v>
      </c>
      <c r="F448" s="83"/>
      <c r="G448" s="83"/>
      <c r="H448" s="101"/>
      <c r="I448" s="83"/>
      <c r="J448" s="85"/>
      <c r="K448" s="85"/>
      <c r="L448" s="85"/>
      <c r="M448" s="85"/>
      <c r="N448" s="85"/>
      <c r="O448" s="85"/>
      <c r="P448" s="85"/>
      <c r="Q448" s="85"/>
      <c r="R448" s="85"/>
    </row>
    <row r="449" spans="1:18" s="86" customFormat="1" ht="17.25" hidden="1" outlineLevel="2" x14ac:dyDescent="0.3">
      <c r="A449" s="100"/>
      <c r="B449" s="109"/>
      <c r="C449" s="508" t="s">
        <v>575</v>
      </c>
      <c r="D449" s="483" t="s">
        <v>167</v>
      </c>
      <c r="E449" s="481" t="s">
        <v>760</v>
      </c>
      <c r="F449" s="83"/>
      <c r="G449" s="83"/>
      <c r="H449" s="101"/>
      <c r="I449" s="83"/>
      <c r="J449" s="85"/>
      <c r="K449" s="85"/>
      <c r="L449" s="85"/>
      <c r="M449" s="85"/>
      <c r="N449" s="85"/>
      <c r="O449" s="85"/>
      <c r="P449" s="85"/>
      <c r="Q449" s="85"/>
      <c r="R449" s="85"/>
    </row>
    <row r="450" spans="1:18" s="86" customFormat="1" ht="34.5" hidden="1" outlineLevel="2" x14ac:dyDescent="0.3">
      <c r="A450" s="100"/>
      <c r="B450" s="109"/>
      <c r="C450" s="508" t="s">
        <v>577</v>
      </c>
      <c r="D450" s="483" t="s">
        <v>169</v>
      </c>
      <c r="E450" s="481" t="s">
        <v>760</v>
      </c>
      <c r="F450" s="83"/>
      <c r="G450" s="83"/>
      <c r="H450" s="101"/>
      <c r="I450" s="83"/>
      <c r="J450" s="85"/>
      <c r="K450" s="85"/>
      <c r="L450" s="85"/>
      <c r="M450" s="85"/>
      <c r="N450" s="85"/>
      <c r="O450" s="85"/>
      <c r="P450" s="85"/>
      <c r="Q450" s="85"/>
      <c r="R450" s="85"/>
    </row>
    <row r="451" spans="1:18" s="86" customFormat="1" ht="17.25" hidden="1" outlineLevel="2" x14ac:dyDescent="0.3">
      <c r="A451" s="100"/>
      <c r="B451" s="109"/>
      <c r="C451" s="508" t="s">
        <v>578</v>
      </c>
      <c r="D451" s="483" t="s">
        <v>171</v>
      </c>
      <c r="E451" s="481" t="s">
        <v>761</v>
      </c>
      <c r="F451" s="83"/>
      <c r="G451" s="83"/>
      <c r="H451" s="101"/>
      <c r="I451" s="83"/>
      <c r="J451" s="85"/>
      <c r="K451" s="85"/>
      <c r="L451" s="85"/>
      <c r="M451" s="85"/>
      <c r="N451" s="85"/>
      <c r="O451" s="85"/>
      <c r="P451" s="85"/>
      <c r="Q451" s="85"/>
      <c r="R451" s="85"/>
    </row>
    <row r="452" spans="1:18" s="86" customFormat="1" ht="17.25" hidden="1" outlineLevel="2" x14ac:dyDescent="0.3">
      <c r="A452" s="100"/>
      <c r="B452" s="109"/>
      <c r="C452" s="481"/>
      <c r="D452" s="483"/>
      <c r="E452" s="481"/>
      <c r="F452" s="83"/>
      <c r="G452" s="83"/>
      <c r="H452" s="101"/>
      <c r="I452" s="83"/>
      <c r="J452" s="85"/>
      <c r="K452" s="85"/>
      <c r="L452" s="85"/>
      <c r="M452" s="85"/>
      <c r="N452" s="85"/>
      <c r="O452" s="85"/>
      <c r="P452" s="85"/>
      <c r="Q452" s="85"/>
      <c r="R452" s="85"/>
    </row>
    <row r="453" spans="1:18" s="86" customFormat="1" ht="17.25" hidden="1" outlineLevel="2" x14ac:dyDescent="0.3">
      <c r="A453" s="444"/>
      <c r="B453" s="445"/>
      <c r="C453" s="445"/>
      <c r="D453" s="445"/>
      <c r="E453" s="446"/>
      <c r="F453" s="83"/>
      <c r="G453" s="83"/>
      <c r="H453" s="101"/>
      <c r="I453" s="83"/>
      <c r="J453" s="85"/>
      <c r="K453" s="85"/>
      <c r="L453" s="85"/>
      <c r="M453" s="85"/>
      <c r="N453" s="85"/>
      <c r="O453" s="85"/>
      <c r="P453" s="85"/>
      <c r="Q453" s="85"/>
      <c r="R453" s="85"/>
    </row>
    <row r="454" spans="1:18" s="86" customFormat="1" ht="34.5" hidden="1" outlineLevel="2" x14ac:dyDescent="0.3">
      <c r="A454" s="100"/>
      <c r="B454" s="109"/>
      <c r="C454" s="508" t="s">
        <v>762</v>
      </c>
      <c r="D454" s="483" t="s">
        <v>583</v>
      </c>
      <c r="E454" s="481" t="s">
        <v>587</v>
      </c>
      <c r="F454" s="83"/>
      <c r="G454" s="83"/>
      <c r="H454" s="101"/>
      <c r="I454" s="83"/>
      <c r="J454" s="85"/>
      <c r="K454" s="85"/>
      <c r="L454" s="85"/>
      <c r="M454" s="85"/>
      <c r="N454" s="85"/>
      <c r="O454" s="85"/>
      <c r="P454" s="85"/>
      <c r="Q454" s="85"/>
      <c r="R454" s="85"/>
    </row>
    <row r="455" spans="1:18" s="86" customFormat="1" ht="34.5" hidden="1" outlineLevel="2" x14ac:dyDescent="0.3">
      <c r="A455" s="100"/>
      <c r="B455" s="109"/>
      <c r="C455" s="508" t="s">
        <v>763</v>
      </c>
      <c r="D455" s="483" t="s">
        <v>586</v>
      </c>
      <c r="E455" s="481" t="s">
        <v>587</v>
      </c>
      <c r="F455" s="83"/>
      <c r="G455" s="83"/>
      <c r="H455" s="101"/>
      <c r="I455" s="83"/>
      <c r="J455" s="85"/>
      <c r="K455" s="85"/>
      <c r="L455" s="85"/>
      <c r="M455" s="85"/>
      <c r="N455" s="85"/>
      <c r="O455" s="85"/>
      <c r="P455" s="85"/>
      <c r="Q455" s="85"/>
      <c r="R455" s="85"/>
    </row>
    <row r="456" spans="1:18" s="86" customFormat="1" ht="86.25" hidden="1" outlineLevel="2" x14ac:dyDescent="0.3">
      <c r="A456" s="100"/>
      <c r="B456" s="109"/>
      <c r="C456" s="508" t="s">
        <v>764</v>
      </c>
      <c r="D456" s="483" t="s">
        <v>179</v>
      </c>
      <c r="E456" s="481" t="s">
        <v>765</v>
      </c>
      <c r="F456" s="83"/>
      <c r="G456" s="83"/>
      <c r="H456" s="101"/>
      <c r="I456" s="83"/>
      <c r="J456" s="85"/>
      <c r="K456" s="85"/>
      <c r="L456" s="85"/>
      <c r="M456" s="85"/>
      <c r="N456" s="85"/>
      <c r="O456" s="85"/>
      <c r="P456" s="85"/>
      <c r="Q456" s="85"/>
      <c r="R456" s="85"/>
    </row>
    <row r="457" spans="1:18" s="86" customFormat="1" ht="34.5" hidden="1" outlineLevel="2" x14ac:dyDescent="0.3">
      <c r="A457" s="100"/>
      <c r="B457" s="109"/>
      <c r="C457" s="508" t="s">
        <v>766</v>
      </c>
      <c r="D457" s="483" t="s">
        <v>161</v>
      </c>
      <c r="E457" s="481" t="s">
        <v>767</v>
      </c>
      <c r="F457" s="83"/>
      <c r="G457" s="83"/>
      <c r="H457" s="101"/>
      <c r="I457" s="83"/>
      <c r="J457" s="85"/>
      <c r="K457" s="85"/>
      <c r="L457" s="85"/>
      <c r="M457" s="85"/>
      <c r="N457" s="85"/>
      <c r="O457" s="85"/>
      <c r="P457" s="85"/>
      <c r="Q457" s="85"/>
      <c r="R457" s="85"/>
    </row>
    <row r="458" spans="1:18" s="86" customFormat="1" ht="51.75" hidden="1" outlineLevel="2" x14ac:dyDescent="0.3">
      <c r="A458" s="100"/>
      <c r="B458" s="109"/>
      <c r="C458" s="508" t="s">
        <v>768</v>
      </c>
      <c r="D458" s="483" t="s">
        <v>164</v>
      </c>
      <c r="E458" s="481" t="s">
        <v>769</v>
      </c>
      <c r="F458" s="83"/>
      <c r="G458" s="83"/>
      <c r="H458" s="101"/>
      <c r="I458" s="83"/>
      <c r="J458" s="85"/>
      <c r="K458" s="85"/>
      <c r="L458" s="85"/>
      <c r="M458" s="85"/>
      <c r="N458" s="85"/>
      <c r="O458" s="85"/>
      <c r="P458" s="85"/>
      <c r="Q458" s="85"/>
      <c r="R458" s="85"/>
    </row>
    <row r="459" spans="1:18" s="86" customFormat="1" ht="34.5" hidden="1" outlineLevel="2" x14ac:dyDescent="0.3">
      <c r="A459" s="100"/>
      <c r="B459" s="109"/>
      <c r="C459" s="508" t="s">
        <v>770</v>
      </c>
      <c r="D459" s="483" t="s">
        <v>167</v>
      </c>
      <c r="E459" s="481" t="s">
        <v>771</v>
      </c>
      <c r="F459" s="83"/>
      <c r="G459" s="83"/>
      <c r="H459" s="101"/>
      <c r="I459" s="83"/>
      <c r="J459" s="85"/>
      <c r="K459" s="85"/>
      <c r="L459" s="85"/>
      <c r="M459" s="85"/>
      <c r="N459" s="85"/>
      <c r="O459" s="85"/>
      <c r="P459" s="85"/>
      <c r="Q459" s="85"/>
      <c r="R459" s="85"/>
    </row>
    <row r="460" spans="1:18" s="86" customFormat="1" ht="34.5" hidden="1" outlineLevel="2" x14ac:dyDescent="0.3">
      <c r="A460" s="100"/>
      <c r="B460" s="109"/>
      <c r="C460" s="508" t="s">
        <v>772</v>
      </c>
      <c r="D460" s="483" t="s">
        <v>169</v>
      </c>
      <c r="E460" s="481" t="s">
        <v>771</v>
      </c>
      <c r="F460" s="83"/>
      <c r="G460" s="83"/>
      <c r="H460" s="101"/>
      <c r="I460" s="83"/>
      <c r="J460" s="85"/>
      <c r="K460" s="85"/>
      <c r="L460" s="85"/>
      <c r="M460" s="85"/>
      <c r="N460" s="85"/>
      <c r="O460" s="85"/>
      <c r="P460" s="85"/>
      <c r="Q460" s="85"/>
      <c r="R460" s="85"/>
    </row>
    <row r="461" spans="1:18" s="86" customFormat="1" ht="34.5" hidden="1" outlineLevel="2" x14ac:dyDescent="0.3">
      <c r="A461" s="100"/>
      <c r="B461" s="109"/>
      <c r="C461" s="508" t="s">
        <v>773</v>
      </c>
      <c r="D461" s="483" t="s">
        <v>171</v>
      </c>
      <c r="E461" s="481" t="s">
        <v>774</v>
      </c>
      <c r="F461" s="83"/>
      <c r="G461" s="83"/>
      <c r="H461" s="101"/>
      <c r="I461" s="83"/>
      <c r="J461" s="85"/>
      <c r="K461" s="85"/>
      <c r="L461" s="85"/>
      <c r="M461" s="85"/>
      <c r="N461" s="85"/>
      <c r="O461" s="85"/>
      <c r="P461" s="85"/>
      <c r="Q461" s="85"/>
      <c r="R461" s="85"/>
    </row>
    <row r="462" spans="1:18" s="86" customFormat="1" ht="17.25" hidden="1" outlineLevel="2" x14ac:dyDescent="0.3">
      <c r="A462" s="100"/>
      <c r="B462" s="109"/>
      <c r="C462" s="481"/>
      <c r="D462" s="483"/>
      <c r="E462" s="481"/>
      <c r="F462" s="83"/>
      <c r="G462" s="83"/>
      <c r="H462" s="101"/>
      <c r="I462" s="83"/>
      <c r="J462" s="85"/>
      <c r="K462" s="85"/>
      <c r="L462" s="85"/>
      <c r="M462" s="85"/>
      <c r="N462" s="85"/>
      <c r="O462" s="85"/>
      <c r="P462" s="85"/>
      <c r="Q462" s="85"/>
      <c r="R462" s="85"/>
    </row>
    <row r="463" spans="1:18" s="86" customFormat="1" ht="17.25" hidden="1" outlineLevel="2" x14ac:dyDescent="0.3">
      <c r="A463" s="444"/>
      <c r="B463" s="445"/>
      <c r="C463" s="445"/>
      <c r="D463" s="445"/>
      <c r="E463" s="446"/>
      <c r="F463" s="83"/>
      <c r="G463" s="83"/>
      <c r="H463" s="101"/>
      <c r="I463" s="83"/>
      <c r="J463" s="85"/>
      <c r="K463" s="85"/>
      <c r="L463" s="85"/>
      <c r="M463" s="85"/>
      <c r="N463" s="85"/>
      <c r="O463" s="85"/>
      <c r="P463" s="85"/>
      <c r="Q463" s="85"/>
      <c r="R463" s="85"/>
    </row>
    <row r="464" spans="1:18" s="86" customFormat="1" ht="34.5" hidden="1" outlineLevel="2" x14ac:dyDescent="0.3">
      <c r="A464" s="100"/>
      <c r="B464" s="109"/>
      <c r="C464" s="508" t="s">
        <v>762</v>
      </c>
      <c r="D464" s="483" t="s">
        <v>583</v>
      </c>
      <c r="E464" s="481" t="s">
        <v>587</v>
      </c>
      <c r="F464" s="83"/>
      <c r="G464" s="83"/>
      <c r="H464" s="101"/>
      <c r="I464" s="83"/>
      <c r="J464" s="85"/>
      <c r="K464" s="85"/>
      <c r="L464" s="85"/>
      <c r="M464" s="85"/>
      <c r="N464" s="85"/>
      <c r="O464" s="85"/>
      <c r="P464" s="85"/>
      <c r="Q464" s="85"/>
      <c r="R464" s="85"/>
    </row>
    <row r="465" spans="1:18" s="86" customFormat="1" ht="34.5" hidden="1" outlineLevel="2" x14ac:dyDescent="0.3">
      <c r="A465" s="100"/>
      <c r="B465" s="109"/>
      <c r="C465" s="508" t="s">
        <v>763</v>
      </c>
      <c r="D465" s="483" t="s">
        <v>586</v>
      </c>
      <c r="E465" s="481" t="s">
        <v>587</v>
      </c>
      <c r="F465" s="83"/>
      <c r="G465" s="83"/>
      <c r="H465" s="101"/>
      <c r="I465" s="83"/>
      <c r="J465" s="85"/>
      <c r="K465" s="85"/>
      <c r="L465" s="85"/>
      <c r="M465" s="85"/>
      <c r="N465" s="85"/>
      <c r="O465" s="85"/>
      <c r="P465" s="85"/>
      <c r="Q465" s="85"/>
      <c r="R465" s="85"/>
    </row>
    <row r="466" spans="1:18" s="86" customFormat="1" ht="86.25" hidden="1" outlineLevel="2" x14ac:dyDescent="0.3">
      <c r="A466" s="100"/>
      <c r="B466" s="109"/>
      <c r="C466" s="508" t="s">
        <v>764</v>
      </c>
      <c r="D466" s="483" t="s">
        <v>179</v>
      </c>
      <c r="E466" s="481" t="s">
        <v>765</v>
      </c>
      <c r="F466" s="83"/>
      <c r="G466" s="83"/>
      <c r="H466" s="101"/>
      <c r="I466" s="83"/>
      <c r="J466" s="85"/>
      <c r="K466" s="85"/>
      <c r="L466" s="85"/>
      <c r="M466" s="85"/>
      <c r="N466" s="85"/>
      <c r="O466" s="85"/>
      <c r="P466" s="85"/>
      <c r="Q466" s="85"/>
      <c r="R466" s="85"/>
    </row>
    <row r="467" spans="1:18" s="86" customFormat="1" ht="34.5" hidden="1" outlineLevel="2" x14ac:dyDescent="0.3">
      <c r="A467" s="100"/>
      <c r="B467" s="109"/>
      <c r="C467" s="508" t="s">
        <v>766</v>
      </c>
      <c r="D467" s="483" t="s">
        <v>161</v>
      </c>
      <c r="E467" s="481" t="s">
        <v>767</v>
      </c>
      <c r="F467" s="83"/>
      <c r="G467" s="83"/>
      <c r="H467" s="101"/>
      <c r="I467" s="83"/>
      <c r="J467" s="85"/>
      <c r="K467" s="85"/>
      <c r="L467" s="85"/>
      <c r="M467" s="85"/>
      <c r="N467" s="85"/>
      <c r="O467" s="85"/>
      <c r="P467" s="85"/>
      <c r="Q467" s="85"/>
      <c r="R467" s="85"/>
    </row>
    <row r="468" spans="1:18" s="86" customFormat="1" ht="51.75" hidden="1" outlineLevel="2" x14ac:dyDescent="0.3">
      <c r="A468" s="100"/>
      <c r="B468" s="109"/>
      <c r="C468" s="508" t="s">
        <v>768</v>
      </c>
      <c r="D468" s="483" t="s">
        <v>164</v>
      </c>
      <c r="E468" s="481" t="s">
        <v>775</v>
      </c>
      <c r="F468" s="83"/>
      <c r="G468" s="83"/>
      <c r="H468" s="101"/>
      <c r="I468" s="83"/>
      <c r="J468" s="85"/>
      <c r="K468" s="85"/>
      <c r="L468" s="85"/>
      <c r="M468" s="85"/>
      <c r="N468" s="85"/>
      <c r="O468" s="85"/>
      <c r="P468" s="85"/>
      <c r="Q468" s="85"/>
      <c r="R468" s="85"/>
    </row>
    <row r="469" spans="1:18" s="86" customFormat="1" ht="34.5" hidden="1" outlineLevel="2" x14ac:dyDescent="0.3">
      <c r="A469" s="100"/>
      <c r="B469" s="109"/>
      <c r="C469" s="508" t="s">
        <v>770</v>
      </c>
      <c r="D469" s="483" t="s">
        <v>167</v>
      </c>
      <c r="E469" s="481" t="s">
        <v>771</v>
      </c>
      <c r="F469" s="83"/>
      <c r="G469" s="83"/>
      <c r="H469" s="101"/>
      <c r="I469" s="83"/>
      <c r="J469" s="85"/>
      <c r="K469" s="85"/>
      <c r="L469" s="85"/>
      <c r="M469" s="85"/>
      <c r="N469" s="85"/>
      <c r="O469" s="85"/>
      <c r="P469" s="85"/>
      <c r="Q469" s="85"/>
      <c r="R469" s="85"/>
    </row>
    <row r="470" spans="1:18" s="86" customFormat="1" ht="34.5" hidden="1" outlineLevel="2" x14ac:dyDescent="0.3">
      <c r="A470" s="100"/>
      <c r="B470" s="109"/>
      <c r="C470" s="508" t="s">
        <v>772</v>
      </c>
      <c r="D470" s="483" t="s">
        <v>169</v>
      </c>
      <c r="E470" s="481" t="s">
        <v>771</v>
      </c>
      <c r="F470" s="83"/>
      <c r="G470" s="83"/>
      <c r="H470" s="101"/>
      <c r="I470" s="83"/>
      <c r="J470" s="85"/>
      <c r="K470" s="85"/>
      <c r="L470" s="85"/>
      <c r="M470" s="85"/>
      <c r="N470" s="85"/>
      <c r="O470" s="85"/>
      <c r="P470" s="85"/>
      <c r="Q470" s="85"/>
      <c r="R470" s="85"/>
    </row>
    <row r="471" spans="1:18" s="86" customFormat="1" ht="34.5" hidden="1" outlineLevel="2" x14ac:dyDescent="0.3">
      <c r="A471" s="100"/>
      <c r="B471" s="109"/>
      <c r="C471" s="508" t="s">
        <v>773</v>
      </c>
      <c r="D471" s="483" t="s">
        <v>171</v>
      </c>
      <c r="E471" s="481" t="s">
        <v>774</v>
      </c>
      <c r="F471" s="83"/>
      <c r="G471" s="83"/>
      <c r="H471" s="101"/>
      <c r="I471" s="83"/>
      <c r="J471" s="85"/>
      <c r="K471" s="85"/>
      <c r="L471" s="85"/>
      <c r="M471" s="85"/>
      <c r="N471" s="85"/>
      <c r="O471" s="85"/>
      <c r="P471" s="85"/>
      <c r="Q471" s="85"/>
      <c r="R471" s="85"/>
    </row>
    <row r="472" spans="1:18" s="86" customFormat="1" ht="17.25" hidden="1" outlineLevel="2" x14ac:dyDescent="0.3">
      <c r="A472" s="100"/>
      <c r="B472" s="109"/>
      <c r="C472" s="481"/>
      <c r="D472" s="483"/>
      <c r="E472" s="481"/>
      <c r="F472" s="83"/>
      <c r="G472" s="83"/>
      <c r="H472" s="101"/>
      <c r="I472" s="83"/>
      <c r="J472" s="85"/>
      <c r="K472" s="85"/>
      <c r="L472" s="85"/>
      <c r="M472" s="85"/>
      <c r="N472" s="85"/>
      <c r="O472" s="85"/>
      <c r="P472" s="85"/>
      <c r="Q472" s="85"/>
      <c r="R472" s="85"/>
    </row>
    <row r="473" spans="1:18" s="86" customFormat="1" ht="17.25" hidden="1" outlineLevel="2" x14ac:dyDescent="0.3">
      <c r="A473" s="444"/>
      <c r="B473" s="445"/>
      <c r="C473" s="445"/>
      <c r="D473" s="445"/>
      <c r="E473" s="446"/>
      <c r="F473" s="83"/>
      <c r="G473" s="83"/>
      <c r="H473" s="101"/>
      <c r="I473" s="83"/>
      <c r="J473" s="85"/>
      <c r="K473" s="85"/>
      <c r="L473" s="85"/>
      <c r="M473" s="85"/>
      <c r="N473" s="85"/>
      <c r="O473" s="85"/>
      <c r="P473" s="85"/>
      <c r="Q473" s="85"/>
      <c r="R473" s="85"/>
    </row>
    <row r="474" spans="1:18" s="86" customFormat="1" ht="34.5" hidden="1" outlineLevel="2" x14ac:dyDescent="0.3">
      <c r="A474" s="100"/>
      <c r="B474" s="109"/>
      <c r="C474" s="508" t="s">
        <v>723</v>
      </c>
      <c r="D474" s="483" t="s">
        <v>776</v>
      </c>
      <c r="E474" s="481"/>
      <c r="F474" s="83"/>
      <c r="G474" s="83"/>
      <c r="H474" s="101"/>
      <c r="I474" s="83"/>
      <c r="J474" s="85"/>
      <c r="K474" s="85"/>
      <c r="L474" s="85"/>
      <c r="M474" s="85"/>
      <c r="N474" s="85"/>
      <c r="O474" s="85"/>
      <c r="P474" s="85"/>
      <c r="Q474" s="85"/>
      <c r="R474" s="85"/>
    </row>
    <row r="475" spans="1:18" s="86" customFormat="1" ht="34.5" hidden="1" outlineLevel="2" x14ac:dyDescent="0.3">
      <c r="A475" s="100"/>
      <c r="B475" s="109"/>
      <c r="C475" s="508" t="s">
        <v>777</v>
      </c>
      <c r="D475" s="483" t="s">
        <v>778</v>
      </c>
      <c r="E475" s="481" t="s">
        <v>657</v>
      </c>
      <c r="F475" s="83"/>
      <c r="G475" s="83"/>
      <c r="H475" s="101"/>
      <c r="I475" s="83"/>
      <c r="J475" s="85"/>
      <c r="K475" s="85"/>
      <c r="L475" s="85"/>
      <c r="M475" s="85"/>
      <c r="N475" s="85"/>
      <c r="O475" s="85"/>
      <c r="P475" s="85"/>
      <c r="Q475" s="85"/>
      <c r="R475" s="85"/>
    </row>
    <row r="476" spans="1:18" s="86" customFormat="1" ht="17.25" hidden="1" outlineLevel="2" x14ac:dyDescent="0.3">
      <c r="A476" s="100"/>
      <c r="B476" s="109"/>
      <c r="C476" s="508" t="s">
        <v>779</v>
      </c>
      <c r="D476" s="483" t="s">
        <v>780</v>
      </c>
      <c r="E476" s="481"/>
      <c r="F476" s="83"/>
      <c r="G476" s="83"/>
      <c r="H476" s="101"/>
      <c r="I476" s="83"/>
      <c r="J476" s="85"/>
      <c r="K476" s="85"/>
      <c r="L476" s="85"/>
      <c r="M476" s="85"/>
      <c r="N476" s="85"/>
      <c r="O476" s="85"/>
      <c r="P476" s="85"/>
      <c r="Q476" s="85"/>
      <c r="R476" s="85"/>
    </row>
    <row r="477" spans="1:18" s="86" customFormat="1" ht="17.25" hidden="1" outlineLevel="2" x14ac:dyDescent="0.3">
      <c r="A477" s="444"/>
      <c r="B477" s="445"/>
      <c r="C477" s="445"/>
      <c r="D477" s="445"/>
      <c r="E477" s="446"/>
      <c r="F477" s="83"/>
      <c r="G477" s="83"/>
      <c r="H477" s="101"/>
      <c r="I477" s="83"/>
      <c r="J477" s="85"/>
      <c r="K477" s="85"/>
      <c r="L477" s="85"/>
      <c r="M477" s="85"/>
      <c r="N477" s="85"/>
      <c r="O477" s="85"/>
      <c r="P477" s="85"/>
      <c r="Q477" s="85"/>
      <c r="R477" s="85"/>
    </row>
    <row r="478" spans="1:18" s="86" customFormat="1" ht="17.25" hidden="1" outlineLevel="2" x14ac:dyDescent="0.3">
      <c r="A478" s="100"/>
      <c r="B478" s="109"/>
      <c r="C478" s="107" t="s">
        <v>571</v>
      </c>
      <c r="D478" s="107" t="s">
        <v>161</v>
      </c>
      <c r="E478" s="481"/>
      <c r="F478" s="83"/>
      <c r="G478" s="83"/>
      <c r="H478" s="101"/>
      <c r="I478" s="83"/>
      <c r="J478" s="85"/>
      <c r="K478" s="85"/>
      <c r="L478" s="85"/>
      <c r="M478" s="85"/>
      <c r="N478" s="85"/>
      <c r="O478" s="85"/>
      <c r="P478" s="85"/>
      <c r="Q478" s="85"/>
      <c r="R478" s="85"/>
    </row>
    <row r="479" spans="1:18" s="86" customFormat="1" ht="17.25" hidden="1" outlineLevel="2" x14ac:dyDescent="0.3">
      <c r="A479" s="100"/>
      <c r="B479" s="109"/>
      <c r="C479" s="107" t="s">
        <v>573</v>
      </c>
      <c r="D479" s="483" t="s">
        <v>164</v>
      </c>
      <c r="E479" s="488"/>
      <c r="F479" s="83"/>
      <c r="G479" s="83"/>
      <c r="H479" s="101"/>
      <c r="I479" s="83"/>
      <c r="J479" s="85"/>
      <c r="K479" s="85"/>
      <c r="L479" s="85"/>
      <c r="M479" s="85"/>
      <c r="N479" s="85"/>
      <c r="O479" s="85"/>
      <c r="P479" s="85"/>
      <c r="Q479" s="85"/>
      <c r="R479" s="85"/>
    </row>
    <row r="480" spans="1:18" s="86" customFormat="1" ht="17.25" hidden="1" outlineLevel="2" x14ac:dyDescent="0.3">
      <c r="A480" s="100"/>
      <c r="B480" s="109"/>
      <c r="C480" s="107" t="s">
        <v>575</v>
      </c>
      <c r="D480" s="483" t="s">
        <v>167</v>
      </c>
      <c r="E480" s="481"/>
      <c r="F480" s="83"/>
      <c r="G480" s="83"/>
      <c r="H480" s="101"/>
      <c r="I480" s="83"/>
      <c r="J480" s="85"/>
      <c r="K480" s="85"/>
      <c r="L480" s="85"/>
      <c r="M480" s="85"/>
      <c r="N480" s="85"/>
      <c r="O480" s="85"/>
      <c r="P480" s="85"/>
      <c r="Q480" s="85"/>
      <c r="R480" s="85"/>
    </row>
    <row r="481" spans="1:18" s="86" customFormat="1" ht="24.75" hidden="1" customHeight="1" outlineLevel="2" x14ac:dyDescent="0.3">
      <c r="A481" s="100"/>
      <c r="B481" s="109"/>
      <c r="C481" s="118" t="s">
        <v>577</v>
      </c>
      <c r="D481" s="483" t="s">
        <v>169</v>
      </c>
      <c r="E481" s="481"/>
      <c r="F481" s="83"/>
      <c r="G481" s="83"/>
      <c r="H481" s="101"/>
      <c r="I481" s="83"/>
      <c r="J481" s="85"/>
      <c r="K481" s="85"/>
      <c r="L481" s="85"/>
      <c r="M481" s="85"/>
      <c r="N481" s="85"/>
      <c r="O481" s="85"/>
      <c r="P481" s="85"/>
      <c r="Q481" s="85"/>
      <c r="R481" s="85"/>
    </row>
    <row r="482" spans="1:18" s="86" customFormat="1" ht="17.25" hidden="1" outlineLevel="2" x14ac:dyDescent="0.3">
      <c r="A482" s="100"/>
      <c r="B482" s="109"/>
      <c r="C482" s="107" t="s">
        <v>578</v>
      </c>
      <c r="D482" s="483" t="s">
        <v>171</v>
      </c>
      <c r="E482" s="481"/>
      <c r="F482" s="83"/>
      <c r="G482" s="83"/>
      <c r="H482" s="101"/>
      <c r="I482" s="83"/>
      <c r="J482" s="85"/>
      <c r="K482" s="85"/>
      <c r="L482" s="85"/>
      <c r="M482" s="85"/>
      <c r="N482" s="85"/>
      <c r="O482" s="85"/>
      <c r="P482" s="85"/>
      <c r="Q482" s="85"/>
      <c r="R482" s="85"/>
    </row>
    <row r="483" spans="1:18" s="86" customFormat="1" ht="17.25" hidden="1" outlineLevel="2" x14ac:dyDescent="0.3">
      <c r="A483" s="100"/>
      <c r="B483" s="109"/>
      <c r="C483" s="508" t="s">
        <v>545</v>
      </c>
      <c r="D483" s="483" t="s">
        <v>546</v>
      </c>
      <c r="E483" s="481"/>
      <c r="F483" s="83"/>
      <c r="G483" s="83"/>
      <c r="H483" s="101"/>
      <c r="I483" s="83"/>
      <c r="J483" s="85"/>
      <c r="K483" s="85"/>
      <c r="L483" s="85"/>
      <c r="M483" s="85"/>
      <c r="N483" s="85"/>
      <c r="O483" s="85"/>
      <c r="P483" s="85"/>
      <c r="Q483" s="85"/>
      <c r="R483" s="85"/>
    </row>
    <row r="484" spans="1:18" s="86" customFormat="1" ht="17.25" hidden="1" outlineLevel="2" x14ac:dyDescent="0.3">
      <c r="A484" s="100"/>
      <c r="B484" s="109"/>
      <c r="C484" s="508" t="s">
        <v>547</v>
      </c>
      <c r="D484" s="483" t="s">
        <v>548</v>
      </c>
      <c r="E484" s="481"/>
      <c r="F484" s="83"/>
      <c r="G484" s="83"/>
      <c r="H484" s="101"/>
      <c r="I484" s="83"/>
      <c r="J484" s="85"/>
      <c r="K484" s="85"/>
      <c r="L484" s="85"/>
      <c r="M484" s="85"/>
      <c r="N484" s="85"/>
      <c r="O484" s="85"/>
      <c r="P484" s="85"/>
      <c r="Q484" s="85"/>
      <c r="R484" s="85"/>
    </row>
    <row r="485" spans="1:18" s="86" customFormat="1" ht="17.25" hidden="1" outlineLevel="2" x14ac:dyDescent="0.3">
      <c r="A485" s="100"/>
      <c r="B485" s="109"/>
      <c r="C485" s="508" t="s">
        <v>732</v>
      </c>
      <c r="D485" s="483" t="s">
        <v>781</v>
      </c>
      <c r="E485" s="481"/>
      <c r="F485" s="83"/>
      <c r="G485" s="83"/>
      <c r="H485" s="101"/>
      <c r="I485" s="83"/>
      <c r="J485" s="85"/>
      <c r="K485" s="85"/>
      <c r="L485" s="85"/>
      <c r="M485" s="85"/>
      <c r="N485" s="85"/>
      <c r="O485" s="85"/>
      <c r="P485" s="85"/>
      <c r="Q485" s="85"/>
      <c r="R485" s="85"/>
    </row>
    <row r="486" spans="1:18" s="86" customFormat="1" ht="17.25" hidden="1" outlineLevel="2" x14ac:dyDescent="0.3">
      <c r="A486" s="100"/>
      <c r="B486" s="109"/>
      <c r="C486" s="508" t="s">
        <v>734</v>
      </c>
      <c r="D486" s="483" t="s">
        <v>782</v>
      </c>
      <c r="E486" s="481"/>
      <c r="F486" s="83"/>
      <c r="G486" s="83"/>
      <c r="H486" s="101"/>
      <c r="I486" s="83"/>
      <c r="J486" s="85"/>
      <c r="K486" s="85"/>
      <c r="L486" s="85"/>
      <c r="M486" s="85"/>
      <c r="N486" s="85"/>
      <c r="O486" s="85"/>
      <c r="P486" s="85"/>
      <c r="Q486" s="85"/>
      <c r="R486" s="85"/>
    </row>
    <row r="487" spans="1:18" s="86" customFormat="1" ht="17.25" hidden="1" outlineLevel="2" x14ac:dyDescent="0.3">
      <c r="A487" s="100"/>
      <c r="B487" s="109"/>
      <c r="C487" s="508" t="s">
        <v>735</v>
      </c>
      <c r="D487" s="483" t="s">
        <v>604</v>
      </c>
      <c r="E487" s="481"/>
      <c r="F487" s="83"/>
      <c r="G487" s="83"/>
      <c r="H487" s="101"/>
      <c r="I487" s="83"/>
      <c r="J487" s="85"/>
      <c r="K487" s="85"/>
      <c r="L487" s="85"/>
      <c r="M487" s="85"/>
      <c r="N487" s="85"/>
      <c r="O487" s="85"/>
      <c r="P487" s="85"/>
      <c r="Q487" s="85"/>
      <c r="R487" s="85"/>
    </row>
    <row r="488" spans="1:18" s="86" customFormat="1" ht="17.25" hidden="1" outlineLevel="2" x14ac:dyDescent="0.3">
      <c r="A488" s="100"/>
      <c r="B488" s="109"/>
      <c r="C488" s="508" t="s">
        <v>605</v>
      </c>
      <c r="D488" s="483" t="s">
        <v>606</v>
      </c>
      <c r="E488" s="481"/>
      <c r="F488" s="83"/>
      <c r="G488" s="83"/>
      <c r="H488" s="101"/>
      <c r="I488" s="83"/>
      <c r="J488" s="85"/>
      <c r="K488" s="85"/>
      <c r="L488" s="85"/>
      <c r="M488" s="85"/>
      <c r="N488" s="85"/>
      <c r="O488" s="85"/>
      <c r="P488" s="85"/>
      <c r="Q488" s="85"/>
      <c r="R488" s="85"/>
    </row>
    <row r="489" spans="1:18" s="86" customFormat="1" ht="34.5" hidden="1" outlineLevel="2" x14ac:dyDescent="0.3">
      <c r="A489" s="119"/>
      <c r="B489" s="119"/>
      <c r="C489" s="120" t="s">
        <v>748</v>
      </c>
      <c r="D489" s="119" t="s">
        <v>614</v>
      </c>
      <c r="E489" s="119" t="s">
        <v>361</v>
      </c>
      <c r="F489" s="83"/>
      <c r="G489" s="83"/>
      <c r="H489" s="101"/>
      <c r="I489" s="83"/>
      <c r="J489" s="85"/>
      <c r="K489" s="85"/>
      <c r="L489" s="85"/>
      <c r="M489" s="85"/>
      <c r="N489" s="85"/>
      <c r="O489" s="85"/>
      <c r="P489" s="85"/>
      <c r="Q489" s="85"/>
      <c r="R489" s="85"/>
    </row>
    <row r="490" spans="1:18" s="86" customFormat="1" ht="17.25" hidden="1" outlineLevel="2" x14ac:dyDescent="0.3">
      <c r="A490" s="119"/>
      <c r="B490" s="119"/>
      <c r="C490" s="120" t="s">
        <v>750</v>
      </c>
      <c r="D490" s="119" t="s">
        <v>616</v>
      </c>
      <c r="E490" s="119" t="s">
        <v>361</v>
      </c>
      <c r="F490" s="83"/>
      <c r="G490" s="83"/>
      <c r="H490" s="101"/>
      <c r="I490" s="83"/>
      <c r="J490" s="85"/>
      <c r="K490" s="85"/>
      <c r="L490" s="85"/>
      <c r="M490" s="85"/>
      <c r="N490" s="85"/>
      <c r="O490" s="85"/>
      <c r="P490" s="85"/>
      <c r="Q490" s="85"/>
      <c r="R490" s="85"/>
    </row>
    <row r="491" spans="1:18" s="86" customFormat="1" ht="69" hidden="1" outlineLevel="2" x14ac:dyDescent="0.3">
      <c r="A491" s="100"/>
      <c r="B491" s="109"/>
      <c r="C491" s="508" t="s">
        <v>783</v>
      </c>
      <c r="D491" s="483" t="s">
        <v>608</v>
      </c>
      <c r="E491" s="481" t="s">
        <v>784</v>
      </c>
      <c r="F491" s="83"/>
      <c r="G491" s="83"/>
      <c r="H491" s="101"/>
      <c r="I491" s="83"/>
      <c r="J491" s="85"/>
      <c r="K491" s="85"/>
      <c r="L491" s="85"/>
      <c r="M491" s="85"/>
      <c r="N491" s="85"/>
      <c r="O491" s="85"/>
      <c r="P491" s="85"/>
      <c r="Q491" s="85"/>
      <c r="R491" s="85"/>
    </row>
    <row r="492" spans="1:18" s="86" customFormat="1" ht="17.25" hidden="1" outlineLevel="2" x14ac:dyDescent="0.3">
      <c r="A492" s="100"/>
      <c r="B492" s="109"/>
      <c r="C492" s="508" t="s">
        <v>610</v>
      </c>
      <c r="D492" s="483" t="s">
        <v>611</v>
      </c>
      <c r="E492" s="481" t="s">
        <v>785</v>
      </c>
      <c r="F492" s="83"/>
      <c r="G492" s="83"/>
      <c r="H492" s="101"/>
      <c r="I492" s="83"/>
      <c r="J492" s="85"/>
      <c r="K492" s="85"/>
      <c r="L492" s="85"/>
      <c r="M492" s="85"/>
      <c r="N492" s="85"/>
      <c r="O492" s="85"/>
      <c r="P492" s="85"/>
      <c r="Q492" s="85"/>
      <c r="R492" s="85"/>
    </row>
    <row r="493" spans="1:18" s="86" customFormat="1" ht="34.5" hidden="1" outlineLevel="2" x14ac:dyDescent="0.3">
      <c r="A493" s="100"/>
      <c r="B493" s="109"/>
      <c r="C493" s="508" t="s">
        <v>786</v>
      </c>
      <c r="D493" s="483" t="s">
        <v>787</v>
      </c>
      <c r="E493" s="481" t="s">
        <v>788</v>
      </c>
      <c r="F493" s="83"/>
      <c r="G493" s="83"/>
      <c r="H493" s="101"/>
      <c r="I493" s="83"/>
      <c r="J493" s="85"/>
      <c r="K493" s="85"/>
      <c r="L493" s="85"/>
      <c r="M493" s="85"/>
      <c r="N493" s="85"/>
      <c r="O493" s="85"/>
      <c r="P493" s="85"/>
      <c r="Q493" s="85"/>
      <c r="R493" s="85"/>
    </row>
    <row r="494" spans="1:18" s="86" customFormat="1" ht="69" hidden="1" outlineLevel="2" x14ac:dyDescent="0.3">
      <c r="A494" s="100"/>
      <c r="B494" s="109"/>
      <c r="C494" s="508" t="s">
        <v>789</v>
      </c>
      <c r="D494" s="483" t="s">
        <v>608</v>
      </c>
      <c r="E494" s="481" t="s">
        <v>790</v>
      </c>
      <c r="F494" s="83"/>
      <c r="G494" s="83"/>
      <c r="H494" s="101"/>
      <c r="I494" s="83"/>
      <c r="J494" s="85"/>
      <c r="K494" s="85"/>
      <c r="L494" s="85"/>
      <c r="M494" s="85"/>
      <c r="N494" s="85"/>
      <c r="O494" s="85"/>
      <c r="P494" s="85"/>
      <c r="Q494" s="85"/>
      <c r="R494" s="85"/>
    </row>
    <row r="495" spans="1:18" s="86" customFormat="1" ht="51.75" hidden="1" outlineLevel="2" x14ac:dyDescent="0.3">
      <c r="A495" s="100"/>
      <c r="B495" s="109"/>
      <c r="C495" s="508" t="s">
        <v>791</v>
      </c>
      <c r="D495" s="483" t="s">
        <v>611</v>
      </c>
      <c r="E495" s="481" t="s">
        <v>792</v>
      </c>
      <c r="F495" s="83"/>
      <c r="G495" s="83"/>
      <c r="H495" s="101"/>
      <c r="I495" s="83"/>
      <c r="J495" s="85"/>
      <c r="K495" s="85"/>
      <c r="L495" s="85"/>
      <c r="M495" s="85"/>
      <c r="N495" s="85"/>
      <c r="O495" s="85"/>
      <c r="P495" s="85"/>
      <c r="Q495" s="85"/>
      <c r="R495" s="85"/>
    </row>
    <row r="496" spans="1:18" s="86" customFormat="1" ht="17.25" hidden="1" outlineLevel="2" x14ac:dyDescent="0.3">
      <c r="A496" s="444"/>
      <c r="B496" s="445"/>
      <c r="C496" s="445"/>
      <c r="D496" s="445"/>
      <c r="E496" s="446"/>
      <c r="F496" s="83"/>
      <c r="G496" s="83"/>
      <c r="H496" s="101"/>
      <c r="I496" s="83"/>
      <c r="J496" s="85"/>
      <c r="K496" s="85"/>
      <c r="L496" s="85"/>
      <c r="M496" s="85"/>
      <c r="N496" s="85"/>
      <c r="O496" s="85"/>
      <c r="P496" s="85"/>
      <c r="Q496" s="85"/>
      <c r="R496" s="85"/>
    </row>
    <row r="497" spans="1:18" s="86" customFormat="1" ht="17.25" hidden="1" outlineLevel="2" x14ac:dyDescent="0.3">
      <c r="A497" s="100"/>
      <c r="B497" s="109"/>
      <c r="C497" s="508" t="s">
        <v>618</v>
      </c>
      <c r="D497" s="483" t="s">
        <v>619</v>
      </c>
      <c r="E497" s="481" t="s">
        <v>620</v>
      </c>
      <c r="F497" s="83"/>
      <c r="G497" s="83"/>
      <c r="H497" s="101"/>
      <c r="I497" s="83"/>
      <c r="J497" s="85"/>
      <c r="K497" s="85"/>
      <c r="L497" s="85"/>
      <c r="M497" s="85"/>
      <c r="N497" s="85"/>
      <c r="O497" s="85"/>
      <c r="P497" s="85"/>
      <c r="Q497" s="85"/>
      <c r="R497" s="85"/>
    </row>
    <row r="498" spans="1:18" s="86" customFormat="1" ht="17.25" hidden="1" outlineLevel="2" x14ac:dyDescent="0.3">
      <c r="A498" s="100"/>
      <c r="B498" s="109"/>
      <c r="C498" s="508" t="s">
        <v>393</v>
      </c>
      <c r="D498" s="483" t="s">
        <v>621</v>
      </c>
      <c r="E498" s="481" t="s">
        <v>395</v>
      </c>
      <c r="F498" s="83"/>
      <c r="G498" s="83"/>
      <c r="H498" s="101"/>
      <c r="I498" s="83"/>
      <c r="J498" s="85"/>
      <c r="K498" s="85"/>
      <c r="L498" s="85"/>
      <c r="M498" s="85"/>
      <c r="N498" s="85"/>
      <c r="O498" s="85"/>
      <c r="P498" s="85"/>
      <c r="Q498" s="85"/>
      <c r="R498" s="85"/>
    </row>
    <row r="499" spans="1:18" s="86" customFormat="1" ht="17.25" hidden="1" outlineLevel="2" x14ac:dyDescent="0.3">
      <c r="A499" s="100"/>
      <c r="B499" s="109"/>
      <c r="C499" s="508" t="s">
        <v>396</v>
      </c>
      <c r="D499" s="483" t="s">
        <v>690</v>
      </c>
      <c r="E499" s="481" t="s">
        <v>395</v>
      </c>
      <c r="F499" s="83"/>
      <c r="G499" s="83"/>
      <c r="H499" s="101"/>
      <c r="I499" s="83"/>
      <c r="J499" s="85"/>
      <c r="K499" s="85"/>
      <c r="L499" s="85"/>
      <c r="M499" s="85"/>
      <c r="N499" s="85"/>
      <c r="O499" s="85"/>
      <c r="P499" s="85"/>
      <c r="Q499" s="85"/>
      <c r="R499" s="85"/>
    </row>
    <row r="500" spans="1:18" s="86" customFormat="1" ht="17.25" hidden="1" outlineLevel="2" x14ac:dyDescent="0.3">
      <c r="A500" s="100"/>
      <c r="B500" s="109"/>
      <c r="C500" s="508" t="s">
        <v>398</v>
      </c>
      <c r="D500" s="483" t="s">
        <v>691</v>
      </c>
      <c r="E500" s="481" t="s">
        <v>395</v>
      </c>
      <c r="F500" s="83"/>
      <c r="G500" s="83"/>
      <c r="H500" s="101"/>
      <c r="I500" s="83"/>
      <c r="J500" s="85"/>
      <c r="K500" s="85"/>
      <c r="L500" s="85"/>
      <c r="M500" s="85"/>
      <c r="N500" s="85"/>
      <c r="O500" s="85"/>
      <c r="P500" s="85"/>
      <c r="Q500" s="85"/>
      <c r="R500" s="85"/>
    </row>
    <row r="501" spans="1:18" s="86" customFormat="1" ht="17.25" hidden="1" outlineLevel="2" x14ac:dyDescent="0.3">
      <c r="A501" s="100"/>
      <c r="B501" s="109"/>
      <c r="C501" s="508" t="s">
        <v>400</v>
      </c>
      <c r="D501" s="483" t="s">
        <v>692</v>
      </c>
      <c r="E501" s="481" t="s">
        <v>395</v>
      </c>
      <c r="F501" s="83"/>
      <c r="G501" s="83"/>
      <c r="H501" s="101"/>
      <c r="I501" s="83"/>
      <c r="J501" s="85"/>
      <c r="K501" s="85"/>
      <c r="L501" s="85"/>
      <c r="M501" s="85"/>
      <c r="N501" s="85"/>
      <c r="O501" s="85"/>
      <c r="P501" s="85"/>
      <c r="Q501" s="85"/>
      <c r="R501" s="85"/>
    </row>
    <row r="502" spans="1:18" s="86" customFormat="1" ht="17.25" hidden="1" outlineLevel="2" x14ac:dyDescent="0.3">
      <c r="A502" s="100"/>
      <c r="B502" s="109"/>
      <c r="C502" s="481"/>
      <c r="D502" s="483"/>
      <c r="E502" s="481"/>
      <c r="F502" s="83"/>
      <c r="G502" s="83"/>
      <c r="H502" s="101"/>
      <c r="I502" s="83"/>
      <c r="J502" s="85"/>
      <c r="K502" s="85"/>
      <c r="L502" s="85"/>
      <c r="M502" s="85"/>
      <c r="N502" s="85"/>
      <c r="O502" s="85"/>
      <c r="P502" s="85"/>
      <c r="Q502" s="85"/>
      <c r="R502" s="85"/>
    </row>
    <row r="503" spans="1:18" s="86" customFormat="1" ht="17.25" hidden="1" outlineLevel="2" x14ac:dyDescent="0.3">
      <c r="A503" s="100"/>
      <c r="B503" s="109"/>
      <c r="C503" s="508" t="s">
        <v>402</v>
      </c>
      <c r="D503" s="483" t="s">
        <v>625</v>
      </c>
      <c r="E503" s="481" t="s">
        <v>395</v>
      </c>
      <c r="F503" s="83"/>
      <c r="G503" s="83"/>
      <c r="H503" s="101"/>
      <c r="I503" s="83"/>
      <c r="J503" s="85"/>
      <c r="K503" s="85"/>
      <c r="L503" s="85"/>
      <c r="M503" s="85"/>
      <c r="N503" s="85"/>
      <c r="O503" s="85"/>
      <c r="P503" s="85"/>
      <c r="Q503" s="85"/>
      <c r="R503" s="85"/>
    </row>
    <row r="504" spans="1:18" s="86" customFormat="1" ht="17.25" hidden="1" outlineLevel="2" x14ac:dyDescent="0.3">
      <c r="A504" s="100"/>
      <c r="B504" s="109"/>
      <c r="C504" s="508" t="s">
        <v>404</v>
      </c>
      <c r="D504" s="483" t="s">
        <v>405</v>
      </c>
      <c r="E504" s="481" t="s">
        <v>395</v>
      </c>
      <c r="F504" s="83"/>
      <c r="G504" s="83"/>
      <c r="H504" s="101"/>
      <c r="I504" s="83"/>
      <c r="J504" s="85"/>
      <c r="K504" s="85"/>
      <c r="L504" s="85"/>
      <c r="M504" s="85"/>
      <c r="N504" s="85"/>
      <c r="O504" s="85"/>
      <c r="P504" s="85"/>
      <c r="Q504" s="85"/>
      <c r="R504" s="85"/>
    </row>
    <row r="505" spans="1:18" s="86" customFormat="1" ht="17.25" hidden="1" outlineLevel="2" x14ac:dyDescent="0.3">
      <c r="A505" s="100"/>
      <c r="B505" s="109"/>
      <c r="C505" s="508" t="s">
        <v>406</v>
      </c>
      <c r="D505" s="483" t="s">
        <v>626</v>
      </c>
      <c r="E505" s="481" t="s">
        <v>395</v>
      </c>
      <c r="F505" s="83"/>
      <c r="G505" s="83"/>
      <c r="H505" s="101"/>
      <c r="I505" s="83"/>
      <c r="J505" s="85"/>
      <c r="K505" s="85"/>
      <c r="L505" s="85"/>
      <c r="M505" s="85"/>
      <c r="N505" s="85"/>
      <c r="O505" s="85"/>
      <c r="P505" s="85"/>
      <c r="Q505" s="85"/>
      <c r="R505" s="85"/>
    </row>
    <row r="506" spans="1:18" s="86" customFormat="1" ht="17.25" hidden="1" outlineLevel="2" x14ac:dyDescent="0.3">
      <c r="A506" s="100"/>
      <c r="B506" s="109"/>
      <c r="C506" s="508" t="s">
        <v>408</v>
      </c>
      <c r="D506" s="483" t="s">
        <v>627</v>
      </c>
      <c r="E506" s="481" t="s">
        <v>395</v>
      </c>
      <c r="F506" s="83"/>
      <c r="G506" s="83"/>
      <c r="H506" s="101"/>
      <c r="I506" s="83"/>
      <c r="J506" s="85"/>
      <c r="K506" s="85"/>
      <c r="L506" s="85"/>
      <c r="M506" s="85"/>
      <c r="N506" s="85"/>
      <c r="O506" s="85"/>
      <c r="P506" s="85"/>
      <c r="Q506" s="85"/>
      <c r="R506" s="85"/>
    </row>
    <row r="507" spans="1:18" s="86" customFormat="1" ht="34.5" hidden="1" outlineLevel="2" x14ac:dyDescent="0.3">
      <c r="A507" s="100"/>
      <c r="B507" s="109"/>
      <c r="C507" s="508" t="s">
        <v>410</v>
      </c>
      <c r="D507" s="483" t="s">
        <v>628</v>
      </c>
      <c r="E507" s="481" t="s">
        <v>395</v>
      </c>
      <c r="F507" s="83"/>
      <c r="G507" s="83"/>
      <c r="H507" s="101"/>
      <c r="I507" s="83"/>
      <c r="J507" s="85"/>
      <c r="K507" s="85"/>
      <c r="L507" s="85"/>
      <c r="M507" s="85"/>
      <c r="N507" s="85"/>
      <c r="O507" s="85"/>
      <c r="P507" s="85"/>
      <c r="Q507" s="85"/>
      <c r="R507" s="85"/>
    </row>
    <row r="508" spans="1:18" s="86" customFormat="1" ht="17.25" hidden="1" outlineLevel="2" x14ac:dyDescent="0.3">
      <c r="A508" s="100"/>
      <c r="B508" s="109"/>
      <c r="C508" s="481"/>
      <c r="D508" s="483"/>
      <c r="E508" s="481"/>
      <c r="F508" s="83"/>
      <c r="G508" s="83"/>
      <c r="H508" s="101"/>
      <c r="I508" s="83"/>
      <c r="J508" s="85"/>
      <c r="K508" s="85"/>
      <c r="L508" s="85"/>
      <c r="M508" s="85"/>
      <c r="N508" s="85"/>
      <c r="O508" s="85"/>
      <c r="P508" s="85"/>
      <c r="Q508" s="85"/>
      <c r="R508" s="85"/>
    </row>
    <row r="509" spans="1:18" s="86" customFormat="1" ht="17.25" hidden="1" outlineLevel="2" x14ac:dyDescent="0.3">
      <c r="A509" s="100"/>
      <c r="B509" s="484"/>
      <c r="C509" s="508" t="s">
        <v>412</v>
      </c>
      <c r="D509" s="483" t="s">
        <v>413</v>
      </c>
      <c r="E509" s="481" t="s">
        <v>414</v>
      </c>
      <c r="F509" s="83"/>
      <c r="G509" s="83"/>
      <c r="H509" s="101"/>
      <c r="I509" s="83"/>
      <c r="J509" s="85"/>
      <c r="K509" s="85"/>
      <c r="L509" s="85"/>
      <c r="M509" s="85"/>
      <c r="N509" s="85"/>
      <c r="O509" s="85"/>
      <c r="P509" s="85"/>
      <c r="Q509" s="85"/>
      <c r="R509" s="85"/>
    </row>
    <row r="510" spans="1:18" s="86" customFormat="1" ht="17.25" hidden="1" outlineLevel="2" x14ac:dyDescent="0.3">
      <c r="A510" s="100"/>
      <c r="B510" s="484">
        <f>2*(B471+B461+B451)</f>
        <v>0</v>
      </c>
      <c r="C510" s="508" t="s">
        <v>415</v>
      </c>
      <c r="D510" s="483" t="s">
        <v>416</v>
      </c>
      <c r="E510" s="481" t="s">
        <v>414</v>
      </c>
      <c r="F510" s="83"/>
      <c r="G510" s="83"/>
      <c r="H510" s="101"/>
      <c r="I510" s="83"/>
      <c r="J510" s="85"/>
      <c r="K510" s="85"/>
      <c r="L510" s="85"/>
      <c r="M510" s="85"/>
      <c r="N510" s="85"/>
      <c r="O510" s="85"/>
      <c r="P510" s="85"/>
      <c r="Q510" s="85"/>
      <c r="R510" s="85"/>
    </row>
    <row r="511" spans="1:18" s="86" customFormat="1" ht="17.25" hidden="1" outlineLevel="2" x14ac:dyDescent="0.3">
      <c r="A511" s="100"/>
      <c r="B511" s="484"/>
      <c r="C511" s="508" t="s">
        <v>417</v>
      </c>
      <c r="D511" s="483" t="s">
        <v>418</v>
      </c>
      <c r="E511" s="481" t="s">
        <v>414</v>
      </c>
      <c r="F511" s="83"/>
      <c r="G511" s="83"/>
      <c r="H511" s="101"/>
      <c r="I511" s="83"/>
      <c r="J511" s="85"/>
      <c r="K511" s="85"/>
      <c r="L511" s="85"/>
      <c r="M511" s="85"/>
      <c r="N511" s="85"/>
      <c r="O511" s="85"/>
      <c r="P511" s="85"/>
      <c r="Q511" s="85"/>
      <c r="R511" s="85"/>
    </row>
    <row r="512" spans="1:18" s="86" customFormat="1" ht="17.25" hidden="1" outlineLevel="2" x14ac:dyDescent="0.3">
      <c r="A512" s="100"/>
      <c r="B512" s="484"/>
      <c r="C512" s="508" t="s">
        <v>419</v>
      </c>
      <c r="D512" s="483" t="s">
        <v>420</v>
      </c>
      <c r="E512" s="481" t="s">
        <v>414</v>
      </c>
      <c r="F512" s="83"/>
      <c r="G512" s="83"/>
      <c r="H512" s="101"/>
      <c r="I512" s="83"/>
      <c r="J512" s="85"/>
      <c r="K512" s="85"/>
      <c r="L512" s="85"/>
      <c r="M512" s="85"/>
      <c r="N512" s="85"/>
      <c r="O512" s="85"/>
      <c r="P512" s="85"/>
      <c r="Q512" s="85"/>
      <c r="R512" s="85"/>
    </row>
    <row r="513" spans="1:18" s="86" customFormat="1" ht="34.5" hidden="1" outlineLevel="2" x14ac:dyDescent="0.3">
      <c r="A513" s="100"/>
      <c r="B513" s="484"/>
      <c r="C513" s="508" t="s">
        <v>421</v>
      </c>
      <c r="D513" s="483" t="s">
        <v>422</v>
      </c>
      <c r="E513" s="481" t="s">
        <v>414</v>
      </c>
      <c r="F513" s="83"/>
      <c r="G513" s="83"/>
      <c r="H513" s="101"/>
      <c r="I513" s="83"/>
      <c r="J513" s="85"/>
      <c r="K513" s="85"/>
      <c r="L513" s="85"/>
      <c r="M513" s="85"/>
      <c r="N513" s="85"/>
      <c r="O513" s="85"/>
      <c r="P513" s="85"/>
      <c r="Q513" s="85"/>
      <c r="R513" s="85"/>
    </row>
    <row r="514" spans="1:18" s="86" customFormat="1" ht="34.5" hidden="1" outlineLevel="2" x14ac:dyDescent="0.3">
      <c r="A514" s="100"/>
      <c r="B514" s="484"/>
      <c r="C514" s="508" t="s">
        <v>410</v>
      </c>
      <c r="D514" s="483" t="s">
        <v>628</v>
      </c>
      <c r="E514" s="481" t="s">
        <v>395</v>
      </c>
      <c r="F514" s="83"/>
      <c r="G514" s="83"/>
      <c r="H514" s="101"/>
      <c r="I514" s="83"/>
      <c r="J514" s="85"/>
      <c r="K514" s="85"/>
      <c r="L514" s="85"/>
      <c r="M514" s="85"/>
      <c r="N514" s="85"/>
      <c r="O514" s="85"/>
      <c r="P514" s="85"/>
      <c r="Q514" s="85"/>
      <c r="R514" s="85"/>
    </row>
    <row r="515" spans="1:18" s="86" customFormat="1" ht="17.25" hidden="1" outlineLevel="2" x14ac:dyDescent="0.3">
      <c r="A515" s="444"/>
      <c r="B515" s="445"/>
      <c r="C515" s="445"/>
      <c r="D515" s="445"/>
      <c r="E515" s="446"/>
      <c r="F515" s="83"/>
      <c r="G515" s="83"/>
      <c r="H515" s="101"/>
      <c r="I515" s="83"/>
      <c r="J515" s="85"/>
      <c r="K515" s="85"/>
      <c r="L515" s="85"/>
      <c r="M515" s="85"/>
      <c r="N515" s="85"/>
      <c r="O515" s="85"/>
      <c r="P515" s="85"/>
      <c r="Q515" s="85"/>
      <c r="R515" s="85"/>
    </row>
    <row r="516" spans="1:18" s="86" customFormat="1" ht="17.25" hidden="1" outlineLevel="2" x14ac:dyDescent="0.3">
      <c r="A516" s="100"/>
      <c r="B516" s="110" t="str">
        <f>IF(AND(C440="Yes",OR(B456&gt;0,B466&gt;0)),1,"")</f>
        <v/>
      </c>
      <c r="C516" s="508" t="s">
        <v>317</v>
      </c>
      <c r="D516" s="483" t="s">
        <v>318</v>
      </c>
      <c r="E516" s="481" t="s">
        <v>793</v>
      </c>
      <c r="F516" s="83"/>
      <c r="G516" s="83"/>
      <c r="H516" s="101"/>
      <c r="I516" s="83"/>
      <c r="J516" s="85"/>
      <c r="K516" s="85"/>
      <c r="L516" s="85"/>
      <c r="M516" s="85"/>
      <c r="N516" s="85"/>
      <c r="O516" s="85"/>
      <c r="P516" s="85"/>
      <c r="Q516" s="85"/>
      <c r="R516" s="85"/>
    </row>
    <row r="517" spans="1:18" s="86" customFormat="1" ht="34.5" hidden="1" outlineLevel="2" x14ac:dyDescent="0.3">
      <c r="A517" s="100"/>
      <c r="B517" s="110" t="str">
        <f>IF(C441="X",SUM(B446,#REF!,B454, B455,B456,#REF!,B464,B465,B466),"0")</f>
        <v>0</v>
      </c>
      <c r="C517" s="508" t="s">
        <v>655</v>
      </c>
      <c r="D517" s="483" t="s">
        <v>656</v>
      </c>
      <c r="E517" s="481" t="s">
        <v>657</v>
      </c>
      <c r="F517" s="83"/>
      <c r="G517" s="83"/>
      <c r="H517" s="101"/>
      <c r="I517" s="83"/>
      <c r="J517" s="85"/>
      <c r="K517" s="85"/>
      <c r="L517" s="85"/>
      <c r="M517" s="85"/>
      <c r="N517" s="85"/>
      <c r="O517" s="85"/>
      <c r="P517" s="85"/>
      <c r="Q517" s="85"/>
      <c r="R517" s="85"/>
    </row>
    <row r="518" spans="1:18" s="86" customFormat="1" ht="17.25" hidden="1" outlineLevel="2" x14ac:dyDescent="0.3">
      <c r="A518" s="100"/>
      <c r="B518" s="110">
        <f>SUM(B446,B454,B455,B456,B464,B465,B466)</f>
        <v>0</v>
      </c>
      <c r="C518" s="508" t="s">
        <v>794</v>
      </c>
      <c r="D518" s="483" t="s">
        <v>649</v>
      </c>
      <c r="E518" s="481"/>
      <c r="F518" s="83"/>
      <c r="G518" s="83"/>
      <c r="H518" s="101"/>
      <c r="I518" s="83"/>
      <c r="J518" s="85"/>
      <c r="K518" s="85"/>
      <c r="L518" s="85"/>
      <c r="M518" s="85"/>
      <c r="N518" s="85"/>
      <c r="O518" s="85"/>
      <c r="P518" s="85"/>
      <c r="Q518" s="85"/>
      <c r="R518" s="85"/>
    </row>
    <row r="519" spans="1:18" s="86" customFormat="1" ht="17.25" hidden="1" outlineLevel="2" x14ac:dyDescent="0.3">
      <c r="A519" s="100"/>
      <c r="B519" s="110">
        <f>SUM(B446,B454,B455,B456,B464,B465,B466)</f>
        <v>0</v>
      </c>
      <c r="C519" s="508" t="s">
        <v>330</v>
      </c>
      <c r="D519" s="483" t="s">
        <v>331</v>
      </c>
      <c r="E519" s="481"/>
      <c r="F519" s="83"/>
      <c r="G519" s="83"/>
      <c r="H519" s="101"/>
      <c r="I519" s="83"/>
      <c r="J519" s="85"/>
      <c r="K519" s="85"/>
      <c r="L519" s="85"/>
      <c r="M519" s="85"/>
      <c r="N519" s="85"/>
      <c r="O519" s="85"/>
      <c r="P519" s="85"/>
      <c r="Q519" s="85"/>
      <c r="R519" s="85"/>
    </row>
    <row r="520" spans="1:18" s="86" customFormat="1" ht="17.25" hidden="1" outlineLevel="2" x14ac:dyDescent="0.3">
      <c r="A520" s="100"/>
      <c r="B520" s="110">
        <f>IF(B519=0, 0, 1)</f>
        <v>0</v>
      </c>
      <c r="C520" s="508" t="s">
        <v>333</v>
      </c>
      <c r="D520" s="483" t="s">
        <v>661</v>
      </c>
      <c r="E520" s="481"/>
      <c r="F520" s="83"/>
      <c r="G520" s="83"/>
      <c r="H520" s="101"/>
      <c r="I520" s="83"/>
      <c r="J520" s="85"/>
      <c r="K520" s="85"/>
      <c r="L520" s="85"/>
      <c r="M520" s="85"/>
      <c r="N520" s="85"/>
      <c r="O520" s="85"/>
      <c r="P520" s="85"/>
      <c r="Q520" s="85"/>
      <c r="R520" s="85"/>
    </row>
    <row r="521" spans="1:18" s="86" customFormat="1" ht="18" hidden="1" outlineLevel="1" thickBot="1" x14ac:dyDescent="0.35">
      <c r="A521" s="444"/>
      <c r="B521" s="445"/>
      <c r="C521" s="445"/>
      <c r="D521" s="445"/>
      <c r="E521" s="446"/>
      <c r="F521" s="83"/>
      <c r="G521" s="83"/>
      <c r="H521" s="101"/>
      <c r="I521" s="83"/>
      <c r="J521" s="85"/>
      <c r="K521" s="85"/>
      <c r="L521" s="85"/>
      <c r="M521" s="85"/>
      <c r="N521" s="85"/>
      <c r="O521" s="85"/>
      <c r="P521" s="85"/>
      <c r="Q521" s="85"/>
      <c r="R521" s="85"/>
    </row>
    <row r="522" spans="1:18" s="86" customFormat="1" ht="18" hidden="1" thickBot="1" x14ac:dyDescent="0.35">
      <c r="A522" s="121"/>
      <c r="B522" s="489"/>
      <c r="C522" s="490"/>
      <c r="D522" s="489"/>
      <c r="E522" s="491"/>
      <c r="F522" s="83"/>
      <c r="G522" s="83"/>
      <c r="H522" s="101"/>
      <c r="I522" s="83"/>
      <c r="J522" s="85"/>
      <c r="K522" s="85"/>
      <c r="L522" s="85"/>
      <c r="M522" s="85"/>
      <c r="N522" s="85"/>
      <c r="O522" s="85"/>
      <c r="P522" s="85"/>
      <c r="Q522" s="85"/>
      <c r="R522" s="85"/>
    </row>
    <row r="523" spans="1:18" s="86" customFormat="1" ht="18" thickBot="1" x14ac:dyDescent="0.35">
      <c r="A523" s="477"/>
      <c r="B523" s="706">
        <f>SUM(B524,B594,B666,B784,B817,B842,B882,B962,B1010,B1033,B1072,B1125,B1168,B1194,B1207,B1309,B1364,B1406,B1447,B1487,B1543)</f>
        <v>1</v>
      </c>
      <c r="C523" s="431" t="s">
        <v>795</v>
      </c>
      <c r="D523" s="432"/>
      <c r="E523" s="433"/>
      <c r="F523" s="116"/>
      <c r="G523" s="117"/>
    </row>
    <row r="524" spans="1:18" s="86" customFormat="1" ht="17.25" hidden="1" outlineLevel="1" x14ac:dyDescent="0.3">
      <c r="A524" s="79"/>
      <c r="B524" s="80">
        <f>SUM(B525:B527,B529:B554,B556:B560,B562:B563,B565:B579,B581:B592)</f>
        <v>0</v>
      </c>
      <c r="C524" s="437" t="s">
        <v>155</v>
      </c>
      <c r="D524" s="81" t="s">
        <v>796</v>
      </c>
      <c r="E524" s="112"/>
      <c r="F524" s="122"/>
      <c r="G524" s="84"/>
      <c r="H524" s="85"/>
      <c r="I524" s="85"/>
      <c r="J524" s="85"/>
      <c r="K524" s="85"/>
      <c r="L524" s="85"/>
      <c r="M524" s="85"/>
      <c r="N524" s="85"/>
      <c r="O524" s="85"/>
      <c r="P524" s="85"/>
    </row>
    <row r="525" spans="1:18" s="98" customFormat="1" ht="34.5" hidden="1" outlineLevel="2" x14ac:dyDescent="0.3">
      <c r="A525" s="448"/>
      <c r="B525" s="492"/>
      <c r="C525" s="493" t="s">
        <v>32</v>
      </c>
      <c r="D525" s="494" t="s">
        <v>797</v>
      </c>
      <c r="E525" s="465" t="s">
        <v>798</v>
      </c>
      <c r="F525" s="95"/>
      <c r="G525" s="96"/>
      <c r="H525" s="97"/>
      <c r="I525" s="97"/>
      <c r="J525" s="97"/>
      <c r="K525" s="97"/>
      <c r="L525" s="97"/>
      <c r="M525" s="97"/>
      <c r="N525" s="97"/>
      <c r="O525" s="97"/>
      <c r="P525" s="97"/>
    </row>
    <row r="526" spans="1:18" s="98" customFormat="1" ht="34.5" hidden="1" outlineLevel="2" x14ac:dyDescent="0.3">
      <c r="A526" s="448"/>
      <c r="B526" s="492"/>
      <c r="C526" s="493" t="s">
        <v>32</v>
      </c>
      <c r="D526" s="494" t="s">
        <v>799</v>
      </c>
      <c r="E526" s="465" t="s">
        <v>798</v>
      </c>
      <c r="F526" s="95"/>
      <c r="G526" s="96"/>
      <c r="H526" s="97"/>
      <c r="I526" s="97"/>
      <c r="J526" s="97"/>
      <c r="K526" s="97"/>
      <c r="L526" s="97"/>
      <c r="M526" s="97"/>
      <c r="N526" s="97"/>
      <c r="O526" s="97"/>
      <c r="P526" s="97"/>
    </row>
    <row r="527" spans="1:18" s="98" customFormat="1" ht="34.5" hidden="1" outlineLevel="2" x14ac:dyDescent="0.3">
      <c r="A527" s="448"/>
      <c r="B527" s="492"/>
      <c r="C527" s="493" t="s">
        <v>32</v>
      </c>
      <c r="D527" s="494" t="s">
        <v>800</v>
      </c>
      <c r="E527" s="465" t="s">
        <v>798</v>
      </c>
      <c r="F527" s="95"/>
      <c r="G527" s="96"/>
      <c r="H527" s="97"/>
      <c r="I527" s="97"/>
      <c r="J527" s="97"/>
      <c r="K527" s="97"/>
      <c r="L527" s="97"/>
      <c r="M527" s="97"/>
      <c r="N527" s="97"/>
      <c r="O527" s="97"/>
      <c r="P527" s="97"/>
    </row>
    <row r="528" spans="1:18" s="98" customFormat="1" ht="17.25" hidden="1" outlineLevel="2" x14ac:dyDescent="0.3">
      <c r="A528" s="444"/>
      <c r="B528" s="445"/>
      <c r="C528" s="445"/>
      <c r="D528" s="445"/>
      <c r="E528" s="446"/>
      <c r="F528" s="95"/>
      <c r="G528" s="96"/>
      <c r="H528" s="97"/>
      <c r="I528" s="97"/>
      <c r="J528" s="97"/>
      <c r="K528" s="97"/>
      <c r="L528" s="97"/>
      <c r="M528" s="97"/>
      <c r="N528" s="97"/>
      <c r="O528" s="97"/>
      <c r="P528" s="97"/>
    </row>
    <row r="529" spans="1:16" s="98" customFormat="1" ht="17.25" hidden="1" outlineLevel="2" x14ac:dyDescent="0.3">
      <c r="A529" s="448"/>
      <c r="B529" s="492"/>
      <c r="C529" s="707" t="s">
        <v>801</v>
      </c>
      <c r="D529" s="443" t="s">
        <v>802</v>
      </c>
      <c r="E529" s="443" t="s">
        <v>361</v>
      </c>
      <c r="F529" s="95"/>
      <c r="G529" s="96"/>
      <c r="H529" s="97"/>
      <c r="I529" s="97"/>
      <c r="J529" s="97"/>
      <c r="K529" s="97"/>
      <c r="L529" s="97"/>
      <c r="M529" s="97"/>
      <c r="N529" s="97"/>
      <c r="O529" s="97"/>
      <c r="P529" s="97"/>
    </row>
    <row r="530" spans="1:16" s="98" customFormat="1" ht="34.5" hidden="1" outlineLevel="2" x14ac:dyDescent="0.3">
      <c r="A530" s="448"/>
      <c r="B530" s="492"/>
      <c r="C530" s="707" t="s">
        <v>803</v>
      </c>
      <c r="D530" s="443" t="s">
        <v>804</v>
      </c>
      <c r="E530" s="443" t="s">
        <v>805</v>
      </c>
      <c r="F530" s="95"/>
      <c r="G530" s="96"/>
      <c r="H530" s="97"/>
      <c r="I530" s="97"/>
      <c r="J530" s="97"/>
      <c r="K530" s="97"/>
      <c r="L530" s="97"/>
      <c r="M530" s="97"/>
      <c r="N530" s="97"/>
      <c r="O530" s="97"/>
      <c r="P530" s="97"/>
    </row>
    <row r="531" spans="1:16" s="98" customFormat="1" ht="34.5" hidden="1" outlineLevel="2" x14ac:dyDescent="0.3">
      <c r="A531" s="448"/>
      <c r="B531" s="492"/>
      <c r="C531" s="707" t="s">
        <v>806</v>
      </c>
      <c r="D531" s="443" t="s">
        <v>807</v>
      </c>
      <c r="E531" s="443" t="s">
        <v>805</v>
      </c>
      <c r="F531" s="95"/>
      <c r="G531" s="96"/>
      <c r="H531" s="97"/>
      <c r="I531" s="97"/>
      <c r="J531" s="97"/>
      <c r="K531" s="97"/>
      <c r="L531" s="97"/>
      <c r="M531" s="97"/>
      <c r="N531" s="97"/>
      <c r="O531" s="97"/>
      <c r="P531" s="97"/>
    </row>
    <row r="532" spans="1:16" s="86" customFormat="1" ht="34.5" hidden="1" outlineLevel="2" x14ac:dyDescent="0.3">
      <c r="A532" s="438"/>
      <c r="B532" s="123"/>
      <c r="C532" s="707" t="s">
        <v>808</v>
      </c>
      <c r="D532" s="443" t="s">
        <v>740</v>
      </c>
      <c r="E532" s="443" t="s">
        <v>809</v>
      </c>
      <c r="F532" s="83"/>
      <c r="G532" s="84"/>
      <c r="H532" s="85"/>
      <c r="I532" s="85"/>
      <c r="J532" s="85"/>
      <c r="K532" s="85"/>
      <c r="L532" s="85"/>
      <c r="M532" s="85"/>
      <c r="N532" s="85"/>
      <c r="O532" s="85"/>
      <c r="P532" s="85"/>
    </row>
    <row r="533" spans="1:16" s="86" customFormat="1" ht="34.5" hidden="1" outlineLevel="2" x14ac:dyDescent="0.3">
      <c r="A533" s="438"/>
      <c r="B533" s="123"/>
      <c r="C533" s="707" t="s">
        <v>810</v>
      </c>
      <c r="D533" s="443" t="s">
        <v>363</v>
      </c>
      <c r="E533" s="443" t="s">
        <v>811</v>
      </c>
      <c r="F533" s="83"/>
      <c r="G533" s="84"/>
      <c r="H533" s="85"/>
      <c r="I533" s="85"/>
      <c r="J533" s="85"/>
      <c r="K533" s="85"/>
      <c r="L533" s="85"/>
      <c r="M533" s="85"/>
      <c r="N533" s="85"/>
      <c r="O533" s="85"/>
      <c r="P533" s="85"/>
    </row>
    <row r="534" spans="1:16" s="86" customFormat="1" ht="34.5" hidden="1" outlineLevel="2" x14ac:dyDescent="0.3">
      <c r="A534" s="438"/>
      <c r="B534" s="123"/>
      <c r="C534" s="707" t="s">
        <v>812</v>
      </c>
      <c r="D534" s="443" t="s">
        <v>366</v>
      </c>
      <c r="E534" s="443" t="s">
        <v>811</v>
      </c>
      <c r="F534" s="83"/>
      <c r="G534" s="84"/>
      <c r="H534" s="85"/>
      <c r="I534" s="85"/>
      <c r="J534" s="85"/>
      <c r="K534" s="85"/>
      <c r="L534" s="85"/>
      <c r="M534" s="85"/>
      <c r="N534" s="85"/>
      <c r="O534" s="85"/>
      <c r="P534" s="85"/>
    </row>
    <row r="535" spans="1:16" s="86" customFormat="1" ht="34.5" hidden="1" outlineLevel="2" x14ac:dyDescent="0.3">
      <c r="A535" s="438"/>
      <c r="B535" s="123"/>
      <c r="C535" s="707" t="s">
        <v>813</v>
      </c>
      <c r="D535" s="443" t="s">
        <v>368</v>
      </c>
      <c r="E535" s="443" t="s">
        <v>811</v>
      </c>
      <c r="F535" s="83"/>
      <c r="G535" s="84"/>
      <c r="H535" s="85"/>
      <c r="I535" s="85"/>
      <c r="J535" s="85"/>
      <c r="K535" s="85"/>
      <c r="L535" s="85"/>
      <c r="M535" s="85"/>
      <c r="N535" s="85"/>
      <c r="O535" s="85"/>
      <c r="P535" s="85"/>
    </row>
    <row r="536" spans="1:16" s="86" customFormat="1" ht="34.5" hidden="1" outlineLevel="2" x14ac:dyDescent="0.3">
      <c r="A536" s="448"/>
      <c r="B536" s="123"/>
      <c r="C536" s="707" t="s">
        <v>814</v>
      </c>
      <c r="D536" s="443" t="s">
        <v>349</v>
      </c>
      <c r="E536" s="443" t="s">
        <v>811</v>
      </c>
      <c r="F536" s="83"/>
      <c r="G536" s="84"/>
      <c r="H536" s="85"/>
      <c r="I536" s="85"/>
      <c r="J536" s="85"/>
      <c r="K536" s="85"/>
      <c r="L536" s="85"/>
      <c r="M536" s="85"/>
      <c r="N536" s="85"/>
      <c r="O536" s="85"/>
      <c r="P536" s="85"/>
    </row>
    <row r="537" spans="1:16" s="86" customFormat="1" ht="34.5" hidden="1" outlineLevel="2" x14ac:dyDescent="0.3">
      <c r="A537" s="448"/>
      <c r="B537" s="124"/>
      <c r="C537" s="707" t="s">
        <v>815</v>
      </c>
      <c r="D537" s="443" t="s">
        <v>351</v>
      </c>
      <c r="E537" s="443" t="s">
        <v>811</v>
      </c>
      <c r="F537" s="83"/>
      <c r="G537" s="84"/>
      <c r="H537" s="85"/>
      <c r="I537" s="85"/>
      <c r="J537" s="85"/>
      <c r="K537" s="85"/>
      <c r="L537" s="85"/>
      <c r="M537" s="85"/>
      <c r="N537" s="85"/>
      <c r="O537" s="85"/>
      <c r="P537" s="85"/>
    </row>
    <row r="538" spans="1:16" s="98" customFormat="1" ht="34.5" hidden="1" outlineLevel="2" x14ac:dyDescent="0.3">
      <c r="A538" s="448"/>
      <c r="B538" s="492"/>
      <c r="C538" s="707" t="s">
        <v>816</v>
      </c>
      <c r="D538" s="443" t="s">
        <v>817</v>
      </c>
      <c r="E538" s="443" t="s">
        <v>818</v>
      </c>
      <c r="F538" s="95"/>
      <c r="G538" s="96"/>
      <c r="H538" s="97"/>
      <c r="I538" s="97"/>
      <c r="J538" s="97"/>
      <c r="K538" s="97"/>
      <c r="L538" s="97"/>
      <c r="M538" s="97"/>
      <c r="N538" s="97"/>
      <c r="O538" s="97"/>
      <c r="P538" s="97"/>
    </row>
    <row r="539" spans="1:16" s="98" customFormat="1" ht="34.5" hidden="1" outlineLevel="2" x14ac:dyDescent="0.3">
      <c r="A539" s="448"/>
      <c r="B539" s="492"/>
      <c r="C539" s="707" t="s">
        <v>819</v>
      </c>
      <c r="D539" s="443" t="s">
        <v>820</v>
      </c>
      <c r="E539" s="443" t="s">
        <v>821</v>
      </c>
      <c r="F539" s="95"/>
      <c r="G539" s="96"/>
      <c r="H539" s="97"/>
      <c r="I539" s="97"/>
      <c r="J539" s="97"/>
      <c r="K539" s="97"/>
      <c r="L539" s="97"/>
      <c r="M539" s="97"/>
      <c r="N539" s="97"/>
      <c r="O539" s="97"/>
      <c r="P539" s="97"/>
    </row>
    <row r="540" spans="1:16" s="98" customFormat="1" ht="34.5" hidden="1" outlineLevel="2" x14ac:dyDescent="0.3">
      <c r="A540" s="448"/>
      <c r="B540" s="492"/>
      <c r="C540" s="707" t="s">
        <v>822</v>
      </c>
      <c r="D540" s="443" t="s">
        <v>823</v>
      </c>
      <c r="E540" s="443" t="s">
        <v>824</v>
      </c>
      <c r="F540" s="95"/>
      <c r="G540" s="96"/>
      <c r="H540" s="97"/>
      <c r="I540" s="97"/>
      <c r="J540" s="97"/>
      <c r="K540" s="97"/>
      <c r="L540" s="97"/>
      <c r="M540" s="97"/>
      <c r="N540" s="97"/>
      <c r="O540" s="97"/>
      <c r="P540" s="97"/>
    </row>
    <row r="541" spans="1:16" s="98" customFormat="1" ht="17.25" hidden="1" outlineLevel="2" x14ac:dyDescent="0.3">
      <c r="A541" s="448"/>
      <c r="B541" s="89"/>
      <c r="C541" s="449" t="s">
        <v>825</v>
      </c>
      <c r="D541" s="495" t="s">
        <v>826</v>
      </c>
      <c r="E541" s="465" t="s">
        <v>827</v>
      </c>
      <c r="F541" s="95"/>
      <c r="G541" s="96"/>
      <c r="H541" s="97"/>
      <c r="I541" s="97"/>
      <c r="J541" s="97"/>
      <c r="K541" s="97"/>
      <c r="L541" s="97"/>
      <c r="M541" s="97"/>
      <c r="N541" s="97"/>
      <c r="O541" s="97"/>
      <c r="P541" s="97"/>
    </row>
    <row r="542" spans="1:16" s="98" customFormat="1" ht="34.5" hidden="1" outlineLevel="2" x14ac:dyDescent="0.3">
      <c r="A542" s="496"/>
      <c r="B542" s="496"/>
      <c r="C542" s="529" t="s">
        <v>789</v>
      </c>
      <c r="D542" s="483" t="s">
        <v>608</v>
      </c>
      <c r="E542" s="483" t="s">
        <v>828</v>
      </c>
      <c r="F542" s="95"/>
      <c r="G542" s="96"/>
      <c r="H542" s="97"/>
      <c r="I542" s="97"/>
      <c r="J542" s="97"/>
      <c r="K542" s="97"/>
      <c r="L542" s="97"/>
      <c r="M542" s="97"/>
      <c r="N542" s="97"/>
      <c r="O542" s="97"/>
      <c r="P542" s="97"/>
    </row>
    <row r="543" spans="1:16" s="98" customFormat="1" ht="34.5" hidden="1" outlineLevel="2" x14ac:dyDescent="0.3">
      <c r="A543" s="496"/>
      <c r="B543" s="496"/>
      <c r="C543" s="529" t="s">
        <v>791</v>
      </c>
      <c r="D543" s="496" t="s">
        <v>611</v>
      </c>
      <c r="E543" s="483" t="s">
        <v>829</v>
      </c>
      <c r="F543" s="95"/>
      <c r="G543" s="96"/>
      <c r="H543" s="97"/>
      <c r="I543" s="97"/>
      <c r="J543" s="97"/>
      <c r="K543" s="97"/>
      <c r="L543" s="97"/>
      <c r="M543" s="97"/>
      <c r="N543" s="97"/>
      <c r="O543" s="97"/>
      <c r="P543" s="97"/>
    </row>
    <row r="544" spans="1:16" s="98" customFormat="1" ht="34.5" hidden="1" outlineLevel="2" x14ac:dyDescent="0.3">
      <c r="A544" s="496"/>
      <c r="B544" s="496"/>
      <c r="C544" s="529" t="s">
        <v>830</v>
      </c>
      <c r="D544" s="496" t="s">
        <v>831</v>
      </c>
      <c r="E544" s="483" t="s">
        <v>832</v>
      </c>
      <c r="F544" s="95"/>
      <c r="G544" s="96"/>
      <c r="H544" s="97"/>
      <c r="I544" s="97"/>
      <c r="J544" s="97"/>
      <c r="K544" s="97"/>
      <c r="L544" s="97"/>
      <c r="M544" s="97"/>
      <c r="N544" s="97"/>
      <c r="O544" s="97"/>
      <c r="P544" s="97"/>
    </row>
    <row r="545" spans="1:16" s="98" customFormat="1" ht="17.25" hidden="1" outlineLevel="2" x14ac:dyDescent="0.3">
      <c r="A545" s="442"/>
      <c r="B545" s="92"/>
      <c r="C545" s="707" t="s">
        <v>833</v>
      </c>
      <c r="D545" s="443" t="s">
        <v>834</v>
      </c>
      <c r="E545" s="443" t="s">
        <v>361</v>
      </c>
      <c r="F545" s="95"/>
      <c r="G545" s="96"/>
      <c r="H545" s="97"/>
      <c r="I545" s="97"/>
      <c r="J545" s="97"/>
      <c r="K545" s="97"/>
      <c r="L545" s="97"/>
      <c r="M545" s="97"/>
      <c r="N545" s="97"/>
      <c r="O545" s="97"/>
      <c r="P545" s="97"/>
    </row>
    <row r="546" spans="1:16" s="98" customFormat="1" ht="17.25" hidden="1" outlineLevel="2" x14ac:dyDescent="0.3">
      <c r="A546" s="442"/>
      <c r="B546" s="92"/>
      <c r="C546" s="707" t="s">
        <v>835</v>
      </c>
      <c r="D546" s="443" t="s">
        <v>836</v>
      </c>
      <c r="E546" s="443" t="s">
        <v>361</v>
      </c>
      <c r="F546" s="95"/>
      <c r="G546" s="96"/>
      <c r="H546" s="97"/>
      <c r="I546" s="97"/>
      <c r="J546" s="97"/>
      <c r="K546" s="97"/>
      <c r="L546" s="97"/>
      <c r="M546" s="97"/>
      <c r="N546" s="97"/>
      <c r="O546" s="97"/>
      <c r="P546" s="97"/>
    </row>
    <row r="547" spans="1:16" s="98" customFormat="1" ht="17.25" hidden="1" outlineLevel="2" x14ac:dyDescent="0.3">
      <c r="A547" s="442"/>
      <c r="B547" s="92"/>
      <c r="C547" s="707" t="s">
        <v>837</v>
      </c>
      <c r="D547" s="443" t="s">
        <v>838</v>
      </c>
      <c r="E547" s="443" t="s">
        <v>361</v>
      </c>
      <c r="F547" s="95"/>
      <c r="G547" s="96"/>
      <c r="H547" s="97"/>
      <c r="I547" s="97"/>
      <c r="J547" s="97"/>
      <c r="K547" s="97"/>
      <c r="L547" s="97"/>
      <c r="M547" s="97"/>
      <c r="N547" s="97"/>
      <c r="O547" s="97"/>
      <c r="P547" s="97"/>
    </row>
    <row r="548" spans="1:16" s="98" customFormat="1" ht="17.25" hidden="1" outlineLevel="2" x14ac:dyDescent="0.3">
      <c r="A548" s="442"/>
      <c r="B548" s="92"/>
      <c r="C548" s="707" t="s">
        <v>839</v>
      </c>
      <c r="D548" s="443" t="s">
        <v>840</v>
      </c>
      <c r="E548" s="443" t="s">
        <v>361</v>
      </c>
      <c r="F548" s="95"/>
      <c r="G548" s="96"/>
      <c r="H548" s="97"/>
      <c r="I548" s="97"/>
      <c r="J548" s="97"/>
      <c r="K548" s="97"/>
      <c r="L548" s="97"/>
      <c r="M548" s="97"/>
      <c r="N548" s="97"/>
      <c r="O548" s="97"/>
      <c r="P548" s="97"/>
    </row>
    <row r="549" spans="1:16" s="98" customFormat="1" ht="34.5" hidden="1" outlineLevel="2" x14ac:dyDescent="0.3">
      <c r="A549" s="442"/>
      <c r="B549" s="92"/>
      <c r="C549" s="707" t="s">
        <v>841</v>
      </c>
      <c r="D549" s="443" t="s">
        <v>842</v>
      </c>
      <c r="E549" s="443" t="s">
        <v>843</v>
      </c>
      <c r="F549" s="95"/>
      <c r="G549" s="96"/>
      <c r="H549" s="97"/>
      <c r="I549" s="97"/>
      <c r="J549" s="97"/>
      <c r="K549" s="97"/>
      <c r="L549" s="97"/>
      <c r="M549" s="97"/>
      <c r="N549" s="97"/>
      <c r="O549" s="97"/>
      <c r="P549" s="97"/>
    </row>
    <row r="550" spans="1:16" s="98" customFormat="1" ht="34.5" hidden="1" outlineLevel="2" x14ac:dyDescent="0.3">
      <c r="A550" s="442"/>
      <c r="B550" s="92"/>
      <c r="C550" s="707" t="s">
        <v>844</v>
      </c>
      <c r="D550" s="443" t="s">
        <v>845</v>
      </c>
      <c r="E550" s="443" t="s">
        <v>846</v>
      </c>
      <c r="F550" s="95"/>
      <c r="G550" s="96"/>
      <c r="H550" s="97"/>
      <c r="I550" s="97"/>
      <c r="J550" s="97"/>
      <c r="K550" s="97"/>
      <c r="L550" s="97"/>
      <c r="M550" s="97"/>
      <c r="N550" s="97"/>
      <c r="O550" s="97"/>
      <c r="P550" s="97"/>
    </row>
    <row r="551" spans="1:16" s="98" customFormat="1" ht="17.25" hidden="1" outlineLevel="2" x14ac:dyDescent="0.3">
      <c r="A551" s="442"/>
      <c r="B551" s="92"/>
      <c r="C551" s="707" t="s">
        <v>847</v>
      </c>
      <c r="D551" s="443" t="s">
        <v>848</v>
      </c>
      <c r="E551" s="443" t="s">
        <v>361</v>
      </c>
      <c r="F551" s="95"/>
      <c r="G551" s="96"/>
      <c r="H551" s="97"/>
      <c r="I551" s="97"/>
      <c r="J551" s="97"/>
      <c r="K551" s="97"/>
      <c r="L551" s="97"/>
      <c r="M551" s="97"/>
      <c r="N551" s="97"/>
      <c r="O551" s="97"/>
      <c r="P551" s="97"/>
    </row>
    <row r="552" spans="1:16" s="98" customFormat="1" ht="34.5" hidden="1" outlineLevel="2" x14ac:dyDescent="0.3">
      <c r="A552" s="442"/>
      <c r="B552" s="92"/>
      <c r="C552" s="707" t="s">
        <v>849</v>
      </c>
      <c r="D552" s="443" t="s">
        <v>850</v>
      </c>
      <c r="E552" s="443" t="s">
        <v>361</v>
      </c>
      <c r="F552" s="95"/>
      <c r="G552" s="96"/>
      <c r="H552" s="97"/>
      <c r="I552" s="97"/>
      <c r="J552" s="97"/>
      <c r="K552" s="97"/>
      <c r="L552" s="97"/>
      <c r="M552" s="97"/>
      <c r="N552" s="97"/>
      <c r="O552" s="97"/>
      <c r="P552" s="97"/>
    </row>
    <row r="553" spans="1:16" s="98" customFormat="1" ht="34.5" hidden="1" outlineLevel="2" x14ac:dyDescent="0.3">
      <c r="A553" s="442"/>
      <c r="B553" s="92"/>
      <c r="C553" s="707" t="s">
        <v>851</v>
      </c>
      <c r="D553" s="443" t="s">
        <v>852</v>
      </c>
      <c r="E553" s="443" t="s">
        <v>361</v>
      </c>
      <c r="F553" s="95"/>
      <c r="G553" s="96"/>
      <c r="H553" s="97"/>
      <c r="I553" s="97"/>
      <c r="J553" s="97"/>
      <c r="K553" s="97"/>
      <c r="L553" s="97"/>
      <c r="M553" s="97"/>
      <c r="N553" s="97"/>
      <c r="O553" s="97"/>
      <c r="P553" s="97"/>
    </row>
    <row r="554" spans="1:16" s="98" customFormat="1" ht="17.25" hidden="1" outlineLevel="2" x14ac:dyDescent="0.3">
      <c r="A554" s="496"/>
      <c r="B554" s="496"/>
      <c r="C554" s="497"/>
      <c r="D554" s="483"/>
      <c r="E554" s="483"/>
      <c r="F554" s="95"/>
      <c r="G554" s="96"/>
      <c r="H554" s="97"/>
      <c r="I554" s="97"/>
      <c r="J554" s="97"/>
      <c r="K554" s="97"/>
      <c r="L554" s="97"/>
      <c r="M554" s="97"/>
      <c r="N554" s="97"/>
      <c r="O554" s="97"/>
      <c r="P554" s="97"/>
    </row>
    <row r="555" spans="1:16" s="98" customFormat="1" ht="17.25" hidden="1" outlineLevel="2" x14ac:dyDescent="0.3">
      <c r="A555" s="444"/>
      <c r="B555" s="445"/>
      <c r="C555" s="445"/>
      <c r="D555" s="445"/>
      <c r="E555" s="446"/>
      <c r="F555" s="95"/>
      <c r="G555" s="96"/>
      <c r="H555" s="97"/>
      <c r="I555" s="97"/>
      <c r="J555" s="97"/>
      <c r="K555" s="97"/>
      <c r="L555" s="97"/>
      <c r="M555" s="97"/>
      <c r="N555" s="97"/>
      <c r="O555" s="97"/>
      <c r="P555" s="97"/>
    </row>
    <row r="556" spans="1:16" s="86" customFormat="1" ht="17.25" hidden="1" outlineLevel="2" x14ac:dyDescent="0.3">
      <c r="A556" s="448"/>
      <c r="B556" s="90">
        <f>SUM(B532:B537)</f>
        <v>0</v>
      </c>
      <c r="C556" s="439" t="s">
        <v>853</v>
      </c>
      <c r="D556" s="440" t="s">
        <v>321</v>
      </c>
      <c r="E556" s="91" t="s">
        <v>854</v>
      </c>
      <c r="F556" s="83"/>
      <c r="G556" s="84"/>
      <c r="H556" s="85"/>
      <c r="I556" s="85"/>
      <c r="J556" s="85"/>
      <c r="K556" s="85"/>
      <c r="L556" s="85"/>
      <c r="M556" s="85"/>
      <c r="N556" s="85"/>
      <c r="O556" s="85"/>
      <c r="P556" s="85"/>
    </row>
    <row r="557" spans="1:16" s="98" customFormat="1" ht="17.25" hidden="1" outlineLevel="2" x14ac:dyDescent="0.3">
      <c r="A557" s="448"/>
      <c r="B557" s="90">
        <f>(B529*16)-(B538+B539+B540+B549+B551)</f>
        <v>0</v>
      </c>
      <c r="C557" s="449" t="s">
        <v>855</v>
      </c>
      <c r="D557" s="495" t="s">
        <v>856</v>
      </c>
      <c r="E557" s="465"/>
      <c r="F557" s="95"/>
      <c r="G557" s="96"/>
      <c r="H557" s="97"/>
      <c r="I557" s="97"/>
      <c r="J557" s="97"/>
      <c r="K557" s="97"/>
      <c r="L557" s="97"/>
      <c r="M557" s="97"/>
      <c r="N557" s="97"/>
      <c r="O557" s="97"/>
      <c r="P557" s="97"/>
    </row>
    <row r="558" spans="1:16" s="98" customFormat="1" ht="17.25" hidden="1" outlineLevel="2" x14ac:dyDescent="0.3">
      <c r="A558" s="448"/>
      <c r="B558" s="90">
        <f>(B529*10)-SUM(B532:B548)</f>
        <v>0</v>
      </c>
      <c r="C558" s="439" t="s">
        <v>857</v>
      </c>
      <c r="D558" s="440" t="s">
        <v>858</v>
      </c>
      <c r="E558" s="465"/>
      <c r="F558" s="95"/>
      <c r="G558" s="96"/>
      <c r="H558" s="97"/>
      <c r="I558" s="97"/>
      <c r="J558" s="97"/>
      <c r="K558" s="97"/>
      <c r="L558" s="97"/>
      <c r="M558" s="97"/>
      <c r="N558" s="97"/>
      <c r="O558" s="97"/>
      <c r="P558" s="97"/>
    </row>
    <row r="559" spans="1:16" s="98" customFormat="1" ht="17.25" hidden="1" outlineLevel="2" x14ac:dyDescent="0.3">
      <c r="A559" s="438"/>
      <c r="B559" s="90">
        <f>ROUNDUP(B529/2,0)</f>
        <v>0</v>
      </c>
      <c r="C559" s="439" t="s">
        <v>859</v>
      </c>
      <c r="D559" s="440" t="s">
        <v>860</v>
      </c>
      <c r="E559" s="439" t="s">
        <v>861</v>
      </c>
      <c r="F559" s="95"/>
      <c r="G559" s="96"/>
      <c r="H559" s="97"/>
      <c r="I559" s="97"/>
      <c r="J559" s="97"/>
      <c r="K559" s="97"/>
      <c r="L559" s="97"/>
      <c r="M559" s="97"/>
      <c r="N559" s="97"/>
      <c r="O559" s="97"/>
      <c r="P559" s="97"/>
    </row>
    <row r="560" spans="1:16" s="98" customFormat="1" ht="17.25" hidden="1" outlineLevel="2" x14ac:dyDescent="0.3">
      <c r="A560" s="438"/>
      <c r="B560" s="90">
        <v>0</v>
      </c>
      <c r="C560" s="439" t="s">
        <v>862</v>
      </c>
      <c r="D560" s="440" t="s">
        <v>863</v>
      </c>
      <c r="E560" s="439" t="s">
        <v>864</v>
      </c>
      <c r="F560" s="95"/>
      <c r="G560" s="96"/>
      <c r="H560" s="97"/>
      <c r="I560" s="97"/>
      <c r="J560" s="97"/>
      <c r="K560" s="97"/>
      <c r="L560" s="97"/>
      <c r="M560" s="97"/>
      <c r="N560" s="97"/>
      <c r="O560" s="97"/>
      <c r="P560" s="97"/>
    </row>
    <row r="561" spans="1:16" s="86" customFormat="1" ht="17.25" hidden="1" outlineLevel="2" x14ac:dyDescent="0.3">
      <c r="A561" s="372"/>
      <c r="B561" s="445"/>
      <c r="C561" s="445"/>
      <c r="D561" s="445"/>
      <c r="E561" s="446"/>
      <c r="F561" s="116"/>
      <c r="G561" s="117"/>
    </row>
    <row r="562" spans="1:16" s="86" customFormat="1" ht="17.25" hidden="1" outlineLevel="2" x14ac:dyDescent="0.3">
      <c r="A562" s="448"/>
      <c r="B562" s="90">
        <f>SUM(B532:B548)</f>
        <v>0</v>
      </c>
      <c r="C562" s="439" t="s">
        <v>330</v>
      </c>
      <c r="D562" s="440" t="s">
        <v>331</v>
      </c>
      <c r="E562" s="91" t="s">
        <v>865</v>
      </c>
      <c r="F562" s="83"/>
      <c r="G562" s="84"/>
      <c r="H562" s="85"/>
      <c r="I562" s="85"/>
      <c r="J562" s="85"/>
      <c r="K562" s="85"/>
      <c r="L562" s="85"/>
      <c r="M562" s="85"/>
      <c r="N562" s="85"/>
      <c r="O562" s="85"/>
      <c r="P562" s="85"/>
    </row>
    <row r="563" spans="1:16" s="86" customFormat="1" ht="17.25" hidden="1" outlineLevel="2" x14ac:dyDescent="0.3">
      <c r="A563" s="438"/>
      <c r="B563" s="90">
        <f>IF(B562&gt;0,1,0)</f>
        <v>0</v>
      </c>
      <c r="C563" s="439" t="s">
        <v>336</v>
      </c>
      <c r="D563" s="440" t="s">
        <v>337</v>
      </c>
      <c r="E563" s="91" t="s">
        <v>866</v>
      </c>
      <c r="F563" s="83"/>
      <c r="G563" s="84"/>
      <c r="H563" s="85"/>
      <c r="I563" s="85"/>
      <c r="J563" s="85"/>
      <c r="K563" s="85"/>
      <c r="L563" s="85"/>
      <c r="M563" s="85"/>
      <c r="N563" s="85"/>
      <c r="O563" s="85"/>
      <c r="P563" s="85"/>
    </row>
    <row r="564" spans="1:16" s="86" customFormat="1" ht="17.25" hidden="1" outlineLevel="2" x14ac:dyDescent="0.3">
      <c r="A564" s="444"/>
      <c r="B564" s="445"/>
      <c r="C564" s="445"/>
      <c r="D564" s="445"/>
      <c r="E564" s="446"/>
      <c r="F564" s="83"/>
      <c r="G564" s="84"/>
      <c r="H564" s="85"/>
      <c r="I564" s="85"/>
      <c r="J564" s="85"/>
      <c r="K564" s="85"/>
      <c r="L564" s="85"/>
      <c r="M564" s="85"/>
      <c r="N564" s="85"/>
      <c r="O564" s="85"/>
      <c r="P564" s="85"/>
    </row>
    <row r="565" spans="1:16" s="98" customFormat="1" ht="17.25" hidden="1" outlineLevel="2" x14ac:dyDescent="0.3">
      <c r="A565" s="448"/>
      <c r="B565" s="498"/>
      <c r="C565" s="439" t="s">
        <v>618</v>
      </c>
      <c r="D565" s="447" t="s">
        <v>867</v>
      </c>
      <c r="E565" s="439" t="s">
        <v>868</v>
      </c>
      <c r="F565" s="95"/>
      <c r="G565" s="96"/>
      <c r="H565" s="97"/>
      <c r="I565" s="97"/>
      <c r="J565" s="97"/>
      <c r="K565" s="97"/>
      <c r="L565" s="97"/>
      <c r="M565" s="97"/>
      <c r="N565" s="97"/>
      <c r="O565" s="97"/>
      <c r="P565" s="97"/>
    </row>
    <row r="566" spans="1:16" s="86" customFormat="1" ht="17.25" hidden="1" outlineLevel="2" x14ac:dyDescent="0.3">
      <c r="A566" s="448"/>
      <c r="B566" s="93"/>
      <c r="C566" s="439" t="s">
        <v>393</v>
      </c>
      <c r="D566" s="447" t="s">
        <v>869</v>
      </c>
      <c r="E566" s="94" t="s">
        <v>395</v>
      </c>
      <c r="F566" s="95"/>
      <c r="G566" s="84"/>
      <c r="H566" s="85"/>
      <c r="I566" s="85"/>
      <c r="J566" s="85"/>
      <c r="K566" s="85"/>
      <c r="L566" s="85"/>
      <c r="M566" s="85"/>
      <c r="N566" s="85"/>
      <c r="O566" s="85"/>
      <c r="P566" s="85"/>
    </row>
    <row r="567" spans="1:16" s="86" customFormat="1" ht="17.25" hidden="1" outlineLevel="2" x14ac:dyDescent="0.3">
      <c r="A567" s="448"/>
      <c r="B567" s="93"/>
      <c r="C567" s="439" t="s">
        <v>396</v>
      </c>
      <c r="D567" s="447" t="s">
        <v>870</v>
      </c>
      <c r="E567" s="94" t="s">
        <v>395</v>
      </c>
      <c r="F567" s="95"/>
      <c r="G567" s="84"/>
      <c r="H567" s="85"/>
      <c r="I567" s="85"/>
      <c r="J567" s="85"/>
      <c r="K567" s="85"/>
      <c r="L567" s="85"/>
      <c r="M567" s="85"/>
      <c r="N567" s="85"/>
      <c r="O567" s="85"/>
      <c r="P567" s="85"/>
    </row>
    <row r="568" spans="1:16" s="86" customFormat="1" ht="17.25" hidden="1" outlineLevel="2" x14ac:dyDescent="0.3">
      <c r="A568" s="448"/>
      <c r="B568" s="93"/>
      <c r="C568" s="439" t="s">
        <v>398</v>
      </c>
      <c r="D568" s="447" t="s">
        <v>871</v>
      </c>
      <c r="E568" s="94" t="s">
        <v>395</v>
      </c>
      <c r="F568" s="95"/>
      <c r="G568" s="84"/>
      <c r="H568" s="85"/>
      <c r="I568" s="85"/>
      <c r="J568" s="85"/>
      <c r="K568" s="85"/>
      <c r="L568" s="85"/>
      <c r="M568" s="85"/>
      <c r="N568" s="85"/>
      <c r="O568" s="85"/>
      <c r="P568" s="85"/>
    </row>
    <row r="569" spans="1:16" s="86" customFormat="1" ht="17.25" hidden="1" outlineLevel="2" x14ac:dyDescent="0.3">
      <c r="A569" s="448"/>
      <c r="B569" s="93"/>
      <c r="C569" s="439" t="s">
        <v>402</v>
      </c>
      <c r="D569" s="447" t="s">
        <v>872</v>
      </c>
      <c r="E569" s="94" t="s">
        <v>395</v>
      </c>
      <c r="F569" s="95"/>
      <c r="G569" s="84"/>
      <c r="H569" s="85"/>
      <c r="I569" s="85"/>
      <c r="J569" s="85"/>
      <c r="K569" s="85"/>
      <c r="L569" s="85"/>
      <c r="M569" s="85"/>
      <c r="N569" s="85"/>
      <c r="O569" s="85"/>
      <c r="P569" s="85"/>
    </row>
    <row r="570" spans="1:16" s="98" customFormat="1" ht="17.25" hidden="1" outlineLevel="2" x14ac:dyDescent="0.3">
      <c r="A570" s="448"/>
      <c r="B570" s="93"/>
      <c r="C570" s="439" t="s">
        <v>400</v>
      </c>
      <c r="D570" s="447" t="s">
        <v>873</v>
      </c>
      <c r="E570" s="94" t="s">
        <v>395</v>
      </c>
      <c r="F570" s="95"/>
      <c r="G570" s="96"/>
      <c r="H570" s="97"/>
      <c r="I570" s="97"/>
      <c r="J570" s="97"/>
      <c r="K570" s="97"/>
      <c r="L570" s="97"/>
      <c r="M570" s="97"/>
      <c r="N570" s="97"/>
      <c r="O570" s="97"/>
      <c r="P570" s="97"/>
    </row>
    <row r="571" spans="1:16" s="98" customFormat="1" ht="17.25" hidden="1" outlineLevel="2" x14ac:dyDescent="0.3">
      <c r="A571" s="448"/>
      <c r="B571" s="99"/>
      <c r="C571" s="439" t="s">
        <v>400</v>
      </c>
      <c r="D571" s="447" t="s">
        <v>873</v>
      </c>
      <c r="E571" s="125" t="s">
        <v>874</v>
      </c>
      <c r="F571" s="95"/>
      <c r="G571" s="96"/>
      <c r="H571" s="97"/>
      <c r="I571" s="97"/>
      <c r="J571" s="97"/>
      <c r="K571" s="97"/>
      <c r="L571" s="97"/>
      <c r="M571" s="97"/>
      <c r="N571" s="97"/>
      <c r="O571" s="97"/>
      <c r="P571" s="97"/>
    </row>
    <row r="572" spans="1:16" s="98" customFormat="1" ht="17.25" hidden="1" outlineLevel="2" x14ac:dyDescent="0.3">
      <c r="A572" s="448"/>
      <c r="B572" s="99"/>
      <c r="C572" s="439" t="s">
        <v>404</v>
      </c>
      <c r="D572" s="447" t="s">
        <v>405</v>
      </c>
      <c r="E572" s="125"/>
      <c r="F572" s="95"/>
      <c r="G572" s="96"/>
      <c r="H572" s="97"/>
      <c r="I572" s="97"/>
      <c r="J572" s="97"/>
      <c r="K572" s="97"/>
      <c r="L572" s="97"/>
      <c r="M572" s="97"/>
      <c r="N572" s="97"/>
      <c r="O572" s="97"/>
      <c r="P572" s="97"/>
    </row>
    <row r="573" spans="1:16" s="86" customFormat="1" ht="17.25" hidden="1" outlineLevel="2" x14ac:dyDescent="0.3">
      <c r="A573" s="438"/>
      <c r="B573" s="126"/>
      <c r="C573" s="439" t="s">
        <v>406</v>
      </c>
      <c r="D573" s="440" t="s">
        <v>875</v>
      </c>
      <c r="E573" s="91" t="s">
        <v>876</v>
      </c>
      <c r="F573" s="83"/>
      <c r="G573" s="84"/>
      <c r="H573" s="85"/>
      <c r="I573" s="85"/>
      <c r="J573" s="85"/>
      <c r="K573" s="85"/>
      <c r="L573" s="85"/>
      <c r="M573" s="85"/>
      <c r="N573" s="85"/>
      <c r="O573" s="85"/>
      <c r="P573" s="85"/>
    </row>
    <row r="574" spans="1:16" s="86" customFormat="1" ht="17.25" hidden="1" outlineLevel="2" x14ac:dyDescent="0.3">
      <c r="A574" s="448"/>
      <c r="B574" s="127"/>
      <c r="C574" s="439" t="s">
        <v>408</v>
      </c>
      <c r="D574" s="440" t="s">
        <v>738</v>
      </c>
      <c r="E574" s="91" t="s">
        <v>877</v>
      </c>
      <c r="F574" s="83"/>
      <c r="G574" s="84"/>
      <c r="H574" s="85"/>
      <c r="I574" s="85"/>
      <c r="J574" s="85"/>
      <c r="K574" s="85"/>
      <c r="L574" s="85"/>
      <c r="M574" s="85"/>
      <c r="N574" s="85"/>
      <c r="O574" s="85"/>
      <c r="P574" s="85"/>
    </row>
    <row r="575" spans="1:16" s="86" customFormat="1" ht="34.5" hidden="1" outlineLevel="2" x14ac:dyDescent="0.3">
      <c r="A575" s="448"/>
      <c r="B575" s="128"/>
      <c r="C575" s="449" t="s">
        <v>410</v>
      </c>
      <c r="D575" s="450" t="s">
        <v>411</v>
      </c>
      <c r="E575" s="94" t="s">
        <v>395</v>
      </c>
      <c r="F575" s="83"/>
      <c r="G575" s="84"/>
      <c r="H575" s="85"/>
      <c r="I575" s="85"/>
      <c r="J575" s="85"/>
      <c r="K575" s="85"/>
      <c r="L575" s="85"/>
      <c r="M575" s="85"/>
      <c r="N575" s="85"/>
      <c r="O575" s="85"/>
      <c r="P575" s="85"/>
    </row>
    <row r="576" spans="1:16" s="86" customFormat="1" ht="17.25" hidden="1" outlineLevel="2" x14ac:dyDescent="0.3">
      <c r="A576" s="448"/>
      <c r="B576" s="128"/>
      <c r="C576" s="499" t="s">
        <v>878</v>
      </c>
      <c r="D576" s="500" t="s">
        <v>879</v>
      </c>
      <c r="E576" s="120" t="s">
        <v>880</v>
      </c>
      <c r="F576" s="83"/>
      <c r="G576" s="84"/>
      <c r="H576" s="85"/>
      <c r="I576" s="85"/>
      <c r="J576" s="85"/>
      <c r="K576" s="85"/>
      <c r="L576" s="85"/>
      <c r="M576" s="85"/>
      <c r="N576" s="85"/>
      <c r="O576" s="85"/>
      <c r="P576" s="85"/>
    </row>
    <row r="577" spans="1:16" s="86" customFormat="1" ht="17.25" hidden="1" outlineLevel="2" x14ac:dyDescent="0.3">
      <c r="A577" s="442"/>
      <c r="B577" s="92"/>
      <c r="C577" s="707" t="s">
        <v>423</v>
      </c>
      <c r="D577" s="443" t="s">
        <v>881</v>
      </c>
      <c r="E577" s="443" t="s">
        <v>361</v>
      </c>
      <c r="F577" s="95"/>
      <c r="G577" s="84"/>
      <c r="H577" s="85"/>
      <c r="I577" s="85"/>
      <c r="J577" s="85"/>
      <c r="K577" s="85"/>
      <c r="L577" s="85"/>
      <c r="M577" s="85"/>
      <c r="N577" s="85"/>
      <c r="O577" s="85"/>
      <c r="P577" s="85"/>
    </row>
    <row r="578" spans="1:16" s="98" customFormat="1" ht="34.5" hidden="1" outlineLevel="2" x14ac:dyDescent="0.3">
      <c r="A578" s="442"/>
      <c r="B578" s="92"/>
      <c r="C578" s="707" t="s">
        <v>882</v>
      </c>
      <c r="D578" s="443" t="s">
        <v>883</v>
      </c>
      <c r="E578" s="443" t="s">
        <v>361</v>
      </c>
      <c r="F578" s="95"/>
      <c r="G578" s="96"/>
      <c r="H578" s="97"/>
      <c r="I578" s="97"/>
      <c r="J578" s="97"/>
      <c r="K578" s="97"/>
      <c r="L578" s="97"/>
      <c r="M578" s="97"/>
      <c r="N578" s="97"/>
      <c r="O578" s="97"/>
      <c r="P578" s="97"/>
    </row>
    <row r="579" spans="1:16" s="86" customFormat="1" ht="17.25" hidden="1" outlineLevel="2" x14ac:dyDescent="0.3">
      <c r="A579" s="448"/>
      <c r="B579" s="127"/>
      <c r="C579" s="439"/>
      <c r="D579" s="440"/>
      <c r="E579" s="91"/>
      <c r="F579" s="83"/>
      <c r="G579" s="84"/>
      <c r="H579" s="85"/>
      <c r="I579" s="85"/>
      <c r="J579" s="85"/>
      <c r="K579" s="85"/>
      <c r="L579" s="85"/>
      <c r="M579" s="85"/>
      <c r="N579" s="85"/>
      <c r="O579" s="85"/>
      <c r="P579" s="85"/>
    </row>
    <row r="580" spans="1:16" s="86" customFormat="1" ht="17.25" hidden="1" outlineLevel="2" x14ac:dyDescent="0.3">
      <c r="A580" s="444"/>
      <c r="B580" s="445"/>
      <c r="C580" s="445"/>
      <c r="D580" s="445"/>
      <c r="E580" s="446"/>
      <c r="F580" s="83"/>
      <c r="G580" s="84"/>
      <c r="H580" s="85"/>
      <c r="I580" s="85"/>
      <c r="J580" s="85"/>
      <c r="K580" s="85"/>
      <c r="L580" s="85"/>
      <c r="M580" s="85"/>
      <c r="N580" s="85"/>
      <c r="O580" s="85"/>
      <c r="P580" s="85"/>
    </row>
    <row r="581" spans="1:16" s="86" customFormat="1" ht="17.25" hidden="1" outlineLevel="2" x14ac:dyDescent="0.3">
      <c r="A581" s="448"/>
      <c r="B581" s="93"/>
      <c r="C581" s="439" t="s">
        <v>91</v>
      </c>
      <c r="D581" s="447" t="s">
        <v>424</v>
      </c>
      <c r="E581" s="129" t="s">
        <v>884</v>
      </c>
      <c r="F581" s="95"/>
      <c r="G581" s="84"/>
      <c r="H581" s="85"/>
      <c r="I581" s="85"/>
      <c r="J581" s="85"/>
      <c r="K581" s="85"/>
      <c r="L581" s="85"/>
      <c r="M581" s="85"/>
      <c r="N581" s="85"/>
      <c r="O581" s="85"/>
      <c r="P581" s="85"/>
    </row>
    <row r="582" spans="1:16" s="86" customFormat="1" ht="17.25" hidden="1" outlineLevel="2" x14ac:dyDescent="0.3">
      <c r="A582" s="448"/>
      <c r="B582" s="93"/>
      <c r="C582" s="439" t="s">
        <v>91</v>
      </c>
      <c r="D582" s="447" t="s">
        <v>885</v>
      </c>
      <c r="E582" s="129" t="s">
        <v>884</v>
      </c>
      <c r="F582" s="95"/>
      <c r="G582" s="84"/>
      <c r="H582" s="85"/>
      <c r="I582" s="85"/>
      <c r="J582" s="85"/>
      <c r="K582" s="85"/>
      <c r="L582" s="85"/>
      <c r="M582" s="85"/>
      <c r="N582" s="85"/>
      <c r="O582" s="85"/>
      <c r="P582" s="85"/>
    </row>
    <row r="583" spans="1:16" s="86" customFormat="1" ht="17.25" hidden="1" outlineLevel="2" x14ac:dyDescent="0.3">
      <c r="A583" s="448"/>
      <c r="B583" s="93"/>
      <c r="C583" s="439" t="s">
        <v>91</v>
      </c>
      <c r="D583" s="447" t="s">
        <v>870</v>
      </c>
      <c r="E583" s="129" t="s">
        <v>884</v>
      </c>
      <c r="F583" s="95"/>
      <c r="G583" s="84"/>
      <c r="H583" s="85"/>
      <c r="I583" s="85"/>
      <c r="J583" s="85"/>
      <c r="K583" s="85"/>
      <c r="L583" s="85"/>
      <c r="M583" s="85"/>
      <c r="N583" s="85"/>
      <c r="O583" s="85"/>
      <c r="P583" s="85"/>
    </row>
    <row r="584" spans="1:16" s="86" customFormat="1" ht="17.25" hidden="1" outlineLevel="2" x14ac:dyDescent="0.3">
      <c r="A584" s="448"/>
      <c r="B584" s="93"/>
      <c r="C584" s="439" t="s">
        <v>91</v>
      </c>
      <c r="D584" s="447" t="s">
        <v>871</v>
      </c>
      <c r="E584" s="129" t="s">
        <v>884</v>
      </c>
      <c r="F584" s="95"/>
      <c r="G584" s="84"/>
      <c r="H584" s="85"/>
      <c r="I584" s="85"/>
      <c r="J584" s="85"/>
      <c r="K584" s="85"/>
      <c r="L584" s="85"/>
      <c r="M584" s="85"/>
      <c r="N584" s="85"/>
      <c r="O584" s="85"/>
      <c r="P584" s="85"/>
    </row>
    <row r="585" spans="1:16" s="86" customFormat="1" ht="17.25" hidden="1" outlineLevel="2" x14ac:dyDescent="0.3">
      <c r="A585" s="448"/>
      <c r="B585" s="93"/>
      <c r="C585" s="439" t="s">
        <v>91</v>
      </c>
      <c r="D585" s="447" t="s">
        <v>872</v>
      </c>
      <c r="E585" s="129" t="s">
        <v>884</v>
      </c>
      <c r="F585" s="95"/>
      <c r="G585" s="84"/>
      <c r="H585" s="85"/>
      <c r="I585" s="85"/>
      <c r="J585" s="85"/>
      <c r="K585" s="85"/>
      <c r="L585" s="85"/>
      <c r="M585" s="85"/>
      <c r="N585" s="85"/>
      <c r="O585" s="85"/>
      <c r="P585" s="85"/>
    </row>
    <row r="586" spans="1:16" s="98" customFormat="1" ht="17.25" hidden="1" outlineLevel="2" x14ac:dyDescent="0.3">
      <c r="A586" s="448"/>
      <c r="B586" s="93"/>
      <c r="C586" s="439" t="s">
        <v>91</v>
      </c>
      <c r="D586" s="447" t="s">
        <v>886</v>
      </c>
      <c r="E586" s="129" t="s">
        <v>884</v>
      </c>
      <c r="F586" s="95"/>
      <c r="G586" s="96"/>
      <c r="H586" s="97"/>
      <c r="I586" s="97"/>
      <c r="J586" s="97"/>
      <c r="K586" s="97"/>
      <c r="L586" s="97"/>
      <c r="M586" s="97"/>
      <c r="N586" s="97"/>
      <c r="O586" s="97"/>
      <c r="P586" s="97"/>
    </row>
    <row r="587" spans="1:16" s="98" customFormat="1" ht="17.25" hidden="1" outlineLevel="2" x14ac:dyDescent="0.3">
      <c r="A587" s="448"/>
      <c r="B587" s="93"/>
      <c r="C587" s="439" t="s">
        <v>91</v>
      </c>
      <c r="D587" s="447" t="s">
        <v>873</v>
      </c>
      <c r="E587" s="129" t="s">
        <v>884</v>
      </c>
      <c r="F587" s="95"/>
      <c r="G587" s="96"/>
      <c r="H587" s="97"/>
      <c r="I587" s="97"/>
      <c r="J587" s="97"/>
      <c r="K587" s="97"/>
      <c r="L587" s="97"/>
      <c r="M587" s="97"/>
      <c r="N587" s="97"/>
      <c r="O587" s="97"/>
      <c r="P587" s="97"/>
    </row>
    <row r="588" spans="1:16" s="98" customFormat="1" ht="17.25" hidden="1" outlineLevel="2" x14ac:dyDescent="0.3">
      <c r="A588" s="448"/>
      <c r="B588" s="99"/>
      <c r="C588" s="439" t="s">
        <v>91</v>
      </c>
      <c r="D588" s="447" t="s">
        <v>873</v>
      </c>
      <c r="E588" s="129" t="s">
        <v>884</v>
      </c>
      <c r="F588" s="95"/>
      <c r="G588" s="96"/>
      <c r="H588" s="97"/>
      <c r="I588" s="97"/>
      <c r="J588" s="97"/>
      <c r="K588" s="97"/>
      <c r="L588" s="97"/>
      <c r="M588" s="97"/>
      <c r="N588" s="97"/>
      <c r="O588" s="97"/>
      <c r="P588" s="97"/>
    </row>
    <row r="589" spans="1:16" s="86" customFormat="1" ht="17.25" hidden="1" outlineLevel="2" x14ac:dyDescent="0.3">
      <c r="A589" s="438"/>
      <c r="B589" s="126"/>
      <c r="C589" s="439" t="s">
        <v>91</v>
      </c>
      <c r="D589" s="440" t="s">
        <v>875</v>
      </c>
      <c r="E589" s="129" t="s">
        <v>884</v>
      </c>
      <c r="F589" s="83"/>
      <c r="G589" s="84"/>
      <c r="H589" s="85"/>
      <c r="I589" s="85"/>
      <c r="J589" s="85"/>
      <c r="K589" s="85"/>
      <c r="L589" s="85"/>
      <c r="M589" s="85"/>
      <c r="N589" s="85"/>
      <c r="O589" s="85"/>
      <c r="P589" s="85"/>
    </row>
    <row r="590" spans="1:16" s="86" customFormat="1" ht="17.25" hidden="1" outlineLevel="2" x14ac:dyDescent="0.3">
      <c r="A590" s="448"/>
      <c r="B590" s="127"/>
      <c r="C590" s="439" t="s">
        <v>91</v>
      </c>
      <c r="D590" s="440" t="s">
        <v>738</v>
      </c>
      <c r="E590" s="129" t="s">
        <v>884</v>
      </c>
      <c r="F590" s="83"/>
      <c r="G590" s="84"/>
      <c r="H590" s="85"/>
      <c r="I590" s="85"/>
      <c r="J590" s="85"/>
      <c r="K590" s="85"/>
      <c r="L590" s="85"/>
      <c r="M590" s="85"/>
      <c r="N590" s="85"/>
      <c r="O590" s="85"/>
      <c r="P590" s="85"/>
    </row>
    <row r="591" spans="1:16" s="86" customFormat="1" ht="17.25" hidden="1" outlineLevel="2" x14ac:dyDescent="0.3">
      <c r="A591" s="448"/>
      <c r="B591" s="128"/>
      <c r="C591" s="449" t="s">
        <v>91</v>
      </c>
      <c r="D591" s="495" t="s">
        <v>879</v>
      </c>
      <c r="E591" s="129" t="s">
        <v>884</v>
      </c>
      <c r="F591" s="83"/>
      <c r="G591" s="84"/>
      <c r="H591" s="85"/>
      <c r="I591" s="85"/>
      <c r="J591" s="85"/>
      <c r="K591" s="85"/>
      <c r="L591" s="85"/>
      <c r="M591" s="85"/>
      <c r="N591" s="85"/>
      <c r="O591" s="85"/>
      <c r="P591" s="85"/>
    </row>
    <row r="592" spans="1:16" s="86" customFormat="1" ht="17.25" hidden="1" outlineLevel="2" x14ac:dyDescent="0.3">
      <c r="A592" s="438"/>
      <c r="B592" s="126"/>
      <c r="C592" s="439"/>
      <c r="D592" s="440"/>
      <c r="E592" s="130"/>
      <c r="F592" s="83"/>
      <c r="G592" s="84"/>
      <c r="H592" s="85"/>
      <c r="I592" s="85"/>
      <c r="J592" s="85"/>
      <c r="K592" s="85"/>
      <c r="L592" s="85"/>
      <c r="M592" s="85"/>
      <c r="N592" s="85"/>
      <c r="O592" s="85"/>
      <c r="P592" s="85"/>
    </row>
    <row r="593" spans="1:16" s="134" customFormat="1" ht="17.25" hidden="1" outlineLevel="1" x14ac:dyDescent="0.2">
      <c r="A593" s="444"/>
      <c r="B593" s="451"/>
      <c r="C593" s="451"/>
      <c r="D593" s="451"/>
      <c r="E593" s="452"/>
      <c r="F593" s="131"/>
      <c r="G593" s="132"/>
      <c r="H593" s="133"/>
      <c r="I593" s="133"/>
      <c r="J593" s="133"/>
      <c r="K593" s="133"/>
      <c r="L593" s="133"/>
      <c r="M593" s="133"/>
      <c r="N593" s="133"/>
      <c r="O593" s="133"/>
      <c r="P593" s="133"/>
    </row>
    <row r="594" spans="1:16" s="98" customFormat="1" ht="17.25" hidden="1" outlineLevel="1" x14ac:dyDescent="0.3">
      <c r="A594" s="135"/>
      <c r="B594" s="136">
        <f>SUM(B595:B664)</f>
        <v>0</v>
      </c>
      <c r="C594" s="437" t="s">
        <v>155</v>
      </c>
      <c r="D594" s="501" t="s">
        <v>887</v>
      </c>
      <c r="E594" s="105"/>
      <c r="F594" s="95"/>
      <c r="G594" s="96"/>
      <c r="H594" s="97"/>
      <c r="I594" s="97"/>
      <c r="J594" s="97"/>
      <c r="K594" s="97"/>
      <c r="L594" s="97"/>
      <c r="M594" s="97"/>
      <c r="N594" s="97"/>
      <c r="O594" s="97"/>
      <c r="P594" s="97"/>
    </row>
    <row r="595" spans="1:16" s="86" customFormat="1" ht="34.5" hidden="1" outlineLevel="2" x14ac:dyDescent="0.3">
      <c r="A595" s="448"/>
      <c r="B595" s="87"/>
      <c r="C595" s="449" t="s">
        <v>707</v>
      </c>
      <c r="D595" s="440" t="s">
        <v>888</v>
      </c>
      <c r="E595" s="88" t="s">
        <v>726</v>
      </c>
      <c r="F595" s="83"/>
      <c r="G595" s="84"/>
      <c r="H595" s="85"/>
      <c r="I595" s="85"/>
      <c r="J595" s="85"/>
      <c r="K595" s="85"/>
      <c r="L595" s="85"/>
      <c r="M595" s="85"/>
      <c r="N595" s="85"/>
      <c r="O595" s="85"/>
      <c r="P595" s="85"/>
    </row>
    <row r="596" spans="1:16" s="86" customFormat="1" ht="17.25" hidden="1" outlineLevel="2" x14ac:dyDescent="0.3">
      <c r="A596" s="448"/>
      <c r="B596" s="87"/>
      <c r="C596" s="449" t="s">
        <v>889</v>
      </c>
      <c r="D596" s="440" t="s">
        <v>890</v>
      </c>
      <c r="E596" s="88"/>
      <c r="F596" s="83"/>
      <c r="G596" s="84"/>
      <c r="H596" s="85"/>
      <c r="I596" s="85"/>
      <c r="J596" s="85"/>
      <c r="K596" s="85"/>
      <c r="L596" s="85"/>
      <c r="M596" s="85"/>
      <c r="N596" s="85"/>
      <c r="O596" s="85"/>
      <c r="P596" s="85"/>
    </row>
    <row r="597" spans="1:16" s="86" customFormat="1" ht="17.25" hidden="1" outlineLevel="2" x14ac:dyDescent="0.3">
      <c r="A597" s="448"/>
      <c r="B597" s="87"/>
      <c r="C597" s="449" t="s">
        <v>728</v>
      </c>
      <c r="D597" s="440" t="s">
        <v>729</v>
      </c>
      <c r="E597" s="88"/>
      <c r="F597" s="83"/>
      <c r="G597" s="84"/>
      <c r="H597" s="85"/>
      <c r="I597" s="85"/>
      <c r="J597" s="85"/>
      <c r="K597" s="85"/>
      <c r="L597" s="85"/>
      <c r="M597" s="85"/>
      <c r="N597" s="85"/>
      <c r="O597" s="85"/>
      <c r="P597" s="85"/>
    </row>
    <row r="598" spans="1:16" s="86" customFormat="1" ht="17.25" hidden="1" outlineLevel="2" x14ac:dyDescent="0.3">
      <c r="A598" s="448"/>
      <c r="B598" s="87"/>
      <c r="C598" s="449" t="s">
        <v>730</v>
      </c>
      <c r="D598" s="440" t="s">
        <v>731</v>
      </c>
      <c r="E598" s="88"/>
      <c r="F598" s="83"/>
      <c r="G598" s="84"/>
      <c r="H598" s="85"/>
      <c r="I598" s="85"/>
      <c r="J598" s="85"/>
      <c r="K598" s="85"/>
      <c r="L598" s="85"/>
      <c r="M598" s="85"/>
      <c r="N598" s="85"/>
      <c r="O598" s="85"/>
      <c r="P598" s="85"/>
    </row>
    <row r="599" spans="1:16" s="86" customFormat="1" ht="17.25" hidden="1" outlineLevel="2" x14ac:dyDescent="0.3">
      <c r="A599" s="448"/>
      <c r="B599" s="87"/>
      <c r="C599" s="449" t="s">
        <v>734</v>
      </c>
      <c r="D599" s="440" t="s">
        <v>635</v>
      </c>
      <c r="E599" s="88"/>
      <c r="F599" s="83"/>
      <c r="G599" s="84"/>
      <c r="H599" s="85"/>
      <c r="I599" s="85"/>
      <c r="J599" s="85"/>
      <c r="K599" s="85"/>
      <c r="L599" s="85"/>
      <c r="M599" s="85"/>
      <c r="N599" s="85"/>
      <c r="O599" s="85"/>
      <c r="P599" s="85"/>
    </row>
    <row r="600" spans="1:16" s="86" customFormat="1" ht="17.25" hidden="1" outlineLevel="2" x14ac:dyDescent="0.3">
      <c r="A600" s="448"/>
      <c r="B600" s="87"/>
      <c r="C600" s="449" t="s">
        <v>732</v>
      </c>
      <c r="D600" s="440" t="s">
        <v>733</v>
      </c>
      <c r="E600" s="88"/>
      <c r="F600" s="83"/>
      <c r="G600" s="84"/>
      <c r="H600" s="85"/>
      <c r="I600" s="85"/>
      <c r="J600" s="85"/>
      <c r="K600" s="85"/>
      <c r="L600" s="85"/>
      <c r="M600" s="85"/>
      <c r="N600" s="85"/>
      <c r="O600" s="85"/>
      <c r="P600" s="85"/>
    </row>
    <row r="601" spans="1:16" s="86" customFormat="1" ht="17.25" hidden="1" outlineLevel="2" x14ac:dyDescent="0.3">
      <c r="A601" s="448"/>
      <c r="B601" s="87"/>
      <c r="C601" s="449" t="s">
        <v>735</v>
      </c>
      <c r="D601" s="440" t="s">
        <v>604</v>
      </c>
      <c r="E601" s="88"/>
      <c r="F601" s="83"/>
      <c r="G601" s="84"/>
      <c r="H601" s="85"/>
      <c r="I601" s="85"/>
      <c r="J601" s="85"/>
      <c r="K601" s="85"/>
      <c r="L601" s="85"/>
      <c r="M601" s="85"/>
      <c r="N601" s="85"/>
      <c r="O601" s="85"/>
      <c r="P601" s="85"/>
    </row>
    <row r="602" spans="1:16" s="86" customFormat="1" ht="17.25" hidden="1" outlineLevel="2" x14ac:dyDescent="0.3">
      <c r="A602" s="448"/>
      <c r="B602" s="87"/>
      <c r="C602" s="449" t="s">
        <v>605</v>
      </c>
      <c r="D602" s="440" t="s">
        <v>606</v>
      </c>
      <c r="E602" s="88"/>
      <c r="F602" s="83"/>
      <c r="G602" s="84"/>
      <c r="H602" s="85"/>
      <c r="I602" s="85"/>
      <c r="J602" s="85"/>
      <c r="K602" s="85"/>
      <c r="L602" s="85"/>
      <c r="M602" s="85"/>
      <c r="N602" s="85"/>
      <c r="O602" s="85"/>
      <c r="P602" s="85"/>
    </row>
    <row r="603" spans="1:16" s="86" customFormat="1" ht="69" hidden="1" outlineLevel="2" x14ac:dyDescent="0.3">
      <c r="A603" s="448"/>
      <c r="B603" s="87"/>
      <c r="C603" s="449" t="s">
        <v>715</v>
      </c>
      <c r="D603" s="440" t="s">
        <v>716</v>
      </c>
      <c r="E603" s="88" t="s">
        <v>891</v>
      </c>
      <c r="F603" s="83"/>
      <c r="G603" s="84"/>
      <c r="H603" s="85"/>
      <c r="I603" s="85"/>
      <c r="J603" s="85"/>
      <c r="K603" s="85"/>
      <c r="L603" s="85"/>
      <c r="M603" s="85"/>
      <c r="N603" s="85"/>
      <c r="O603" s="85"/>
      <c r="P603" s="85"/>
    </row>
    <row r="604" spans="1:16" s="86" customFormat="1" ht="120.75" hidden="1" outlineLevel="2" x14ac:dyDescent="0.3">
      <c r="A604" s="448"/>
      <c r="B604" s="87"/>
      <c r="C604" s="449" t="s">
        <v>892</v>
      </c>
      <c r="D604" s="440" t="s">
        <v>888</v>
      </c>
      <c r="E604" s="88" t="s">
        <v>893</v>
      </c>
      <c r="F604" s="83"/>
      <c r="G604" s="84"/>
      <c r="H604" s="85"/>
      <c r="I604" s="85"/>
      <c r="J604" s="85"/>
      <c r="K604" s="85"/>
      <c r="L604" s="85"/>
      <c r="M604" s="85"/>
      <c r="N604" s="85"/>
      <c r="O604" s="85"/>
      <c r="P604" s="85"/>
    </row>
    <row r="605" spans="1:16" s="86" customFormat="1" ht="34.5" hidden="1" outlineLevel="2" x14ac:dyDescent="0.3">
      <c r="A605" s="448"/>
      <c r="B605" s="87"/>
      <c r="C605" s="449" t="s">
        <v>545</v>
      </c>
      <c r="D605" s="440" t="s">
        <v>546</v>
      </c>
      <c r="E605" s="88" t="s">
        <v>657</v>
      </c>
      <c r="F605" s="83"/>
      <c r="G605" s="84"/>
      <c r="H605" s="85"/>
      <c r="I605" s="85"/>
      <c r="J605" s="85"/>
      <c r="K605" s="85"/>
      <c r="L605" s="85"/>
      <c r="M605" s="85"/>
      <c r="N605" s="85"/>
      <c r="O605" s="85"/>
      <c r="P605" s="85"/>
    </row>
    <row r="606" spans="1:16" s="86" customFormat="1" ht="34.5" hidden="1" outlineLevel="2" x14ac:dyDescent="0.3">
      <c r="A606" s="448"/>
      <c r="B606" s="87"/>
      <c r="C606" s="449" t="s">
        <v>547</v>
      </c>
      <c r="D606" s="440" t="s">
        <v>548</v>
      </c>
      <c r="E606" s="88" t="s">
        <v>657</v>
      </c>
      <c r="F606" s="83"/>
      <c r="G606" s="84"/>
      <c r="H606" s="85"/>
      <c r="I606" s="85"/>
      <c r="J606" s="85"/>
      <c r="K606" s="85"/>
      <c r="L606" s="85"/>
      <c r="M606" s="85"/>
      <c r="N606" s="85"/>
      <c r="O606" s="85"/>
      <c r="P606" s="85"/>
    </row>
    <row r="607" spans="1:16" s="86" customFormat="1" ht="34.5" hidden="1" outlineLevel="2" x14ac:dyDescent="0.3">
      <c r="A607" s="448"/>
      <c r="B607" s="87"/>
      <c r="C607" s="449" t="s">
        <v>894</v>
      </c>
      <c r="D607" s="440" t="s">
        <v>729</v>
      </c>
      <c r="E607" s="88" t="s">
        <v>657</v>
      </c>
      <c r="F607" s="83"/>
      <c r="G607" s="84"/>
      <c r="H607" s="85"/>
      <c r="I607" s="85"/>
      <c r="J607" s="85"/>
      <c r="K607" s="85"/>
      <c r="L607" s="85"/>
      <c r="M607" s="85"/>
      <c r="N607" s="85"/>
      <c r="O607" s="85"/>
      <c r="P607" s="85"/>
    </row>
    <row r="608" spans="1:16" s="86" customFormat="1" ht="34.5" hidden="1" outlineLevel="2" x14ac:dyDescent="0.3">
      <c r="A608" s="448"/>
      <c r="B608" s="87"/>
      <c r="C608" s="449" t="s">
        <v>895</v>
      </c>
      <c r="D608" s="440" t="s">
        <v>731</v>
      </c>
      <c r="E608" s="88" t="s">
        <v>657</v>
      </c>
      <c r="F608" s="83"/>
      <c r="G608" s="84"/>
      <c r="H608" s="85"/>
      <c r="I608" s="85"/>
      <c r="J608" s="85"/>
      <c r="K608" s="85"/>
      <c r="L608" s="85"/>
      <c r="M608" s="85"/>
      <c r="N608" s="85"/>
      <c r="O608" s="85"/>
      <c r="P608" s="85"/>
    </row>
    <row r="609" spans="1:16" s="86" customFormat="1" ht="17.25" hidden="1" outlineLevel="2" x14ac:dyDescent="0.3">
      <c r="A609" s="448"/>
      <c r="B609" s="90">
        <f>SUM(B628:B633)</f>
        <v>0</v>
      </c>
      <c r="C609" s="449" t="s">
        <v>752</v>
      </c>
      <c r="D609" s="440" t="s">
        <v>321</v>
      </c>
      <c r="E609" s="91" t="s">
        <v>896</v>
      </c>
      <c r="F609" s="83"/>
      <c r="G609" s="84"/>
      <c r="H609" s="85"/>
      <c r="I609" s="85"/>
      <c r="J609" s="85"/>
      <c r="K609" s="85"/>
      <c r="L609" s="85"/>
      <c r="M609" s="85"/>
      <c r="N609" s="85"/>
      <c r="O609" s="85"/>
      <c r="P609" s="85"/>
    </row>
    <row r="610" spans="1:16" s="86" customFormat="1" ht="17.25" hidden="1" outlineLevel="2" x14ac:dyDescent="0.3">
      <c r="A610" s="448"/>
      <c r="B610" s="90">
        <f>SUM(B628:B633,B638:B641)</f>
        <v>0</v>
      </c>
      <c r="C610" s="439" t="s">
        <v>330</v>
      </c>
      <c r="D610" s="440" t="s">
        <v>331</v>
      </c>
      <c r="E610" s="91"/>
      <c r="F610" s="83"/>
      <c r="G610" s="84"/>
      <c r="H610" s="85"/>
      <c r="I610" s="85"/>
      <c r="J610" s="85"/>
      <c r="K610" s="85"/>
      <c r="L610" s="85"/>
      <c r="M610" s="85"/>
      <c r="N610" s="85"/>
      <c r="O610" s="85"/>
      <c r="P610" s="85"/>
    </row>
    <row r="611" spans="1:16" s="86" customFormat="1" ht="17.25" hidden="1" outlineLevel="2" x14ac:dyDescent="0.3">
      <c r="A611" s="448"/>
      <c r="B611" s="90">
        <f>IF(B610&gt;0,1,0)</f>
        <v>0</v>
      </c>
      <c r="C611" s="439" t="s">
        <v>336</v>
      </c>
      <c r="D611" s="440" t="s">
        <v>337</v>
      </c>
      <c r="E611" s="91"/>
      <c r="F611" s="83"/>
      <c r="G611" s="84"/>
      <c r="H611" s="85"/>
      <c r="I611" s="85"/>
      <c r="J611" s="85"/>
      <c r="K611" s="85"/>
      <c r="L611" s="85"/>
      <c r="M611" s="85"/>
      <c r="N611" s="85"/>
      <c r="O611" s="85"/>
      <c r="P611" s="85"/>
    </row>
    <row r="612" spans="1:16" s="86" customFormat="1" ht="17.25" hidden="1" outlineLevel="2" x14ac:dyDescent="0.3">
      <c r="A612" s="448"/>
      <c r="B612" s="89"/>
      <c r="C612" s="449" t="s">
        <v>897</v>
      </c>
      <c r="D612" s="495" t="s">
        <v>898</v>
      </c>
      <c r="E612" s="137" t="s">
        <v>899</v>
      </c>
      <c r="F612" s="83"/>
      <c r="G612" s="84"/>
      <c r="H612" s="85"/>
      <c r="I612" s="85"/>
      <c r="J612" s="85"/>
      <c r="K612" s="85"/>
      <c r="L612" s="85"/>
      <c r="M612" s="85"/>
      <c r="N612" s="85"/>
      <c r="O612" s="85"/>
      <c r="P612" s="85"/>
    </row>
    <row r="613" spans="1:16" s="86" customFormat="1" ht="17.25" hidden="1" outlineLevel="2" x14ac:dyDescent="0.3">
      <c r="A613" s="448"/>
      <c r="B613" s="89"/>
      <c r="C613" s="449" t="s">
        <v>900</v>
      </c>
      <c r="D613" s="495" t="s">
        <v>901</v>
      </c>
      <c r="E613" s="137" t="s">
        <v>899</v>
      </c>
      <c r="F613" s="83"/>
      <c r="G613" s="84"/>
      <c r="H613" s="85"/>
      <c r="I613" s="85"/>
      <c r="J613" s="85"/>
      <c r="K613" s="85"/>
      <c r="L613" s="85"/>
      <c r="M613" s="85"/>
      <c r="N613" s="85"/>
      <c r="O613" s="85"/>
      <c r="P613" s="85"/>
    </row>
    <row r="614" spans="1:16" s="86" customFormat="1" ht="17.25" hidden="1" outlineLevel="2" x14ac:dyDescent="0.3">
      <c r="A614" s="448"/>
      <c r="B614" s="89"/>
      <c r="C614" s="449" t="s">
        <v>902</v>
      </c>
      <c r="D614" s="440" t="s">
        <v>903</v>
      </c>
      <c r="E614" s="137" t="s">
        <v>899</v>
      </c>
      <c r="F614" s="83"/>
      <c r="G614" s="84"/>
      <c r="H614" s="85"/>
      <c r="I614" s="85"/>
      <c r="J614" s="85"/>
      <c r="K614" s="85"/>
      <c r="L614" s="85"/>
      <c r="M614" s="85"/>
      <c r="N614" s="85"/>
      <c r="O614" s="85"/>
      <c r="P614" s="85"/>
    </row>
    <row r="615" spans="1:16" s="86" customFormat="1" ht="17.25" hidden="1" outlineLevel="2" x14ac:dyDescent="0.3">
      <c r="A615" s="448"/>
      <c r="B615" s="89"/>
      <c r="C615" s="449" t="s">
        <v>825</v>
      </c>
      <c r="D615" s="495" t="s">
        <v>606</v>
      </c>
      <c r="E615" s="465" t="s">
        <v>827</v>
      </c>
      <c r="F615" s="83"/>
      <c r="G615" s="84"/>
      <c r="H615" s="85"/>
      <c r="I615" s="85"/>
      <c r="J615" s="85"/>
      <c r="K615" s="85"/>
      <c r="L615" s="85"/>
      <c r="M615" s="85"/>
      <c r="N615" s="85"/>
      <c r="O615" s="85"/>
      <c r="P615" s="85"/>
    </row>
    <row r="616" spans="1:16" s="86" customFormat="1" ht="34.5" hidden="1" outlineLevel="2" x14ac:dyDescent="0.3">
      <c r="A616" s="448"/>
      <c r="B616" s="89"/>
      <c r="C616" s="449" t="s">
        <v>904</v>
      </c>
      <c r="D616" s="495" t="s">
        <v>905</v>
      </c>
      <c r="E616" s="88" t="s">
        <v>906</v>
      </c>
      <c r="F616" s="83"/>
      <c r="G616" s="84"/>
      <c r="H616" s="85"/>
      <c r="I616" s="85"/>
      <c r="J616" s="85"/>
      <c r="K616" s="85"/>
      <c r="L616" s="85"/>
      <c r="M616" s="85"/>
      <c r="N616" s="85"/>
      <c r="O616" s="85"/>
      <c r="P616" s="85"/>
    </row>
    <row r="617" spans="1:16" s="98" customFormat="1" ht="17.25" hidden="1" outlineLevel="2" x14ac:dyDescent="0.3">
      <c r="A617" s="448"/>
      <c r="B617" s="87"/>
      <c r="C617" s="439" t="s">
        <v>618</v>
      </c>
      <c r="D617" s="447" t="s">
        <v>907</v>
      </c>
      <c r="E617" s="439" t="s">
        <v>868</v>
      </c>
      <c r="F617" s="95"/>
      <c r="G617" s="96"/>
      <c r="H617" s="97"/>
      <c r="I617" s="97"/>
      <c r="J617" s="97"/>
      <c r="K617" s="97"/>
      <c r="L617" s="97"/>
      <c r="M617" s="97"/>
      <c r="N617" s="97"/>
      <c r="O617" s="97"/>
      <c r="P617" s="97"/>
    </row>
    <row r="618" spans="1:16" s="86" customFormat="1" ht="17.25" hidden="1" outlineLevel="2" x14ac:dyDescent="0.3">
      <c r="A618" s="448"/>
      <c r="B618" s="93"/>
      <c r="C618" s="439" t="s">
        <v>393</v>
      </c>
      <c r="D618" s="447" t="s">
        <v>621</v>
      </c>
      <c r="E618" s="94" t="s">
        <v>395</v>
      </c>
      <c r="F618" s="95"/>
      <c r="G618" s="84"/>
      <c r="H618" s="85"/>
      <c r="I618" s="85"/>
      <c r="J618" s="85"/>
      <c r="K618" s="85"/>
      <c r="L618" s="85"/>
      <c r="M618" s="85"/>
      <c r="N618" s="85"/>
      <c r="O618" s="85"/>
      <c r="P618" s="85"/>
    </row>
    <row r="619" spans="1:16" s="86" customFormat="1" ht="17.25" hidden="1" outlineLevel="2" x14ac:dyDescent="0.3">
      <c r="A619" s="448"/>
      <c r="B619" s="93"/>
      <c r="C619" s="439" t="s">
        <v>396</v>
      </c>
      <c r="D619" s="447" t="s">
        <v>690</v>
      </c>
      <c r="E619" s="94" t="s">
        <v>395</v>
      </c>
      <c r="F619" s="95"/>
      <c r="G619" s="84"/>
      <c r="H619" s="85"/>
      <c r="I619" s="85"/>
      <c r="J619" s="85"/>
      <c r="K619" s="85"/>
      <c r="L619" s="85"/>
      <c r="M619" s="85"/>
      <c r="N619" s="85"/>
      <c r="O619" s="85"/>
      <c r="P619" s="85"/>
    </row>
    <row r="620" spans="1:16" s="86" customFormat="1" ht="17.25" hidden="1" outlineLevel="2" x14ac:dyDescent="0.3">
      <c r="A620" s="448"/>
      <c r="B620" s="93"/>
      <c r="C620" s="439" t="s">
        <v>398</v>
      </c>
      <c r="D620" s="447" t="s">
        <v>691</v>
      </c>
      <c r="E620" s="94" t="s">
        <v>395</v>
      </c>
      <c r="F620" s="95"/>
      <c r="G620" s="84"/>
      <c r="H620" s="85"/>
      <c r="I620" s="85"/>
      <c r="J620" s="85"/>
      <c r="K620" s="85"/>
      <c r="L620" s="85"/>
      <c r="M620" s="85"/>
      <c r="N620" s="85"/>
      <c r="O620" s="85"/>
      <c r="P620" s="85"/>
    </row>
    <row r="621" spans="1:16" s="86" customFormat="1" ht="17.25" hidden="1" outlineLevel="2" x14ac:dyDescent="0.3">
      <c r="A621" s="448"/>
      <c r="B621" s="93"/>
      <c r="C621" s="439" t="s">
        <v>402</v>
      </c>
      <c r="D621" s="447" t="s">
        <v>625</v>
      </c>
      <c r="E621" s="94" t="s">
        <v>395</v>
      </c>
      <c r="F621" s="95"/>
      <c r="G621" s="84"/>
      <c r="H621" s="85"/>
      <c r="I621" s="85"/>
      <c r="J621" s="85"/>
      <c r="K621" s="85"/>
      <c r="L621" s="85"/>
      <c r="M621" s="85"/>
      <c r="N621" s="85"/>
      <c r="O621" s="85"/>
      <c r="P621" s="85"/>
    </row>
    <row r="622" spans="1:16" s="98" customFormat="1" ht="17.25" hidden="1" outlineLevel="2" x14ac:dyDescent="0.3">
      <c r="A622" s="448"/>
      <c r="B622" s="93"/>
      <c r="C622" s="439" t="s">
        <v>400</v>
      </c>
      <c r="D622" s="447" t="s">
        <v>692</v>
      </c>
      <c r="E622" s="94" t="s">
        <v>395</v>
      </c>
      <c r="F622" s="95"/>
      <c r="G622" s="96"/>
      <c r="H622" s="97"/>
      <c r="I622" s="97"/>
      <c r="J622" s="97"/>
      <c r="K622" s="97"/>
      <c r="L622" s="97"/>
      <c r="M622" s="97"/>
      <c r="N622" s="97"/>
      <c r="O622" s="97"/>
      <c r="P622" s="97"/>
    </row>
    <row r="623" spans="1:16" s="98" customFormat="1" ht="17.25" hidden="1" outlineLevel="2" x14ac:dyDescent="0.3">
      <c r="A623" s="448"/>
      <c r="B623" s="99"/>
      <c r="C623" s="439" t="s">
        <v>400</v>
      </c>
      <c r="D623" s="447" t="s">
        <v>692</v>
      </c>
      <c r="E623" s="125" t="s">
        <v>874</v>
      </c>
      <c r="F623" s="95"/>
      <c r="G623" s="96"/>
      <c r="H623" s="97"/>
      <c r="I623" s="97"/>
      <c r="J623" s="97"/>
      <c r="K623" s="97"/>
      <c r="L623" s="97"/>
      <c r="M623" s="97"/>
      <c r="N623" s="97"/>
      <c r="O623" s="97"/>
      <c r="P623" s="97"/>
    </row>
    <row r="624" spans="1:16" s="98" customFormat="1" ht="17.25" hidden="1" outlineLevel="2" x14ac:dyDescent="0.3">
      <c r="A624" s="448"/>
      <c r="B624" s="99"/>
      <c r="C624" s="439" t="s">
        <v>404</v>
      </c>
      <c r="D624" s="447" t="s">
        <v>405</v>
      </c>
      <c r="E624" s="125" t="s">
        <v>908</v>
      </c>
      <c r="F624" s="95"/>
      <c r="G624" s="96"/>
      <c r="H624" s="97"/>
      <c r="I624" s="97"/>
      <c r="J624" s="97"/>
      <c r="K624" s="97"/>
      <c r="L624" s="97"/>
      <c r="M624" s="97"/>
      <c r="N624" s="97"/>
      <c r="O624" s="97"/>
      <c r="P624" s="97"/>
    </row>
    <row r="625" spans="1:16" s="98" customFormat="1" ht="17.25" hidden="1" outlineLevel="2" x14ac:dyDescent="0.3">
      <c r="A625" s="438"/>
      <c r="B625" s="126"/>
      <c r="C625" s="439" t="s">
        <v>406</v>
      </c>
      <c r="D625" s="440" t="s">
        <v>626</v>
      </c>
      <c r="E625" s="91" t="s">
        <v>876</v>
      </c>
      <c r="F625" s="95"/>
      <c r="G625" s="96"/>
      <c r="H625" s="97"/>
      <c r="I625" s="97"/>
      <c r="J625" s="97"/>
      <c r="K625" s="97"/>
      <c r="L625" s="97"/>
      <c r="M625" s="97"/>
      <c r="N625" s="97"/>
      <c r="O625" s="97"/>
      <c r="P625" s="97"/>
    </row>
    <row r="626" spans="1:16" s="98" customFormat="1" ht="17.25" hidden="1" outlineLevel="2" x14ac:dyDescent="0.3">
      <c r="A626" s="438"/>
      <c r="B626" s="126"/>
      <c r="C626" s="439" t="s">
        <v>408</v>
      </c>
      <c r="D626" s="440" t="s">
        <v>693</v>
      </c>
      <c r="E626" s="91" t="s">
        <v>877</v>
      </c>
      <c r="F626" s="95"/>
      <c r="G626" s="96"/>
      <c r="H626" s="97"/>
      <c r="I626" s="97"/>
      <c r="J626" s="97"/>
      <c r="K626" s="97"/>
      <c r="L626" s="97"/>
      <c r="M626" s="97"/>
      <c r="N626" s="97"/>
      <c r="O626" s="97"/>
      <c r="P626" s="97"/>
    </row>
    <row r="627" spans="1:16" s="98" customFormat="1" ht="34.5" hidden="1" outlineLevel="2" x14ac:dyDescent="0.3">
      <c r="A627" s="448"/>
      <c r="B627" s="138"/>
      <c r="C627" s="449" t="s">
        <v>410</v>
      </c>
      <c r="D627" s="450" t="s">
        <v>628</v>
      </c>
      <c r="E627" s="120"/>
      <c r="F627" s="95"/>
      <c r="G627" s="96"/>
      <c r="H627" s="97"/>
      <c r="I627" s="97"/>
      <c r="J627" s="97"/>
      <c r="K627" s="97"/>
      <c r="L627" s="97"/>
      <c r="M627" s="97"/>
      <c r="N627" s="97"/>
      <c r="O627" s="97"/>
      <c r="P627" s="97"/>
    </row>
    <row r="628" spans="1:16" s="86" customFormat="1" ht="17.25" hidden="1" outlineLevel="2" x14ac:dyDescent="0.3">
      <c r="A628" s="448"/>
      <c r="B628" s="87"/>
      <c r="C628" s="707" t="s">
        <v>739</v>
      </c>
      <c r="D628" s="443" t="s">
        <v>740</v>
      </c>
      <c r="E628" s="443" t="s">
        <v>361</v>
      </c>
      <c r="F628" s="83"/>
      <c r="G628" s="84"/>
      <c r="H628" s="85"/>
      <c r="I628" s="85"/>
      <c r="J628" s="85"/>
      <c r="K628" s="85"/>
      <c r="L628" s="85"/>
      <c r="M628" s="85"/>
      <c r="N628" s="85"/>
      <c r="O628" s="85"/>
      <c r="P628" s="85"/>
    </row>
    <row r="629" spans="1:16" s="86" customFormat="1" ht="34.5" hidden="1" outlineLevel="2" x14ac:dyDescent="0.3">
      <c r="A629" s="448"/>
      <c r="B629" s="87"/>
      <c r="C629" s="707" t="s">
        <v>741</v>
      </c>
      <c r="D629" s="443" t="s">
        <v>363</v>
      </c>
      <c r="E629" s="443" t="s">
        <v>361</v>
      </c>
      <c r="F629" s="83"/>
      <c r="G629" s="84"/>
      <c r="H629" s="85"/>
      <c r="I629" s="85"/>
      <c r="J629" s="85"/>
      <c r="K629" s="85"/>
      <c r="L629" s="85"/>
      <c r="M629" s="85"/>
      <c r="N629" s="85"/>
      <c r="O629" s="85"/>
      <c r="P629" s="85"/>
    </row>
    <row r="630" spans="1:16" s="86" customFormat="1" ht="34.5" hidden="1" outlineLevel="2" x14ac:dyDescent="0.3">
      <c r="A630" s="448"/>
      <c r="B630" s="87"/>
      <c r="C630" s="707" t="s">
        <v>742</v>
      </c>
      <c r="D630" s="443" t="s">
        <v>366</v>
      </c>
      <c r="E630" s="443" t="s">
        <v>361</v>
      </c>
      <c r="F630" s="83"/>
      <c r="G630" s="84"/>
      <c r="H630" s="85"/>
      <c r="I630" s="85"/>
      <c r="J630" s="85"/>
      <c r="K630" s="85"/>
      <c r="L630" s="85"/>
      <c r="M630" s="85"/>
      <c r="N630" s="85"/>
      <c r="O630" s="85"/>
      <c r="P630" s="85"/>
    </row>
    <row r="631" spans="1:16" s="86" customFormat="1" ht="34.5" hidden="1" outlineLevel="2" x14ac:dyDescent="0.3">
      <c r="A631" s="448"/>
      <c r="B631" s="87"/>
      <c r="C631" s="707" t="s">
        <v>743</v>
      </c>
      <c r="D631" s="443" t="s">
        <v>368</v>
      </c>
      <c r="E631" s="443" t="s">
        <v>361</v>
      </c>
      <c r="F631" s="83"/>
      <c r="G631" s="84"/>
      <c r="H631" s="85"/>
      <c r="I631" s="85"/>
      <c r="J631" s="85"/>
      <c r="K631" s="85"/>
      <c r="L631" s="85"/>
      <c r="M631" s="85"/>
      <c r="N631" s="85"/>
      <c r="O631" s="85"/>
      <c r="P631" s="85"/>
    </row>
    <row r="632" spans="1:16" s="86" customFormat="1" ht="34.5" hidden="1" outlineLevel="2" x14ac:dyDescent="0.3">
      <c r="A632" s="448"/>
      <c r="B632" s="87"/>
      <c r="C632" s="707" t="s">
        <v>744</v>
      </c>
      <c r="D632" s="443" t="s">
        <v>349</v>
      </c>
      <c r="E632" s="443" t="s">
        <v>361</v>
      </c>
      <c r="F632" s="83"/>
      <c r="G632" s="84"/>
      <c r="H632" s="85"/>
      <c r="I632" s="85"/>
      <c r="J632" s="85"/>
      <c r="K632" s="85"/>
      <c r="L632" s="85"/>
      <c r="M632" s="85"/>
      <c r="N632" s="85"/>
      <c r="O632" s="85"/>
      <c r="P632" s="85"/>
    </row>
    <row r="633" spans="1:16" s="86" customFormat="1" ht="34.5" hidden="1" outlineLevel="2" x14ac:dyDescent="0.3">
      <c r="A633" s="448"/>
      <c r="B633" s="87"/>
      <c r="C633" s="707" t="s">
        <v>745</v>
      </c>
      <c r="D633" s="443" t="s">
        <v>351</v>
      </c>
      <c r="E633" s="443" t="s">
        <v>361</v>
      </c>
      <c r="F633" s="83"/>
      <c r="G633" s="84"/>
      <c r="H633" s="85"/>
      <c r="I633" s="85"/>
      <c r="J633" s="85"/>
      <c r="K633" s="85"/>
      <c r="L633" s="85"/>
      <c r="M633" s="85"/>
      <c r="N633" s="85"/>
      <c r="O633" s="85"/>
      <c r="P633" s="85"/>
    </row>
    <row r="634" spans="1:16" s="86" customFormat="1" ht="34.5" hidden="1" outlineLevel="2" x14ac:dyDescent="0.3">
      <c r="A634" s="448"/>
      <c r="B634" s="87"/>
      <c r="C634" s="709" t="s">
        <v>746</v>
      </c>
      <c r="D634" s="487" t="s">
        <v>716</v>
      </c>
      <c r="E634" s="487" t="s">
        <v>726</v>
      </c>
      <c r="F634" s="83"/>
      <c r="G634" s="84"/>
      <c r="H634" s="85"/>
      <c r="I634" s="85"/>
      <c r="J634" s="85"/>
      <c r="K634" s="85"/>
      <c r="L634" s="85"/>
      <c r="M634" s="85"/>
      <c r="N634" s="85"/>
      <c r="O634" s="85"/>
      <c r="P634" s="85"/>
    </row>
    <row r="635" spans="1:16" s="86" customFormat="1" ht="34.5" hidden="1" outlineLevel="2" x14ac:dyDescent="0.3">
      <c r="A635" s="442"/>
      <c r="B635" s="92"/>
      <c r="C635" s="707" t="s">
        <v>748</v>
      </c>
      <c r="D635" s="443" t="s">
        <v>614</v>
      </c>
      <c r="E635" s="443" t="s">
        <v>361</v>
      </c>
      <c r="F635" s="83"/>
      <c r="G635" s="84"/>
      <c r="H635" s="85"/>
      <c r="I635" s="85"/>
      <c r="J635" s="85"/>
      <c r="K635" s="85"/>
      <c r="L635" s="85"/>
      <c r="M635" s="85"/>
      <c r="N635" s="85"/>
      <c r="O635" s="85"/>
      <c r="P635" s="85"/>
    </row>
    <row r="636" spans="1:16" s="86" customFormat="1" ht="17.25" hidden="1" outlineLevel="2" x14ac:dyDescent="0.3">
      <c r="A636" s="442"/>
      <c r="B636" s="92"/>
      <c r="C636" s="707" t="s">
        <v>750</v>
      </c>
      <c r="D636" s="443" t="s">
        <v>616</v>
      </c>
      <c r="E636" s="443" t="s">
        <v>361</v>
      </c>
      <c r="F636" s="83"/>
      <c r="G636" s="84"/>
      <c r="H636" s="85"/>
      <c r="I636" s="85"/>
      <c r="J636" s="85"/>
      <c r="K636" s="85"/>
      <c r="L636" s="85"/>
      <c r="M636" s="85"/>
      <c r="N636" s="85"/>
      <c r="O636" s="85"/>
      <c r="P636" s="85"/>
    </row>
    <row r="637" spans="1:16" s="86" customFormat="1" ht="17.25" hidden="1" outlineLevel="2" x14ac:dyDescent="0.3">
      <c r="A637" s="442"/>
      <c r="B637" s="92"/>
      <c r="C637" s="707" t="s">
        <v>909</v>
      </c>
      <c r="D637" s="443" t="s">
        <v>910</v>
      </c>
      <c r="E637" s="443" t="s">
        <v>361</v>
      </c>
      <c r="F637" s="83"/>
      <c r="G637" s="84"/>
      <c r="H637" s="85"/>
      <c r="I637" s="85"/>
      <c r="J637" s="85"/>
      <c r="K637" s="85"/>
      <c r="L637" s="85"/>
      <c r="M637" s="85"/>
      <c r="N637" s="85"/>
      <c r="O637" s="85"/>
      <c r="P637" s="85"/>
    </row>
    <row r="638" spans="1:16" s="86" customFormat="1" ht="17.25" hidden="1" outlineLevel="2" x14ac:dyDescent="0.3">
      <c r="A638" s="442"/>
      <c r="B638" s="92"/>
      <c r="C638" s="707" t="s">
        <v>911</v>
      </c>
      <c r="D638" s="443" t="s">
        <v>912</v>
      </c>
      <c r="E638" s="443" t="s">
        <v>361</v>
      </c>
      <c r="F638" s="83"/>
      <c r="G638" s="84"/>
      <c r="H638" s="85"/>
      <c r="I638" s="85"/>
      <c r="J638" s="85"/>
      <c r="K638" s="85"/>
      <c r="L638" s="85"/>
      <c r="M638" s="85"/>
      <c r="N638" s="85"/>
      <c r="O638" s="85"/>
      <c r="P638" s="85"/>
    </row>
    <row r="639" spans="1:16" s="86" customFormat="1" ht="17.25" hidden="1" outlineLevel="2" x14ac:dyDescent="0.3">
      <c r="A639" s="442"/>
      <c r="B639" s="92"/>
      <c r="C639" s="707" t="s">
        <v>913</v>
      </c>
      <c r="D639" s="443" t="s">
        <v>836</v>
      </c>
      <c r="E639" s="443" t="s">
        <v>361</v>
      </c>
      <c r="F639" s="83"/>
      <c r="G639" s="84"/>
      <c r="H639" s="85"/>
      <c r="I639" s="85"/>
      <c r="J639" s="85"/>
      <c r="K639" s="85"/>
      <c r="L639" s="85"/>
      <c r="M639" s="85"/>
      <c r="N639" s="85"/>
      <c r="O639" s="85"/>
      <c r="P639" s="85"/>
    </row>
    <row r="640" spans="1:16" s="86" customFormat="1" ht="17.25" hidden="1" outlineLevel="2" x14ac:dyDescent="0.3">
      <c r="A640" s="442"/>
      <c r="B640" s="92"/>
      <c r="C640" s="707" t="s">
        <v>914</v>
      </c>
      <c r="D640" s="443" t="s">
        <v>915</v>
      </c>
      <c r="E640" s="443" t="s">
        <v>361</v>
      </c>
      <c r="F640" s="83"/>
      <c r="G640" s="84"/>
      <c r="H640" s="85"/>
      <c r="I640" s="85"/>
      <c r="J640" s="85"/>
      <c r="K640" s="85"/>
      <c r="L640" s="85"/>
      <c r="M640" s="85"/>
      <c r="N640" s="85"/>
      <c r="O640" s="85"/>
      <c r="P640" s="85"/>
    </row>
    <row r="641" spans="1:16" s="86" customFormat="1" ht="17.25" hidden="1" outlineLevel="2" x14ac:dyDescent="0.3">
      <c r="A641" s="442"/>
      <c r="B641" s="92"/>
      <c r="C641" s="707" t="s">
        <v>916</v>
      </c>
      <c r="D641" s="443" t="s">
        <v>917</v>
      </c>
      <c r="E641" s="443" t="s">
        <v>361</v>
      </c>
      <c r="F641" s="83"/>
      <c r="G641" s="84"/>
      <c r="H641" s="85"/>
      <c r="I641" s="85"/>
      <c r="J641" s="85"/>
      <c r="K641" s="85"/>
      <c r="L641" s="85"/>
      <c r="M641" s="85"/>
      <c r="N641" s="85"/>
      <c r="O641" s="85"/>
      <c r="P641" s="85"/>
    </row>
    <row r="642" spans="1:16" s="86" customFormat="1" ht="51.75" hidden="1" outlineLevel="2" x14ac:dyDescent="0.3">
      <c r="A642" s="442"/>
      <c r="B642" s="92"/>
      <c r="C642" s="707" t="s">
        <v>918</v>
      </c>
      <c r="D642" s="443" t="s">
        <v>747</v>
      </c>
      <c r="E642" s="443" t="s">
        <v>919</v>
      </c>
      <c r="F642" s="83"/>
      <c r="G642" s="84"/>
      <c r="H642" s="85"/>
      <c r="I642" s="85"/>
      <c r="J642" s="85"/>
      <c r="K642" s="85"/>
      <c r="L642" s="85"/>
      <c r="M642" s="85"/>
      <c r="N642" s="85"/>
      <c r="O642" s="85"/>
      <c r="P642" s="85"/>
    </row>
    <row r="643" spans="1:16" s="86" customFormat="1" ht="34.5" hidden="1" outlineLevel="2" x14ac:dyDescent="0.3">
      <c r="A643" s="442"/>
      <c r="B643" s="92"/>
      <c r="C643" s="707" t="s">
        <v>920</v>
      </c>
      <c r="D643" s="443" t="s">
        <v>749</v>
      </c>
      <c r="E643" s="443" t="s">
        <v>361</v>
      </c>
      <c r="F643" s="83"/>
      <c r="G643" s="84"/>
      <c r="H643" s="85"/>
      <c r="I643" s="85"/>
      <c r="J643" s="85"/>
      <c r="K643" s="85"/>
      <c r="L643" s="85"/>
      <c r="M643" s="85"/>
      <c r="N643" s="85"/>
      <c r="O643" s="85"/>
      <c r="P643" s="85"/>
    </row>
    <row r="644" spans="1:16" s="86" customFormat="1" ht="17.25" hidden="1" outlineLevel="2" x14ac:dyDescent="0.3">
      <c r="A644" s="442"/>
      <c r="B644" s="92"/>
      <c r="C644" s="707" t="s">
        <v>921</v>
      </c>
      <c r="D644" s="443" t="s">
        <v>922</v>
      </c>
      <c r="E644" s="443" t="s">
        <v>361</v>
      </c>
      <c r="F644" s="83"/>
      <c r="G644" s="84"/>
      <c r="H644" s="85"/>
      <c r="I644" s="85"/>
      <c r="J644" s="85"/>
      <c r="K644" s="85"/>
      <c r="L644" s="85"/>
      <c r="M644" s="85"/>
      <c r="N644" s="85"/>
      <c r="O644" s="85"/>
      <c r="P644" s="85"/>
    </row>
    <row r="645" spans="1:16" s="86" customFormat="1" ht="17.25" hidden="1" outlineLevel="2" x14ac:dyDescent="0.3">
      <c r="A645" s="442"/>
      <c r="B645" s="92"/>
      <c r="C645" s="707" t="s">
        <v>844</v>
      </c>
      <c r="D645" s="443" t="s">
        <v>751</v>
      </c>
      <c r="E645" s="443" t="s">
        <v>361</v>
      </c>
      <c r="F645" s="83"/>
      <c r="G645" s="84"/>
      <c r="H645" s="85"/>
      <c r="I645" s="85"/>
      <c r="J645" s="85"/>
      <c r="K645" s="85"/>
      <c r="L645" s="85"/>
      <c r="M645" s="85"/>
      <c r="N645" s="85"/>
      <c r="O645" s="85"/>
      <c r="P645" s="85"/>
    </row>
    <row r="646" spans="1:16" s="98" customFormat="1" ht="17.25" hidden="1" outlineLevel="2" x14ac:dyDescent="0.3">
      <c r="A646" s="442"/>
      <c r="B646" s="92"/>
      <c r="C646" s="707" t="s">
        <v>923</v>
      </c>
      <c r="D646" s="443" t="s">
        <v>924</v>
      </c>
      <c r="E646" s="443" t="s">
        <v>361</v>
      </c>
      <c r="F646" s="95"/>
      <c r="G646" s="96"/>
      <c r="H646" s="97"/>
      <c r="I646" s="97"/>
      <c r="J646" s="97"/>
      <c r="K646" s="97"/>
      <c r="L646" s="97"/>
      <c r="M646" s="97"/>
      <c r="N646" s="97"/>
      <c r="O646" s="97"/>
      <c r="P646" s="97"/>
    </row>
    <row r="647" spans="1:16" s="98" customFormat="1" ht="17.25" hidden="1" outlineLevel="2" x14ac:dyDescent="0.3">
      <c r="A647" s="442"/>
      <c r="B647" s="92"/>
      <c r="C647" s="707" t="s">
        <v>925</v>
      </c>
      <c r="D647" s="443" t="s">
        <v>926</v>
      </c>
      <c r="E647" s="443" t="s">
        <v>361</v>
      </c>
      <c r="F647" s="95"/>
      <c r="G647" s="96"/>
      <c r="H647" s="97"/>
      <c r="I647" s="97"/>
      <c r="J647" s="97"/>
      <c r="K647" s="97"/>
      <c r="L647" s="97"/>
      <c r="M647" s="97"/>
      <c r="N647" s="97"/>
      <c r="O647" s="97"/>
      <c r="P647" s="97"/>
    </row>
    <row r="648" spans="1:16" s="98" customFormat="1" ht="34.5" hidden="1" outlineLevel="2" x14ac:dyDescent="0.3">
      <c r="A648" s="442"/>
      <c r="B648" s="92"/>
      <c r="C648" s="707" t="s">
        <v>927</v>
      </c>
      <c r="D648" s="443" t="s">
        <v>928</v>
      </c>
      <c r="E648" s="443" t="s">
        <v>361</v>
      </c>
      <c r="F648" s="95"/>
      <c r="G648" s="96"/>
      <c r="H648" s="97"/>
      <c r="I648" s="97"/>
      <c r="J648" s="97"/>
      <c r="K648" s="97"/>
      <c r="L648" s="97"/>
      <c r="M648" s="97"/>
      <c r="N648" s="97"/>
      <c r="O648" s="97"/>
      <c r="P648" s="97"/>
    </row>
    <row r="649" spans="1:16" s="98" customFormat="1" ht="17.25" hidden="1" outlineLevel="2" x14ac:dyDescent="0.3">
      <c r="A649" s="442"/>
      <c r="B649" s="92"/>
      <c r="C649" s="707" t="s">
        <v>929</v>
      </c>
      <c r="D649" s="443" t="s">
        <v>930</v>
      </c>
      <c r="E649" s="443" t="s">
        <v>361</v>
      </c>
      <c r="F649" s="95"/>
      <c r="G649" s="96"/>
      <c r="H649" s="97"/>
      <c r="I649" s="97"/>
      <c r="J649" s="97"/>
      <c r="K649" s="97"/>
      <c r="L649" s="97"/>
      <c r="M649" s="97"/>
      <c r="N649" s="97"/>
      <c r="O649" s="97"/>
      <c r="P649" s="97"/>
    </row>
    <row r="650" spans="1:16" s="86" customFormat="1" ht="17.25" hidden="1" outlineLevel="2" x14ac:dyDescent="0.3">
      <c r="A650" s="442"/>
      <c r="B650" s="92"/>
      <c r="C650" s="707" t="s">
        <v>423</v>
      </c>
      <c r="D650" s="443" t="s">
        <v>881</v>
      </c>
      <c r="E650" s="443" t="s">
        <v>361</v>
      </c>
      <c r="F650" s="95"/>
      <c r="G650" s="84"/>
      <c r="H650" s="85"/>
      <c r="I650" s="85"/>
      <c r="J650" s="85"/>
      <c r="K650" s="85"/>
      <c r="L650" s="85"/>
      <c r="M650" s="85"/>
      <c r="N650" s="85"/>
      <c r="O650" s="85"/>
      <c r="P650" s="85"/>
    </row>
    <row r="651" spans="1:16" s="98" customFormat="1" ht="34.5" hidden="1" outlineLevel="2" x14ac:dyDescent="0.3">
      <c r="A651" s="442"/>
      <c r="B651" s="92"/>
      <c r="C651" s="707" t="s">
        <v>882</v>
      </c>
      <c r="D651" s="443" t="s">
        <v>883</v>
      </c>
      <c r="E651" s="443" t="s">
        <v>361</v>
      </c>
      <c r="F651" s="95"/>
      <c r="G651" s="96"/>
      <c r="H651" s="97"/>
      <c r="I651" s="97"/>
      <c r="J651" s="97"/>
      <c r="K651" s="97"/>
      <c r="L651" s="97"/>
      <c r="M651" s="97"/>
      <c r="N651" s="97"/>
      <c r="O651" s="97"/>
      <c r="P651" s="97"/>
    </row>
    <row r="652" spans="1:16" s="86" customFormat="1" ht="17.25" hidden="1" outlineLevel="2" x14ac:dyDescent="0.3">
      <c r="A652" s="448"/>
      <c r="B652" s="87"/>
      <c r="C652" s="449"/>
      <c r="D652" s="502"/>
      <c r="E652" s="91"/>
      <c r="F652" s="83"/>
      <c r="G652" s="84"/>
      <c r="H652" s="85"/>
      <c r="I652" s="85"/>
      <c r="J652" s="85"/>
      <c r="K652" s="85"/>
      <c r="L652" s="85"/>
      <c r="M652" s="85"/>
      <c r="N652" s="85"/>
      <c r="O652" s="85"/>
      <c r="P652" s="85"/>
    </row>
    <row r="653" spans="1:16" s="86" customFormat="1" ht="17.25" hidden="1" outlineLevel="2" x14ac:dyDescent="0.3">
      <c r="A653" s="444"/>
      <c r="B653" s="445"/>
      <c r="C653" s="445"/>
      <c r="D653" s="445"/>
      <c r="E653" s="446"/>
      <c r="F653" s="83"/>
      <c r="G653" s="84"/>
      <c r="H653" s="85"/>
      <c r="I653" s="85"/>
      <c r="J653" s="85"/>
      <c r="K653" s="85"/>
      <c r="L653" s="85"/>
      <c r="M653" s="85"/>
      <c r="N653" s="85"/>
      <c r="O653" s="85"/>
      <c r="P653" s="85"/>
    </row>
    <row r="654" spans="1:16" s="86" customFormat="1" ht="17.25" hidden="1" outlineLevel="2" x14ac:dyDescent="0.3">
      <c r="A654" s="448"/>
      <c r="B654" s="93"/>
      <c r="C654" s="439" t="s">
        <v>91</v>
      </c>
      <c r="D654" s="447" t="s">
        <v>424</v>
      </c>
      <c r="E654" s="129" t="s">
        <v>884</v>
      </c>
      <c r="F654" s="95"/>
      <c r="G654" s="84"/>
      <c r="H654" s="85"/>
      <c r="I654" s="85"/>
      <c r="J654" s="85"/>
      <c r="K654" s="85"/>
      <c r="L654" s="85"/>
      <c r="M654" s="85"/>
      <c r="N654" s="85"/>
      <c r="O654" s="85"/>
      <c r="P654" s="85"/>
    </row>
    <row r="655" spans="1:16" s="86" customFormat="1" ht="17.25" hidden="1" outlineLevel="2" x14ac:dyDescent="0.3">
      <c r="A655" s="448"/>
      <c r="B655" s="93"/>
      <c r="C655" s="439" t="s">
        <v>91</v>
      </c>
      <c r="D655" s="447" t="s">
        <v>885</v>
      </c>
      <c r="E655" s="129" t="s">
        <v>884</v>
      </c>
      <c r="F655" s="95"/>
      <c r="G655" s="84"/>
      <c r="H655" s="85"/>
      <c r="I655" s="85"/>
      <c r="J655" s="85"/>
      <c r="K655" s="85"/>
      <c r="L655" s="85"/>
      <c r="M655" s="85"/>
      <c r="N655" s="85"/>
      <c r="O655" s="85"/>
      <c r="P655" s="85"/>
    </row>
    <row r="656" spans="1:16" s="86" customFormat="1" ht="17.25" hidden="1" outlineLevel="2" x14ac:dyDescent="0.3">
      <c r="A656" s="448"/>
      <c r="B656" s="93"/>
      <c r="C656" s="439" t="s">
        <v>91</v>
      </c>
      <c r="D656" s="447" t="s">
        <v>870</v>
      </c>
      <c r="E656" s="129" t="s">
        <v>884</v>
      </c>
      <c r="F656" s="95"/>
      <c r="G656" s="84"/>
      <c r="H656" s="85"/>
      <c r="I656" s="85"/>
      <c r="J656" s="85"/>
      <c r="K656" s="85"/>
      <c r="L656" s="85"/>
      <c r="M656" s="85"/>
      <c r="N656" s="85"/>
      <c r="O656" s="85"/>
      <c r="P656" s="85"/>
    </row>
    <row r="657" spans="1:18" s="86" customFormat="1" ht="17.25" hidden="1" outlineLevel="2" x14ac:dyDescent="0.3">
      <c r="A657" s="448"/>
      <c r="B657" s="93"/>
      <c r="C657" s="439" t="s">
        <v>91</v>
      </c>
      <c r="D657" s="447" t="s">
        <v>871</v>
      </c>
      <c r="E657" s="129" t="s">
        <v>884</v>
      </c>
      <c r="F657" s="95"/>
      <c r="G657" s="84"/>
      <c r="H657" s="85"/>
      <c r="I657" s="85"/>
      <c r="J657" s="85"/>
      <c r="K657" s="85"/>
      <c r="L657" s="85"/>
      <c r="M657" s="85"/>
      <c r="N657" s="85"/>
      <c r="O657" s="85"/>
      <c r="P657" s="85"/>
    </row>
    <row r="658" spans="1:18" s="98" customFormat="1" ht="17.25" hidden="1" outlineLevel="2" x14ac:dyDescent="0.3">
      <c r="A658" s="448"/>
      <c r="B658" s="93"/>
      <c r="C658" s="439" t="s">
        <v>91</v>
      </c>
      <c r="D658" s="447" t="s">
        <v>886</v>
      </c>
      <c r="E658" s="129" t="s">
        <v>884</v>
      </c>
      <c r="F658" s="95"/>
      <c r="G658" s="96"/>
      <c r="H658" s="97"/>
      <c r="I658" s="97"/>
      <c r="J658" s="97"/>
      <c r="K658" s="97"/>
      <c r="L658" s="97"/>
      <c r="M658" s="97"/>
      <c r="N658" s="97"/>
      <c r="O658" s="97"/>
      <c r="P658" s="97"/>
    </row>
    <row r="659" spans="1:18" s="98" customFormat="1" ht="17.25" hidden="1" outlineLevel="2" x14ac:dyDescent="0.3">
      <c r="A659" s="448"/>
      <c r="B659" s="93"/>
      <c r="C659" s="439" t="s">
        <v>91</v>
      </c>
      <c r="D659" s="447" t="s">
        <v>873</v>
      </c>
      <c r="E659" s="129" t="s">
        <v>884</v>
      </c>
      <c r="F659" s="95"/>
      <c r="G659" s="96"/>
      <c r="H659" s="97"/>
      <c r="I659" s="97"/>
      <c r="J659" s="97"/>
      <c r="K659" s="97"/>
      <c r="L659" s="97"/>
      <c r="M659" s="97"/>
      <c r="N659" s="97"/>
      <c r="O659" s="97"/>
      <c r="P659" s="97"/>
    </row>
    <row r="660" spans="1:18" s="98" customFormat="1" ht="17.25" hidden="1" outlineLevel="2" x14ac:dyDescent="0.3">
      <c r="A660" s="448"/>
      <c r="B660" s="138"/>
      <c r="C660" s="503" t="s">
        <v>91</v>
      </c>
      <c r="D660" s="447" t="s">
        <v>873</v>
      </c>
      <c r="E660" s="129" t="s">
        <v>884</v>
      </c>
      <c r="F660" s="95"/>
      <c r="G660" s="96"/>
      <c r="H660" s="97"/>
      <c r="I660" s="97"/>
      <c r="J660" s="97"/>
      <c r="K660" s="97"/>
      <c r="L660" s="97"/>
      <c r="M660" s="97"/>
      <c r="N660" s="97"/>
      <c r="O660" s="97"/>
      <c r="P660" s="97"/>
    </row>
    <row r="661" spans="1:18" s="98" customFormat="1" ht="17.25" hidden="1" outlineLevel="2" x14ac:dyDescent="0.3">
      <c r="A661" s="448"/>
      <c r="B661" s="138"/>
      <c r="C661" s="449" t="s">
        <v>91</v>
      </c>
      <c r="D661" s="440" t="s">
        <v>875</v>
      </c>
      <c r="E661" s="129" t="s">
        <v>884</v>
      </c>
      <c r="F661" s="95"/>
      <c r="G661" s="96"/>
      <c r="H661" s="97"/>
      <c r="I661" s="97"/>
      <c r="J661" s="97"/>
      <c r="K661" s="97"/>
      <c r="L661" s="97"/>
      <c r="M661" s="97"/>
      <c r="N661" s="97"/>
      <c r="O661" s="97"/>
      <c r="P661" s="97"/>
    </row>
    <row r="662" spans="1:18" s="98" customFormat="1" ht="17.25" hidden="1" outlineLevel="2" x14ac:dyDescent="0.3">
      <c r="A662" s="448"/>
      <c r="B662" s="138"/>
      <c r="C662" s="449" t="s">
        <v>91</v>
      </c>
      <c r="D662" s="440" t="s">
        <v>738</v>
      </c>
      <c r="E662" s="129" t="s">
        <v>884</v>
      </c>
      <c r="F662" s="95"/>
      <c r="G662" s="96"/>
      <c r="H662" s="97"/>
      <c r="I662" s="97"/>
      <c r="J662" s="97"/>
      <c r="K662" s="97"/>
      <c r="L662" s="97"/>
      <c r="M662" s="97"/>
      <c r="N662" s="97"/>
      <c r="O662" s="97"/>
      <c r="P662" s="97"/>
    </row>
    <row r="663" spans="1:18" s="98" customFormat="1" ht="17.25" hidden="1" outlineLevel="2" x14ac:dyDescent="0.3">
      <c r="A663" s="448"/>
      <c r="B663" s="138"/>
      <c r="C663" s="449" t="s">
        <v>91</v>
      </c>
      <c r="D663" s="495" t="s">
        <v>879</v>
      </c>
      <c r="E663" s="129" t="s">
        <v>884</v>
      </c>
      <c r="F663" s="95"/>
      <c r="G663" s="96"/>
      <c r="H663" s="97"/>
      <c r="I663" s="97"/>
      <c r="J663" s="97"/>
      <c r="K663" s="97"/>
      <c r="L663" s="97"/>
      <c r="M663" s="97"/>
      <c r="N663" s="97"/>
      <c r="O663" s="97"/>
      <c r="P663" s="97"/>
    </row>
    <row r="664" spans="1:18" s="98" customFormat="1" ht="17.25" hidden="1" outlineLevel="2" x14ac:dyDescent="0.3">
      <c r="A664" s="438"/>
      <c r="B664" s="126"/>
      <c r="C664" s="439"/>
      <c r="D664" s="440"/>
      <c r="E664" s="130"/>
      <c r="F664" s="95"/>
      <c r="G664" s="96"/>
      <c r="H664" s="97"/>
      <c r="I664" s="97"/>
      <c r="J664" s="97"/>
      <c r="K664" s="97"/>
      <c r="L664" s="97"/>
      <c r="M664" s="97"/>
      <c r="N664" s="97"/>
      <c r="O664" s="97"/>
      <c r="P664" s="97"/>
    </row>
    <row r="665" spans="1:18" s="134" customFormat="1" ht="17.25" hidden="1" outlineLevel="1" x14ac:dyDescent="0.2">
      <c r="A665" s="444"/>
      <c r="B665" s="451"/>
      <c r="C665" s="451"/>
      <c r="D665" s="451"/>
      <c r="E665" s="452"/>
      <c r="F665" s="131"/>
      <c r="G665" s="132"/>
      <c r="H665" s="133"/>
      <c r="I665" s="133"/>
      <c r="J665" s="133"/>
      <c r="K665" s="133"/>
      <c r="L665" s="133"/>
      <c r="M665" s="133"/>
      <c r="N665" s="133"/>
      <c r="O665" s="133"/>
      <c r="P665" s="133"/>
    </row>
    <row r="666" spans="1:18" s="98" customFormat="1" ht="17.25" outlineLevel="1" x14ac:dyDescent="0.3">
      <c r="A666" s="139"/>
      <c r="B666" s="140">
        <v>1</v>
      </c>
      <c r="C666" s="437" t="s">
        <v>155</v>
      </c>
      <c r="D666" s="501" t="s">
        <v>931</v>
      </c>
      <c r="E666" s="141"/>
      <c r="F666" s="95"/>
      <c r="G666" s="96"/>
      <c r="H666" s="97"/>
      <c r="I666" s="97"/>
      <c r="J666" s="97"/>
      <c r="K666" s="97"/>
      <c r="L666" s="97"/>
      <c r="M666" s="97"/>
      <c r="N666" s="97"/>
      <c r="O666" s="97"/>
      <c r="P666" s="97"/>
    </row>
    <row r="667" spans="1:18" s="86" customFormat="1" ht="69" hidden="1" outlineLevel="2" x14ac:dyDescent="0.3">
      <c r="A667" s="100"/>
      <c r="B667" s="109"/>
      <c r="C667" s="508" t="s">
        <v>756</v>
      </c>
      <c r="D667" s="483" t="s">
        <v>158</v>
      </c>
      <c r="E667" s="481" t="s">
        <v>757</v>
      </c>
      <c r="F667" s="83"/>
      <c r="G667" s="83"/>
      <c r="H667" s="101"/>
      <c r="I667" s="83"/>
      <c r="J667" s="85"/>
      <c r="K667" s="85"/>
      <c r="L667" s="85"/>
      <c r="M667" s="85"/>
      <c r="N667" s="85"/>
      <c r="O667" s="85"/>
      <c r="P667" s="85"/>
      <c r="Q667" s="85"/>
      <c r="R667" s="85"/>
    </row>
    <row r="668" spans="1:18" s="86" customFormat="1" ht="34.5" hidden="1" outlineLevel="2" x14ac:dyDescent="0.3">
      <c r="A668" s="100"/>
      <c r="B668" s="109"/>
      <c r="C668" s="508" t="s">
        <v>571</v>
      </c>
      <c r="D668" s="483" t="s">
        <v>161</v>
      </c>
      <c r="E668" s="481" t="s">
        <v>758</v>
      </c>
      <c r="F668" s="83"/>
      <c r="G668" s="83"/>
      <c r="H668" s="101"/>
      <c r="I668" s="83"/>
      <c r="J668" s="85"/>
      <c r="K668" s="85"/>
      <c r="L668" s="85"/>
      <c r="M668" s="85"/>
      <c r="N668" s="85"/>
      <c r="O668" s="85"/>
      <c r="P668" s="85"/>
      <c r="Q668" s="85"/>
      <c r="R668" s="85"/>
    </row>
    <row r="669" spans="1:18" s="86" customFormat="1" ht="34.5" hidden="1" outlineLevel="2" x14ac:dyDescent="0.3">
      <c r="A669" s="100"/>
      <c r="B669" s="109"/>
      <c r="C669" s="508" t="s">
        <v>573</v>
      </c>
      <c r="D669" s="483" t="s">
        <v>164</v>
      </c>
      <c r="E669" s="481" t="s">
        <v>759</v>
      </c>
      <c r="F669" s="83"/>
      <c r="G669" s="83"/>
      <c r="H669" s="101"/>
      <c r="I669" s="83"/>
      <c r="J669" s="85"/>
      <c r="K669" s="85"/>
      <c r="L669" s="85"/>
      <c r="M669" s="85"/>
      <c r="N669" s="85"/>
      <c r="O669" s="85"/>
      <c r="P669" s="85"/>
      <c r="Q669" s="85"/>
      <c r="R669" s="85"/>
    </row>
    <row r="670" spans="1:18" s="86" customFormat="1" ht="17.25" hidden="1" outlineLevel="2" x14ac:dyDescent="0.3">
      <c r="A670" s="100"/>
      <c r="B670" s="109"/>
      <c r="C670" s="508" t="s">
        <v>575</v>
      </c>
      <c r="D670" s="483" t="s">
        <v>167</v>
      </c>
      <c r="E670" s="481" t="s">
        <v>760</v>
      </c>
      <c r="F670" s="83"/>
      <c r="G670" s="83"/>
      <c r="H670" s="101"/>
      <c r="I670" s="83"/>
      <c r="J670" s="85"/>
      <c r="K670" s="85"/>
      <c r="L670" s="85"/>
      <c r="M670" s="85"/>
      <c r="N670" s="85"/>
      <c r="O670" s="85"/>
      <c r="P670" s="85"/>
      <c r="Q670" s="85"/>
      <c r="R670" s="85"/>
    </row>
    <row r="671" spans="1:18" s="86" customFormat="1" ht="34.5" hidden="1" outlineLevel="2" x14ac:dyDescent="0.3">
      <c r="A671" s="100"/>
      <c r="B671" s="109"/>
      <c r="C671" s="508" t="s">
        <v>577</v>
      </c>
      <c r="D671" s="483" t="s">
        <v>169</v>
      </c>
      <c r="E671" s="481" t="s">
        <v>760</v>
      </c>
      <c r="F671" s="83"/>
      <c r="G671" s="83"/>
      <c r="H671" s="101"/>
      <c r="I671" s="83"/>
      <c r="J671" s="85"/>
      <c r="K671" s="85"/>
      <c r="L671" s="85"/>
      <c r="M671" s="85"/>
      <c r="N671" s="85"/>
      <c r="O671" s="85"/>
      <c r="P671" s="85"/>
      <c r="Q671" s="85"/>
      <c r="R671" s="85"/>
    </row>
    <row r="672" spans="1:18" s="86" customFormat="1" ht="17.25" hidden="1" outlineLevel="2" x14ac:dyDescent="0.3">
      <c r="A672" s="100"/>
      <c r="B672" s="109"/>
      <c r="C672" s="508" t="s">
        <v>578</v>
      </c>
      <c r="D672" s="483" t="s">
        <v>171</v>
      </c>
      <c r="E672" s="481" t="s">
        <v>761</v>
      </c>
      <c r="F672" s="83"/>
      <c r="G672" s="83"/>
      <c r="H672" s="101"/>
      <c r="I672" s="83"/>
      <c r="J672" s="85"/>
      <c r="K672" s="85"/>
      <c r="L672" s="85"/>
      <c r="M672" s="85"/>
      <c r="N672" s="85"/>
      <c r="O672" s="85"/>
      <c r="P672" s="85"/>
      <c r="Q672" s="85"/>
      <c r="R672" s="85"/>
    </row>
    <row r="673" spans="1:18" s="86" customFormat="1" ht="86.25" hidden="1" outlineLevel="2" x14ac:dyDescent="0.3">
      <c r="A673" s="100"/>
      <c r="B673" s="109"/>
      <c r="C673" s="508" t="s">
        <v>932</v>
      </c>
      <c r="D673" s="483" t="s">
        <v>933</v>
      </c>
      <c r="E673" s="481" t="s">
        <v>934</v>
      </c>
      <c r="F673" s="83"/>
      <c r="G673" s="83"/>
      <c r="H673" s="101"/>
      <c r="I673" s="83"/>
      <c r="J673" s="85"/>
      <c r="K673" s="85"/>
      <c r="L673" s="85"/>
      <c r="M673" s="85"/>
      <c r="N673" s="85"/>
      <c r="O673" s="85"/>
      <c r="P673" s="85"/>
      <c r="Q673" s="85"/>
      <c r="R673" s="85"/>
    </row>
    <row r="674" spans="1:18" s="86" customFormat="1" ht="34.5" hidden="1" outlineLevel="2" x14ac:dyDescent="0.3">
      <c r="A674" s="100"/>
      <c r="B674" s="109"/>
      <c r="C674" s="508" t="s">
        <v>762</v>
      </c>
      <c r="D674" s="483" t="s">
        <v>583</v>
      </c>
      <c r="E674" s="481" t="s">
        <v>587</v>
      </c>
      <c r="F674" s="83"/>
      <c r="G674" s="83"/>
      <c r="H674" s="101"/>
      <c r="I674" s="83"/>
      <c r="J674" s="85"/>
      <c r="K674" s="85"/>
      <c r="L674" s="85"/>
      <c r="M674" s="85"/>
      <c r="N674" s="85"/>
      <c r="O674" s="85"/>
      <c r="P674" s="85"/>
      <c r="Q674" s="85"/>
      <c r="R674" s="85"/>
    </row>
    <row r="675" spans="1:18" s="86" customFormat="1" ht="34.5" hidden="1" outlineLevel="2" x14ac:dyDescent="0.3">
      <c r="A675" s="100"/>
      <c r="B675" s="109"/>
      <c r="C675" s="508" t="s">
        <v>763</v>
      </c>
      <c r="D675" s="483" t="s">
        <v>586</v>
      </c>
      <c r="E675" s="481" t="s">
        <v>587</v>
      </c>
      <c r="F675" s="83"/>
      <c r="G675" s="83"/>
      <c r="H675" s="101"/>
      <c r="I675" s="83"/>
      <c r="J675" s="85"/>
      <c r="K675" s="85"/>
      <c r="L675" s="85"/>
      <c r="M675" s="85"/>
      <c r="N675" s="85"/>
      <c r="O675" s="85"/>
      <c r="P675" s="85"/>
      <c r="Q675" s="85"/>
      <c r="R675" s="85"/>
    </row>
    <row r="676" spans="1:18" s="86" customFormat="1" ht="86.25" hidden="1" outlineLevel="2" x14ac:dyDescent="0.3">
      <c r="A676" s="100"/>
      <c r="B676" s="109"/>
      <c r="C676" s="508" t="s">
        <v>764</v>
      </c>
      <c r="D676" s="483" t="s">
        <v>179</v>
      </c>
      <c r="E676" s="481" t="s">
        <v>765</v>
      </c>
      <c r="F676" s="83"/>
      <c r="G676" s="83"/>
      <c r="H676" s="101"/>
      <c r="I676" s="83"/>
      <c r="J676" s="85"/>
      <c r="K676" s="85"/>
      <c r="L676" s="85"/>
      <c r="M676" s="85"/>
      <c r="N676" s="85"/>
      <c r="O676" s="85"/>
      <c r="P676" s="85"/>
      <c r="Q676" s="85"/>
      <c r="R676" s="85"/>
    </row>
    <row r="677" spans="1:18" s="86" customFormat="1" ht="34.5" hidden="1" outlineLevel="2" x14ac:dyDescent="0.3">
      <c r="A677" s="100"/>
      <c r="B677" s="109"/>
      <c r="C677" s="508" t="s">
        <v>766</v>
      </c>
      <c r="D677" s="483" t="s">
        <v>161</v>
      </c>
      <c r="E677" s="481" t="s">
        <v>767</v>
      </c>
      <c r="F677" s="83"/>
      <c r="G677" s="83"/>
      <c r="H677" s="101"/>
      <c r="I677" s="83"/>
      <c r="J677" s="85"/>
      <c r="K677" s="85"/>
      <c r="L677" s="85"/>
      <c r="M677" s="85"/>
      <c r="N677" s="85"/>
      <c r="O677" s="85"/>
      <c r="P677" s="85"/>
      <c r="Q677" s="85"/>
      <c r="R677" s="85"/>
    </row>
    <row r="678" spans="1:18" s="86" customFormat="1" ht="51.75" hidden="1" outlineLevel="2" x14ac:dyDescent="0.3">
      <c r="A678" s="100"/>
      <c r="B678" s="109"/>
      <c r="C678" s="508" t="s">
        <v>768</v>
      </c>
      <c r="D678" s="483" t="s">
        <v>164</v>
      </c>
      <c r="E678" s="481" t="s">
        <v>775</v>
      </c>
      <c r="F678" s="83"/>
      <c r="G678" s="83"/>
      <c r="H678" s="101"/>
      <c r="I678" s="83"/>
      <c r="J678" s="85"/>
      <c r="K678" s="85"/>
      <c r="L678" s="85"/>
      <c r="M678" s="85"/>
      <c r="N678" s="85"/>
      <c r="O678" s="85"/>
      <c r="P678" s="85"/>
      <c r="Q678" s="85"/>
      <c r="R678" s="85"/>
    </row>
    <row r="679" spans="1:18" s="86" customFormat="1" ht="34.5" hidden="1" outlineLevel="2" x14ac:dyDescent="0.3">
      <c r="A679" s="100"/>
      <c r="B679" s="109"/>
      <c r="C679" s="508" t="s">
        <v>770</v>
      </c>
      <c r="D679" s="483" t="s">
        <v>167</v>
      </c>
      <c r="E679" s="481" t="s">
        <v>771</v>
      </c>
      <c r="F679" s="83"/>
      <c r="G679" s="83"/>
      <c r="H679" s="101"/>
      <c r="I679" s="83"/>
      <c r="J679" s="85"/>
      <c r="K679" s="85"/>
      <c r="L679" s="85"/>
      <c r="M679" s="85"/>
      <c r="N679" s="85"/>
      <c r="O679" s="85"/>
      <c r="P679" s="85"/>
      <c r="Q679" s="85"/>
      <c r="R679" s="85"/>
    </row>
    <row r="680" spans="1:18" s="86" customFormat="1" ht="34.5" hidden="1" outlineLevel="2" x14ac:dyDescent="0.3">
      <c r="A680" s="100"/>
      <c r="B680" s="109"/>
      <c r="C680" s="508" t="s">
        <v>772</v>
      </c>
      <c r="D680" s="483" t="s">
        <v>169</v>
      </c>
      <c r="E680" s="481" t="s">
        <v>771</v>
      </c>
      <c r="F680" s="83"/>
      <c r="G680" s="83"/>
      <c r="H680" s="101"/>
      <c r="I680" s="83"/>
      <c r="J680" s="85"/>
      <c r="K680" s="85"/>
      <c r="L680" s="85"/>
      <c r="M680" s="85"/>
      <c r="N680" s="85"/>
      <c r="O680" s="85"/>
      <c r="P680" s="85"/>
      <c r="Q680" s="85"/>
      <c r="R680" s="85"/>
    </row>
    <row r="681" spans="1:18" s="86" customFormat="1" ht="34.5" hidden="1" outlineLevel="2" x14ac:dyDescent="0.3">
      <c r="A681" s="100"/>
      <c r="B681" s="109"/>
      <c r="C681" s="508" t="s">
        <v>773</v>
      </c>
      <c r="D681" s="483" t="s">
        <v>171</v>
      </c>
      <c r="E681" s="481" t="s">
        <v>774</v>
      </c>
      <c r="F681" s="83"/>
      <c r="G681" s="83"/>
      <c r="H681" s="101"/>
      <c r="I681" s="83"/>
      <c r="J681" s="85"/>
      <c r="K681" s="85"/>
      <c r="L681" s="85"/>
      <c r="M681" s="85"/>
      <c r="N681" s="85"/>
      <c r="O681" s="85"/>
      <c r="P681" s="85"/>
      <c r="Q681" s="85"/>
      <c r="R681" s="85"/>
    </row>
    <row r="682" spans="1:18" s="86" customFormat="1" ht="51.75" hidden="1" outlineLevel="2" x14ac:dyDescent="0.3">
      <c r="A682" s="504"/>
      <c r="B682" s="87"/>
      <c r="C682" s="449" t="s">
        <v>741</v>
      </c>
      <c r="D682" s="440" t="s">
        <v>363</v>
      </c>
      <c r="E682" s="142" t="s">
        <v>935</v>
      </c>
      <c r="F682" s="83"/>
      <c r="G682" s="84"/>
      <c r="H682" s="85"/>
      <c r="I682" s="85"/>
      <c r="J682" s="85"/>
      <c r="K682" s="85"/>
      <c r="L682" s="85"/>
      <c r="M682" s="85"/>
      <c r="N682" s="85"/>
      <c r="O682" s="85"/>
      <c r="P682" s="85"/>
    </row>
    <row r="683" spans="1:18" s="86" customFormat="1" ht="51.75" hidden="1" outlineLevel="2" x14ac:dyDescent="0.3">
      <c r="A683" s="504"/>
      <c r="B683" s="87"/>
      <c r="C683" s="449" t="s">
        <v>739</v>
      </c>
      <c r="D683" s="440" t="s">
        <v>740</v>
      </c>
      <c r="E683" s="142" t="s">
        <v>935</v>
      </c>
      <c r="F683" s="83"/>
      <c r="G683" s="84"/>
      <c r="H683" s="85"/>
      <c r="I683" s="85"/>
      <c r="J683" s="85"/>
      <c r="K683" s="85"/>
      <c r="L683" s="85"/>
      <c r="M683" s="85"/>
      <c r="N683" s="85"/>
      <c r="O683" s="85"/>
      <c r="P683" s="85"/>
    </row>
    <row r="684" spans="1:18" s="86" customFormat="1" ht="51.75" hidden="1" outlineLevel="2" x14ac:dyDescent="0.3">
      <c r="A684" s="504"/>
      <c r="B684" s="87"/>
      <c r="C684" s="449" t="s">
        <v>742</v>
      </c>
      <c r="D684" s="440" t="s">
        <v>366</v>
      </c>
      <c r="E684" s="142" t="s">
        <v>935</v>
      </c>
      <c r="F684" s="83"/>
      <c r="G684" s="84"/>
      <c r="H684" s="85"/>
      <c r="I684" s="85"/>
      <c r="J684" s="85"/>
      <c r="K684" s="85"/>
      <c r="L684" s="85"/>
      <c r="M684" s="85"/>
      <c r="N684" s="85"/>
      <c r="O684" s="85"/>
      <c r="P684" s="85"/>
    </row>
    <row r="685" spans="1:18" s="86" customFormat="1" ht="51.75" hidden="1" outlineLevel="2" x14ac:dyDescent="0.3">
      <c r="A685" s="504"/>
      <c r="B685" s="87"/>
      <c r="C685" s="449" t="s">
        <v>743</v>
      </c>
      <c r="D685" s="440" t="s">
        <v>368</v>
      </c>
      <c r="E685" s="142" t="s">
        <v>935</v>
      </c>
      <c r="F685" s="83"/>
      <c r="G685" s="84"/>
      <c r="H685" s="85"/>
      <c r="I685" s="85"/>
      <c r="J685" s="85"/>
      <c r="K685" s="85"/>
      <c r="L685" s="85"/>
      <c r="M685" s="85"/>
      <c r="N685" s="85"/>
      <c r="O685" s="85"/>
      <c r="P685" s="85"/>
    </row>
    <row r="686" spans="1:18" s="86" customFormat="1" ht="86.25" hidden="1" outlineLevel="2" x14ac:dyDescent="0.3">
      <c r="A686" s="504"/>
      <c r="B686" s="87"/>
      <c r="C686" s="449" t="s">
        <v>744</v>
      </c>
      <c r="D686" s="440" t="s">
        <v>349</v>
      </c>
      <c r="E686" s="142" t="s">
        <v>936</v>
      </c>
      <c r="F686" s="83"/>
      <c r="G686" s="84"/>
      <c r="H686" s="85"/>
      <c r="I686" s="85"/>
      <c r="J686" s="85"/>
      <c r="K686" s="85"/>
      <c r="L686" s="85"/>
      <c r="M686" s="85"/>
      <c r="N686" s="85"/>
      <c r="O686" s="85"/>
      <c r="P686" s="85"/>
    </row>
    <row r="687" spans="1:18" s="86" customFormat="1" ht="86.25" hidden="1" outlineLevel="2" x14ac:dyDescent="0.3">
      <c r="A687" s="504"/>
      <c r="B687" s="87"/>
      <c r="C687" s="449" t="s">
        <v>745</v>
      </c>
      <c r="D687" s="440" t="s">
        <v>351</v>
      </c>
      <c r="E687" s="142" t="s">
        <v>936</v>
      </c>
      <c r="F687" s="83"/>
      <c r="G687" s="84"/>
      <c r="H687" s="85"/>
      <c r="I687" s="85"/>
      <c r="J687" s="85"/>
      <c r="K687" s="85"/>
      <c r="L687" s="85"/>
      <c r="M687" s="85"/>
      <c r="N687" s="85"/>
      <c r="O687" s="85"/>
      <c r="P687" s="85"/>
    </row>
    <row r="688" spans="1:18" s="86" customFormat="1" ht="34.5" hidden="1" outlineLevel="2" x14ac:dyDescent="0.3">
      <c r="A688" s="504"/>
      <c r="B688" s="87"/>
      <c r="C688" s="449" t="s">
        <v>707</v>
      </c>
      <c r="D688" s="440" t="s">
        <v>888</v>
      </c>
      <c r="E688" s="142" t="s">
        <v>726</v>
      </c>
      <c r="F688" s="83"/>
      <c r="G688" s="84"/>
      <c r="H688" s="85"/>
      <c r="I688" s="85"/>
      <c r="J688" s="85"/>
      <c r="K688" s="85"/>
      <c r="L688" s="85"/>
      <c r="M688" s="85"/>
      <c r="N688" s="85"/>
      <c r="O688" s="85"/>
      <c r="P688" s="85"/>
    </row>
    <row r="689" spans="1:16" s="86" customFormat="1" ht="17.25" hidden="1" outlineLevel="2" x14ac:dyDescent="0.3">
      <c r="A689" s="504"/>
      <c r="B689" s="87"/>
      <c r="C689" s="449" t="s">
        <v>889</v>
      </c>
      <c r="D689" s="440" t="s">
        <v>890</v>
      </c>
      <c r="E689" s="142"/>
      <c r="F689" s="83"/>
      <c r="G689" s="84"/>
      <c r="H689" s="85"/>
      <c r="I689" s="85"/>
      <c r="J689" s="85"/>
      <c r="K689" s="85"/>
      <c r="L689" s="85"/>
      <c r="M689" s="85"/>
      <c r="N689" s="85"/>
      <c r="O689" s="85"/>
      <c r="P689" s="85"/>
    </row>
    <row r="690" spans="1:16" s="86" customFormat="1" ht="17.25" hidden="1" outlineLevel="2" x14ac:dyDescent="0.3">
      <c r="A690" s="504"/>
      <c r="B690" s="87"/>
      <c r="C690" s="449" t="s">
        <v>728</v>
      </c>
      <c r="D690" s="440" t="s">
        <v>729</v>
      </c>
      <c r="E690" s="142"/>
      <c r="F690" s="83"/>
      <c r="G690" s="84"/>
      <c r="H690" s="85"/>
      <c r="I690" s="85"/>
      <c r="J690" s="85"/>
      <c r="K690" s="85"/>
      <c r="L690" s="85"/>
      <c r="M690" s="85"/>
      <c r="N690" s="85"/>
      <c r="O690" s="85"/>
      <c r="P690" s="85"/>
    </row>
    <row r="691" spans="1:16" s="86" customFormat="1" ht="17.25" hidden="1" outlineLevel="2" x14ac:dyDescent="0.3">
      <c r="A691" s="504"/>
      <c r="B691" s="87"/>
      <c r="C691" s="449" t="s">
        <v>730</v>
      </c>
      <c r="D691" s="440" t="s">
        <v>731</v>
      </c>
      <c r="E691" s="142"/>
      <c r="F691" s="83"/>
      <c r="G691" s="84"/>
      <c r="H691" s="85"/>
      <c r="I691" s="85"/>
      <c r="J691" s="85"/>
      <c r="K691" s="85"/>
      <c r="L691" s="85"/>
      <c r="M691" s="85"/>
      <c r="N691" s="85"/>
      <c r="O691" s="85"/>
      <c r="P691" s="85"/>
    </row>
    <row r="692" spans="1:16" s="86" customFormat="1" ht="17.25" hidden="1" outlineLevel="2" x14ac:dyDescent="0.3">
      <c r="A692" s="504"/>
      <c r="B692" s="87"/>
      <c r="C692" s="449" t="s">
        <v>734</v>
      </c>
      <c r="D692" s="440" t="s">
        <v>635</v>
      </c>
      <c r="E692" s="142"/>
      <c r="F692" s="83"/>
      <c r="G692" s="84"/>
      <c r="H692" s="85"/>
      <c r="I692" s="85"/>
      <c r="J692" s="85"/>
      <c r="K692" s="85"/>
      <c r="L692" s="85"/>
      <c r="M692" s="85"/>
      <c r="N692" s="85"/>
      <c r="O692" s="85"/>
      <c r="P692" s="85"/>
    </row>
    <row r="693" spans="1:16" s="86" customFormat="1" ht="17.25" hidden="1" outlineLevel="2" x14ac:dyDescent="0.3">
      <c r="A693" s="504"/>
      <c r="B693" s="87"/>
      <c r="C693" s="449" t="s">
        <v>732</v>
      </c>
      <c r="D693" s="440" t="s">
        <v>733</v>
      </c>
      <c r="E693" s="142"/>
      <c r="F693" s="83"/>
      <c r="G693" s="84"/>
      <c r="H693" s="85"/>
      <c r="I693" s="85"/>
      <c r="J693" s="85"/>
      <c r="K693" s="85"/>
      <c r="L693" s="85"/>
      <c r="M693" s="85"/>
      <c r="N693" s="85"/>
      <c r="O693" s="85"/>
      <c r="P693" s="85"/>
    </row>
    <row r="694" spans="1:16" s="86" customFormat="1" ht="17.25" hidden="1" outlineLevel="2" x14ac:dyDescent="0.3">
      <c r="A694" s="504"/>
      <c r="B694" s="87"/>
      <c r="C694" s="449" t="s">
        <v>735</v>
      </c>
      <c r="D694" s="440" t="s">
        <v>604</v>
      </c>
      <c r="E694" s="142"/>
      <c r="F694" s="83"/>
      <c r="G694" s="84"/>
      <c r="H694" s="85"/>
      <c r="I694" s="85"/>
      <c r="J694" s="85"/>
      <c r="K694" s="85"/>
      <c r="L694" s="85"/>
      <c r="M694" s="85"/>
      <c r="N694" s="85"/>
      <c r="O694" s="85"/>
      <c r="P694" s="85"/>
    </row>
    <row r="695" spans="1:16" s="86" customFormat="1" ht="17.25" hidden="1" outlineLevel="2" x14ac:dyDescent="0.3">
      <c r="A695" s="504"/>
      <c r="B695" s="87"/>
      <c r="C695" s="449" t="s">
        <v>605</v>
      </c>
      <c r="D695" s="440" t="s">
        <v>606</v>
      </c>
      <c r="E695" s="142"/>
      <c r="F695" s="83"/>
      <c r="G695" s="84"/>
      <c r="H695" s="85"/>
      <c r="I695" s="85"/>
      <c r="J695" s="85"/>
      <c r="K695" s="85"/>
      <c r="L695" s="85"/>
      <c r="M695" s="85"/>
      <c r="N695" s="85"/>
      <c r="O695" s="85"/>
      <c r="P695" s="85"/>
    </row>
    <row r="696" spans="1:16" s="86" customFormat="1" ht="34.5" hidden="1" outlineLevel="2" x14ac:dyDescent="0.3">
      <c r="A696" s="504"/>
      <c r="B696" s="87"/>
      <c r="C696" s="449" t="s">
        <v>937</v>
      </c>
      <c r="D696" s="440" t="s">
        <v>938</v>
      </c>
      <c r="E696" s="142"/>
      <c r="F696" s="83"/>
      <c r="G696" s="84"/>
      <c r="H696" s="85"/>
      <c r="I696" s="85"/>
      <c r="J696" s="85"/>
      <c r="K696" s="85"/>
      <c r="L696" s="85"/>
      <c r="M696" s="85"/>
      <c r="N696" s="85"/>
      <c r="O696" s="85"/>
      <c r="P696" s="85"/>
    </row>
    <row r="697" spans="1:16" s="86" customFormat="1" ht="17.25" hidden="1" outlineLevel="2" x14ac:dyDescent="0.3">
      <c r="A697" s="504"/>
      <c r="B697" s="87"/>
      <c r="C697" s="449" t="s">
        <v>750</v>
      </c>
      <c r="D697" s="440" t="s">
        <v>616</v>
      </c>
      <c r="E697" s="142"/>
      <c r="F697" s="83"/>
      <c r="G697" s="84"/>
      <c r="H697" s="85"/>
      <c r="I697" s="85"/>
      <c r="J697" s="85"/>
      <c r="K697" s="85"/>
      <c r="L697" s="85"/>
      <c r="M697" s="85"/>
      <c r="N697" s="85"/>
      <c r="O697" s="85"/>
      <c r="P697" s="85"/>
    </row>
    <row r="698" spans="1:16" s="86" customFormat="1" ht="17.25" hidden="1" outlineLevel="2" x14ac:dyDescent="0.3">
      <c r="A698" s="504"/>
      <c r="B698" s="87"/>
      <c r="C698" s="449" t="s">
        <v>909</v>
      </c>
      <c r="D698" s="440" t="s">
        <v>910</v>
      </c>
      <c r="E698" s="142"/>
      <c r="F698" s="83"/>
      <c r="G698" s="84"/>
      <c r="H698" s="85"/>
      <c r="I698" s="85"/>
      <c r="J698" s="85"/>
      <c r="K698" s="85"/>
      <c r="L698" s="85"/>
      <c r="M698" s="85"/>
      <c r="N698" s="85"/>
      <c r="O698" s="85"/>
      <c r="P698" s="85"/>
    </row>
    <row r="699" spans="1:16" s="86" customFormat="1" ht="69" hidden="1" outlineLevel="2" x14ac:dyDescent="0.3">
      <c r="A699" s="504"/>
      <c r="B699" s="87"/>
      <c r="C699" s="449" t="s">
        <v>715</v>
      </c>
      <c r="D699" s="440" t="s">
        <v>716</v>
      </c>
      <c r="E699" s="142" t="s">
        <v>891</v>
      </c>
      <c r="F699" s="83"/>
      <c r="G699" s="84"/>
      <c r="H699" s="85"/>
      <c r="I699" s="85"/>
      <c r="J699" s="85"/>
      <c r="K699" s="85"/>
      <c r="L699" s="85"/>
      <c r="M699" s="85"/>
      <c r="N699" s="85"/>
      <c r="O699" s="85"/>
      <c r="P699" s="85"/>
    </row>
    <row r="700" spans="1:16" s="86" customFormat="1" ht="120.75" hidden="1" outlineLevel="2" x14ac:dyDescent="0.3">
      <c r="A700" s="504"/>
      <c r="B700" s="87"/>
      <c r="C700" s="449" t="s">
        <v>892</v>
      </c>
      <c r="D700" s="440" t="s">
        <v>888</v>
      </c>
      <c r="E700" s="142" t="s">
        <v>893</v>
      </c>
      <c r="F700" s="83"/>
      <c r="G700" s="84"/>
      <c r="H700" s="85"/>
      <c r="I700" s="85"/>
      <c r="J700" s="85"/>
      <c r="K700" s="85"/>
      <c r="L700" s="85"/>
      <c r="M700" s="85"/>
      <c r="N700" s="85"/>
      <c r="O700" s="85"/>
      <c r="P700" s="85"/>
    </row>
    <row r="701" spans="1:16" s="86" customFormat="1" ht="86.25" hidden="1" outlineLevel="2" x14ac:dyDescent="0.3">
      <c r="A701" s="504"/>
      <c r="B701" s="87"/>
      <c r="C701" s="449" t="s">
        <v>545</v>
      </c>
      <c r="D701" s="440" t="s">
        <v>546</v>
      </c>
      <c r="E701" s="142" t="s">
        <v>936</v>
      </c>
      <c r="F701" s="83"/>
      <c r="G701" s="84"/>
      <c r="H701" s="85"/>
      <c r="I701" s="85"/>
      <c r="J701" s="85"/>
      <c r="K701" s="85"/>
      <c r="L701" s="85"/>
      <c r="M701" s="85"/>
      <c r="N701" s="85"/>
      <c r="O701" s="85"/>
      <c r="P701" s="85"/>
    </row>
    <row r="702" spans="1:16" s="86" customFormat="1" ht="86.25" hidden="1" outlineLevel="2" x14ac:dyDescent="0.3">
      <c r="A702" s="504"/>
      <c r="B702" s="89"/>
      <c r="C702" s="449" t="s">
        <v>547</v>
      </c>
      <c r="D702" s="440" t="s">
        <v>548</v>
      </c>
      <c r="E702" s="142" t="s">
        <v>936</v>
      </c>
      <c r="F702" s="83"/>
      <c r="G702" s="84"/>
      <c r="H702" s="85"/>
      <c r="I702" s="85"/>
      <c r="J702" s="85"/>
      <c r="K702" s="85"/>
      <c r="L702" s="85"/>
      <c r="M702" s="85"/>
      <c r="N702" s="85"/>
      <c r="O702" s="85"/>
      <c r="P702" s="85"/>
    </row>
    <row r="703" spans="1:16" s="86" customFormat="1" ht="17.25" hidden="1" outlineLevel="2" x14ac:dyDescent="0.3">
      <c r="A703" s="442"/>
      <c r="B703" s="92"/>
      <c r="C703" s="707" t="s">
        <v>911</v>
      </c>
      <c r="D703" s="443" t="s">
        <v>912</v>
      </c>
      <c r="E703" s="443" t="s">
        <v>361</v>
      </c>
      <c r="F703" s="83"/>
      <c r="G703" s="84"/>
      <c r="H703" s="85"/>
      <c r="I703" s="85"/>
      <c r="J703" s="85"/>
      <c r="K703" s="85"/>
      <c r="L703" s="85"/>
      <c r="M703" s="85"/>
      <c r="N703" s="85"/>
      <c r="O703" s="85"/>
      <c r="P703" s="85"/>
    </row>
    <row r="704" spans="1:16" s="86" customFormat="1" ht="17.25" hidden="1" outlineLevel="2" x14ac:dyDescent="0.3">
      <c r="A704" s="442"/>
      <c r="B704" s="92"/>
      <c r="C704" s="707" t="s">
        <v>913</v>
      </c>
      <c r="D704" s="443" t="s">
        <v>836</v>
      </c>
      <c r="E704" s="443" t="s">
        <v>361</v>
      </c>
      <c r="F704" s="83"/>
      <c r="G704" s="84"/>
      <c r="H704" s="85"/>
      <c r="I704" s="85"/>
      <c r="J704" s="85"/>
      <c r="K704" s="85"/>
      <c r="L704" s="85"/>
      <c r="M704" s="85"/>
      <c r="N704" s="85"/>
      <c r="O704" s="85"/>
      <c r="P704" s="85"/>
    </row>
    <row r="705" spans="1:16" s="86" customFormat="1" ht="17.25" hidden="1" outlineLevel="2" x14ac:dyDescent="0.3">
      <c r="A705" s="505"/>
      <c r="B705" s="110">
        <f>SUM(B667,B673,B674,B675,B676)</f>
        <v>0</v>
      </c>
      <c r="C705" s="506" t="s">
        <v>794</v>
      </c>
      <c r="D705" s="507" t="s">
        <v>321</v>
      </c>
      <c r="E705" s="143" t="s">
        <v>896</v>
      </c>
      <c r="F705" s="83"/>
      <c r="G705" s="84"/>
      <c r="H705" s="85"/>
      <c r="I705" s="85"/>
      <c r="J705" s="85"/>
      <c r="K705" s="85"/>
      <c r="L705" s="85"/>
      <c r="M705" s="85"/>
      <c r="N705" s="85"/>
      <c r="O705" s="85"/>
      <c r="P705" s="85"/>
    </row>
    <row r="706" spans="1:16" s="86" customFormat="1" ht="17.25" hidden="1" outlineLevel="2" x14ac:dyDescent="0.3">
      <c r="A706" s="504"/>
      <c r="B706" s="90">
        <f>SUM(B682:B687)</f>
        <v>0</v>
      </c>
      <c r="C706" s="506" t="s">
        <v>752</v>
      </c>
      <c r="D706" s="507" t="s">
        <v>321</v>
      </c>
      <c r="E706" s="143" t="s">
        <v>896</v>
      </c>
      <c r="F706" s="83"/>
      <c r="G706" s="84"/>
      <c r="H706" s="85"/>
      <c r="I706" s="85"/>
      <c r="J706" s="85"/>
      <c r="K706" s="85"/>
      <c r="L706" s="85"/>
      <c r="M706" s="85"/>
      <c r="N706" s="85"/>
      <c r="O706" s="85"/>
      <c r="P706" s="85"/>
    </row>
    <row r="707" spans="1:16" s="86" customFormat="1" ht="17.25" hidden="1" outlineLevel="2" x14ac:dyDescent="0.3">
      <c r="A707" s="504"/>
      <c r="B707" s="110">
        <f>SUM(B667,B673:B675,B676,B682:B687,B703:B704)</f>
        <v>0</v>
      </c>
      <c r="C707" s="508" t="s">
        <v>330</v>
      </c>
      <c r="D707" s="507" t="s">
        <v>331</v>
      </c>
      <c r="E707" s="143"/>
      <c r="F707" s="83"/>
      <c r="G707" s="84"/>
      <c r="H707" s="85"/>
      <c r="I707" s="85"/>
      <c r="J707" s="85"/>
      <c r="K707" s="85"/>
      <c r="L707" s="85"/>
      <c r="M707" s="85"/>
      <c r="N707" s="85"/>
      <c r="O707" s="85"/>
      <c r="P707" s="85"/>
    </row>
    <row r="708" spans="1:16" s="86" customFormat="1" ht="17.25" hidden="1" outlineLevel="2" x14ac:dyDescent="0.3">
      <c r="A708" s="504"/>
      <c r="B708" s="441">
        <f>IF(B707&gt;0,1,0)</f>
        <v>0</v>
      </c>
      <c r="C708" s="439" t="s">
        <v>336</v>
      </c>
      <c r="D708" s="440" t="s">
        <v>939</v>
      </c>
      <c r="E708" s="143"/>
      <c r="F708" s="83"/>
      <c r="G708" s="84"/>
      <c r="H708" s="85"/>
      <c r="I708" s="85"/>
      <c r="J708" s="85"/>
      <c r="K708" s="85"/>
      <c r="L708" s="85"/>
      <c r="M708" s="85"/>
      <c r="N708" s="85"/>
      <c r="O708" s="85"/>
      <c r="P708" s="85"/>
    </row>
    <row r="709" spans="1:16" s="98" customFormat="1" ht="34.5" hidden="1" outlineLevel="2" x14ac:dyDescent="0.3">
      <c r="A709" s="509"/>
      <c r="B709" s="144"/>
      <c r="C709" s="439" t="s">
        <v>940</v>
      </c>
      <c r="D709" s="440" t="s">
        <v>941</v>
      </c>
      <c r="E709" s="145" t="s">
        <v>942</v>
      </c>
      <c r="F709" s="95"/>
      <c r="G709" s="96"/>
      <c r="H709" s="97"/>
      <c r="I709" s="97"/>
      <c r="J709" s="97"/>
      <c r="K709" s="97"/>
      <c r="L709" s="97"/>
      <c r="M709" s="97"/>
      <c r="N709" s="97"/>
      <c r="O709" s="97"/>
      <c r="P709" s="97"/>
    </row>
    <row r="710" spans="1:16" s="98" customFormat="1" ht="17.25" hidden="1" outlineLevel="2" x14ac:dyDescent="0.3">
      <c r="A710" s="504"/>
      <c r="B710" s="89"/>
      <c r="C710" s="439" t="s">
        <v>943</v>
      </c>
      <c r="D710" s="440" t="s">
        <v>944</v>
      </c>
      <c r="E710" s="143" t="s">
        <v>945</v>
      </c>
      <c r="F710" s="95"/>
      <c r="G710" s="96"/>
      <c r="H710" s="97"/>
      <c r="I710" s="97"/>
      <c r="J710" s="97"/>
      <c r="K710" s="97"/>
      <c r="L710" s="97"/>
      <c r="M710" s="97"/>
      <c r="N710" s="97"/>
      <c r="O710" s="97"/>
      <c r="P710" s="97"/>
    </row>
    <row r="711" spans="1:16" s="98" customFormat="1" ht="17.25" hidden="1" outlineLevel="2" x14ac:dyDescent="0.3">
      <c r="A711" s="504"/>
      <c r="B711" s="89"/>
      <c r="C711" s="439" t="s">
        <v>946</v>
      </c>
      <c r="D711" s="440" t="s">
        <v>947</v>
      </c>
      <c r="E711" s="142" t="s">
        <v>948</v>
      </c>
      <c r="F711" s="95"/>
      <c r="G711" s="96"/>
      <c r="H711" s="97"/>
      <c r="I711" s="97"/>
      <c r="J711" s="97"/>
      <c r="K711" s="97"/>
      <c r="L711" s="97"/>
      <c r="M711" s="97"/>
      <c r="N711" s="97"/>
      <c r="O711" s="97"/>
      <c r="P711" s="97"/>
    </row>
    <row r="712" spans="1:16" s="98" customFormat="1" ht="17.25" hidden="1" outlineLevel="2" x14ac:dyDescent="0.3">
      <c r="A712" s="504"/>
      <c r="B712" s="89"/>
      <c r="C712" s="439" t="s">
        <v>949</v>
      </c>
      <c r="D712" s="440" t="s">
        <v>950</v>
      </c>
      <c r="E712" s="142"/>
      <c r="F712" s="95"/>
      <c r="G712" s="96"/>
      <c r="H712" s="97"/>
      <c r="I712" s="97"/>
      <c r="J712" s="97"/>
      <c r="K712" s="97"/>
      <c r="L712" s="97"/>
      <c r="M712" s="97"/>
      <c r="N712" s="97"/>
      <c r="O712" s="97"/>
      <c r="P712" s="97"/>
    </row>
    <row r="713" spans="1:16" s="98" customFormat="1" ht="17.25" hidden="1" outlineLevel="2" x14ac:dyDescent="0.3">
      <c r="A713" s="504"/>
      <c r="B713" s="87"/>
      <c r="C713" s="439" t="s">
        <v>951</v>
      </c>
      <c r="D713" s="440" t="s">
        <v>952</v>
      </c>
      <c r="E713" s="142" t="s">
        <v>953</v>
      </c>
      <c r="F713" s="95"/>
      <c r="G713" s="96"/>
      <c r="H713" s="97"/>
      <c r="I713" s="97"/>
      <c r="J713" s="97"/>
      <c r="K713" s="97"/>
      <c r="L713" s="97"/>
      <c r="M713" s="97"/>
      <c r="N713" s="97"/>
      <c r="O713" s="97"/>
      <c r="P713" s="97"/>
    </row>
    <row r="714" spans="1:16" s="98" customFormat="1" ht="17.25" hidden="1" outlineLevel="2" x14ac:dyDescent="0.3">
      <c r="A714" s="504"/>
      <c r="B714" s="87"/>
      <c r="C714" s="439" t="s">
        <v>954</v>
      </c>
      <c r="D714" s="447" t="s">
        <v>955</v>
      </c>
      <c r="E714" s="142" t="s">
        <v>956</v>
      </c>
      <c r="F714" s="95"/>
      <c r="G714" s="96"/>
      <c r="H714" s="97"/>
      <c r="I714" s="97"/>
      <c r="J714" s="97"/>
      <c r="K714" s="97"/>
      <c r="L714" s="97"/>
      <c r="M714" s="97"/>
      <c r="N714" s="97"/>
      <c r="O714" s="97"/>
      <c r="P714" s="97"/>
    </row>
    <row r="715" spans="1:16" s="98" customFormat="1" ht="17.25" hidden="1" outlineLevel="2" x14ac:dyDescent="0.3">
      <c r="A715" s="504"/>
      <c r="B715" s="87"/>
      <c r="C715" s="439" t="s">
        <v>618</v>
      </c>
      <c r="D715" s="447" t="s">
        <v>867</v>
      </c>
      <c r="E715" s="510"/>
      <c r="F715" s="95"/>
      <c r="G715" s="96"/>
      <c r="H715" s="97"/>
      <c r="I715" s="97"/>
      <c r="J715" s="97"/>
      <c r="K715" s="97"/>
      <c r="L715" s="97"/>
      <c r="M715" s="97"/>
      <c r="N715" s="97"/>
      <c r="O715" s="97"/>
      <c r="P715" s="97"/>
    </row>
    <row r="716" spans="1:16" s="86" customFormat="1" ht="17.25" hidden="1" outlineLevel="2" x14ac:dyDescent="0.3">
      <c r="A716" s="448"/>
      <c r="B716" s="93"/>
      <c r="C716" s="439" t="s">
        <v>393</v>
      </c>
      <c r="D716" s="447" t="s">
        <v>869</v>
      </c>
      <c r="E716" s="94" t="s">
        <v>395</v>
      </c>
      <c r="F716" s="95"/>
      <c r="G716" s="84"/>
      <c r="H716" s="85"/>
      <c r="I716" s="85"/>
      <c r="J716" s="85"/>
      <c r="K716" s="85"/>
      <c r="L716" s="85"/>
      <c r="M716" s="85"/>
      <c r="N716" s="85"/>
      <c r="O716" s="85"/>
      <c r="P716" s="85"/>
    </row>
    <row r="717" spans="1:16" s="86" customFormat="1" ht="17.25" hidden="1" outlineLevel="2" x14ac:dyDescent="0.3">
      <c r="A717" s="448"/>
      <c r="B717" s="93"/>
      <c r="C717" s="439" t="s">
        <v>396</v>
      </c>
      <c r="D717" s="447" t="s">
        <v>870</v>
      </c>
      <c r="E717" s="94" t="s">
        <v>395</v>
      </c>
      <c r="F717" s="95"/>
      <c r="G717" s="84"/>
      <c r="H717" s="85"/>
      <c r="I717" s="85"/>
      <c r="J717" s="85"/>
      <c r="K717" s="85"/>
      <c r="L717" s="85"/>
      <c r="M717" s="85"/>
      <c r="N717" s="85"/>
      <c r="O717" s="85"/>
      <c r="P717" s="85"/>
    </row>
    <row r="718" spans="1:16" s="86" customFormat="1" ht="17.25" hidden="1" outlineLevel="2" x14ac:dyDescent="0.3">
      <c r="A718" s="448"/>
      <c r="B718" s="93"/>
      <c r="C718" s="439" t="s">
        <v>398</v>
      </c>
      <c r="D718" s="447" t="s">
        <v>871</v>
      </c>
      <c r="E718" s="94" t="s">
        <v>395</v>
      </c>
      <c r="F718" s="95"/>
      <c r="G718" s="84"/>
      <c r="H718" s="85"/>
      <c r="I718" s="85"/>
      <c r="J718" s="85"/>
      <c r="K718" s="85"/>
      <c r="L718" s="85"/>
      <c r="M718" s="85"/>
      <c r="N718" s="85"/>
      <c r="O718" s="85"/>
      <c r="P718" s="85"/>
    </row>
    <row r="719" spans="1:16" s="98" customFormat="1" ht="17.25" hidden="1" outlineLevel="2" x14ac:dyDescent="0.3">
      <c r="A719" s="448"/>
      <c r="B719" s="93"/>
      <c r="C719" s="439" t="s">
        <v>400</v>
      </c>
      <c r="D719" s="447" t="s">
        <v>873</v>
      </c>
      <c r="E719" s="94" t="s">
        <v>395</v>
      </c>
      <c r="F719" s="95"/>
      <c r="G719" s="96"/>
      <c r="H719" s="97"/>
      <c r="I719" s="97"/>
      <c r="J719" s="97"/>
      <c r="K719" s="97"/>
      <c r="L719" s="97"/>
      <c r="M719" s="97"/>
      <c r="N719" s="97"/>
      <c r="O719" s="97"/>
      <c r="P719" s="97"/>
    </row>
    <row r="720" spans="1:16" s="98" customFormat="1" ht="17.25" hidden="1" outlineLevel="2" x14ac:dyDescent="0.3">
      <c r="A720" s="504"/>
      <c r="B720" s="99"/>
      <c r="C720" s="439" t="s">
        <v>400</v>
      </c>
      <c r="D720" s="447" t="s">
        <v>873</v>
      </c>
      <c r="E720" s="125" t="s">
        <v>874</v>
      </c>
      <c r="F720" s="95"/>
      <c r="G720" s="96"/>
      <c r="H720" s="97"/>
      <c r="I720" s="97"/>
      <c r="J720" s="97"/>
      <c r="K720" s="97"/>
      <c r="L720" s="97"/>
      <c r="M720" s="97"/>
      <c r="N720" s="97"/>
      <c r="O720" s="97"/>
      <c r="P720" s="97"/>
    </row>
    <row r="721" spans="1:16" s="98" customFormat="1" ht="17.25" hidden="1" outlineLevel="2" x14ac:dyDescent="0.3">
      <c r="A721" s="504"/>
      <c r="B721" s="99"/>
      <c r="C721" s="493" t="s">
        <v>957</v>
      </c>
      <c r="D721" s="450" t="s">
        <v>958</v>
      </c>
      <c r="E721" s="125"/>
      <c r="F721" s="95"/>
      <c r="G721" s="96"/>
      <c r="H721" s="97"/>
      <c r="I721" s="97"/>
      <c r="J721" s="97"/>
      <c r="K721" s="97"/>
      <c r="L721" s="97"/>
      <c r="M721" s="97"/>
      <c r="N721" s="97"/>
      <c r="O721" s="97"/>
      <c r="P721" s="97"/>
    </row>
    <row r="722" spans="1:16" s="98" customFormat="1" ht="17.25" hidden="1" outlineLevel="2" x14ac:dyDescent="0.3">
      <c r="A722" s="504"/>
      <c r="B722" s="99"/>
      <c r="C722" s="449" t="s">
        <v>959</v>
      </c>
      <c r="D722" s="450" t="s">
        <v>960</v>
      </c>
      <c r="E722" s="125"/>
      <c r="F722" s="95"/>
      <c r="G722" s="96"/>
      <c r="H722" s="97"/>
      <c r="I722" s="97"/>
      <c r="J722" s="97"/>
      <c r="K722" s="97"/>
      <c r="L722" s="97"/>
      <c r="M722" s="97"/>
      <c r="N722" s="97"/>
      <c r="O722" s="97"/>
      <c r="P722" s="97"/>
    </row>
    <row r="723" spans="1:16" s="98" customFormat="1" ht="17.25" hidden="1" outlineLevel="2" x14ac:dyDescent="0.3">
      <c r="A723" s="504"/>
      <c r="B723" s="99"/>
      <c r="C723" s="449" t="s">
        <v>894</v>
      </c>
      <c r="D723" s="450" t="s">
        <v>729</v>
      </c>
      <c r="E723" s="125"/>
      <c r="F723" s="95"/>
      <c r="G723" s="96"/>
      <c r="H723" s="97"/>
      <c r="I723" s="97"/>
      <c r="J723" s="97"/>
      <c r="K723" s="97"/>
      <c r="L723" s="97"/>
      <c r="M723" s="97"/>
      <c r="N723" s="97"/>
      <c r="O723" s="97"/>
      <c r="P723" s="97"/>
    </row>
    <row r="724" spans="1:16" s="98" customFormat="1" ht="17.25" hidden="1" outlineLevel="2" x14ac:dyDescent="0.3">
      <c r="A724" s="504"/>
      <c r="B724" s="99"/>
      <c r="C724" s="449" t="s">
        <v>895</v>
      </c>
      <c r="D724" s="450" t="s">
        <v>731</v>
      </c>
      <c r="E724" s="125"/>
      <c r="F724" s="95"/>
      <c r="G724" s="96"/>
      <c r="H724" s="97"/>
      <c r="I724" s="97"/>
      <c r="J724" s="97"/>
      <c r="K724" s="97"/>
      <c r="L724" s="97"/>
      <c r="M724" s="97"/>
      <c r="N724" s="97"/>
      <c r="O724" s="97"/>
      <c r="P724" s="97"/>
    </row>
    <row r="725" spans="1:16" s="98" customFormat="1" ht="17.25" hidden="1" outlineLevel="2" x14ac:dyDescent="0.3">
      <c r="A725" s="504"/>
      <c r="B725" s="99"/>
      <c r="C725" s="449" t="s">
        <v>900</v>
      </c>
      <c r="D725" s="450" t="s">
        <v>635</v>
      </c>
      <c r="E725" s="125"/>
      <c r="F725" s="95"/>
      <c r="G725" s="96"/>
      <c r="H725" s="97"/>
      <c r="I725" s="97"/>
      <c r="J725" s="97"/>
      <c r="K725" s="97"/>
      <c r="L725" s="97"/>
      <c r="M725" s="97"/>
      <c r="N725" s="97"/>
      <c r="O725" s="97"/>
      <c r="P725" s="97"/>
    </row>
    <row r="726" spans="1:16" s="98" customFormat="1" ht="17.25" hidden="1" outlineLevel="2" x14ac:dyDescent="0.3">
      <c r="A726" s="504"/>
      <c r="B726" s="99"/>
      <c r="C726" s="449" t="s">
        <v>897</v>
      </c>
      <c r="D726" s="450" t="s">
        <v>733</v>
      </c>
      <c r="E726" s="125"/>
      <c r="F726" s="95"/>
      <c r="G726" s="96"/>
      <c r="H726" s="97"/>
      <c r="I726" s="97"/>
      <c r="J726" s="97"/>
      <c r="K726" s="97"/>
      <c r="L726" s="97"/>
      <c r="M726" s="97"/>
      <c r="N726" s="97"/>
      <c r="O726" s="97"/>
      <c r="P726" s="97"/>
    </row>
    <row r="727" spans="1:16" s="98" customFormat="1" ht="17.25" hidden="1" outlineLevel="2" x14ac:dyDescent="0.3">
      <c r="A727" s="504"/>
      <c r="B727" s="99"/>
      <c r="C727" s="449" t="s">
        <v>902</v>
      </c>
      <c r="D727" s="450" t="s">
        <v>604</v>
      </c>
      <c r="E727" s="125"/>
      <c r="F727" s="95"/>
      <c r="G727" s="96"/>
      <c r="H727" s="97"/>
      <c r="I727" s="97"/>
      <c r="J727" s="97"/>
      <c r="K727" s="97"/>
      <c r="L727" s="97"/>
      <c r="M727" s="97"/>
      <c r="N727" s="97"/>
      <c r="O727" s="97"/>
      <c r="P727" s="97"/>
    </row>
    <row r="728" spans="1:16" s="98" customFormat="1" ht="17.25" hidden="1" outlineLevel="2" x14ac:dyDescent="0.3">
      <c r="A728" s="504"/>
      <c r="B728" s="89"/>
      <c r="C728" s="449" t="s">
        <v>825</v>
      </c>
      <c r="D728" s="450" t="s">
        <v>606</v>
      </c>
      <c r="E728" s="465" t="s">
        <v>827</v>
      </c>
      <c r="F728" s="95"/>
      <c r="G728" s="96"/>
      <c r="H728" s="97"/>
      <c r="I728" s="97"/>
      <c r="J728" s="97"/>
      <c r="K728" s="97"/>
      <c r="L728" s="97"/>
      <c r="M728" s="97"/>
      <c r="N728" s="97"/>
      <c r="O728" s="97"/>
      <c r="P728" s="97"/>
    </row>
    <row r="729" spans="1:16" s="462" customFormat="1" ht="17.25" hidden="1" outlineLevel="2" x14ac:dyDescent="0.3">
      <c r="A729" s="442"/>
      <c r="B729" s="92"/>
      <c r="C729" s="707" t="s">
        <v>961</v>
      </c>
      <c r="D729" s="443" t="s">
        <v>962</v>
      </c>
      <c r="E729" s="443" t="s">
        <v>361</v>
      </c>
      <c r="F729" s="95"/>
      <c r="G729" s="95"/>
      <c r="H729" s="461"/>
      <c r="I729" s="461"/>
      <c r="J729" s="461"/>
      <c r="K729" s="461"/>
      <c r="L729" s="461"/>
      <c r="M729" s="461"/>
      <c r="N729" s="461"/>
      <c r="O729" s="461"/>
      <c r="P729" s="461"/>
    </row>
    <row r="730" spans="1:16" s="98" customFormat="1" ht="17.25" hidden="1" outlineLevel="2" x14ac:dyDescent="0.3">
      <c r="A730" s="442"/>
      <c r="B730" s="92"/>
      <c r="C730" s="707" t="s">
        <v>963</v>
      </c>
      <c r="D730" s="443" t="s">
        <v>964</v>
      </c>
      <c r="E730" s="443" t="s">
        <v>361</v>
      </c>
      <c r="F730" s="95"/>
      <c r="G730" s="96"/>
      <c r="H730" s="97"/>
      <c r="I730" s="97"/>
      <c r="J730" s="97"/>
      <c r="K730" s="97"/>
      <c r="L730" s="97"/>
      <c r="M730" s="97"/>
      <c r="N730" s="97"/>
      <c r="O730" s="97"/>
      <c r="P730" s="97"/>
    </row>
    <row r="731" spans="1:16" s="98" customFormat="1" ht="17.25" hidden="1" outlineLevel="2" x14ac:dyDescent="0.3">
      <c r="A731" s="442"/>
      <c r="B731" s="92"/>
      <c r="C731" s="707" t="s">
        <v>965</v>
      </c>
      <c r="D731" s="443" t="s">
        <v>966</v>
      </c>
      <c r="E731" s="443" t="s">
        <v>361</v>
      </c>
      <c r="F731" s="95"/>
      <c r="G731" s="96"/>
      <c r="H731" s="97"/>
      <c r="I731" s="97"/>
      <c r="J731" s="97"/>
      <c r="K731" s="97"/>
      <c r="L731" s="97"/>
      <c r="M731" s="97"/>
      <c r="N731" s="97"/>
      <c r="O731" s="97"/>
      <c r="P731" s="97"/>
    </row>
    <row r="732" spans="1:16" s="98" customFormat="1" ht="17.25" hidden="1" outlineLevel="2" x14ac:dyDescent="0.3">
      <c r="A732" s="442"/>
      <c r="B732" s="92"/>
      <c r="C732" s="707" t="s">
        <v>967</v>
      </c>
      <c r="D732" s="443" t="s">
        <v>968</v>
      </c>
      <c r="E732" s="443" t="s">
        <v>361</v>
      </c>
      <c r="F732" s="95"/>
      <c r="G732" s="96"/>
      <c r="H732" s="97"/>
      <c r="I732" s="97"/>
      <c r="J732" s="97"/>
      <c r="K732" s="97"/>
      <c r="L732" s="97"/>
      <c r="M732" s="97"/>
      <c r="N732" s="97"/>
      <c r="O732" s="97"/>
      <c r="P732" s="97"/>
    </row>
    <row r="733" spans="1:16" s="98" customFormat="1" ht="17.25" hidden="1" outlineLevel="2" x14ac:dyDescent="0.3">
      <c r="A733" s="442"/>
      <c r="B733" s="92"/>
      <c r="C733" s="707" t="s">
        <v>969</v>
      </c>
      <c r="D733" s="443" t="s">
        <v>970</v>
      </c>
      <c r="E733" s="443" t="s">
        <v>361</v>
      </c>
      <c r="F733" s="95"/>
      <c r="G733" s="96"/>
      <c r="H733" s="97"/>
      <c r="I733" s="97"/>
      <c r="J733" s="97"/>
      <c r="K733" s="97"/>
      <c r="L733" s="97"/>
      <c r="M733" s="97"/>
      <c r="N733" s="97"/>
      <c r="O733" s="97"/>
      <c r="P733" s="97"/>
    </row>
    <row r="734" spans="1:16" s="98" customFormat="1" ht="34.5" hidden="1" outlineLevel="2" x14ac:dyDescent="0.3">
      <c r="A734" s="442"/>
      <c r="B734" s="92"/>
      <c r="C734" s="707" t="s">
        <v>971</v>
      </c>
      <c r="D734" s="443" t="s">
        <v>972</v>
      </c>
      <c r="E734" s="443" t="s">
        <v>361</v>
      </c>
      <c r="F734" s="95"/>
      <c r="G734" s="96"/>
      <c r="H734" s="97"/>
      <c r="I734" s="97"/>
      <c r="J734" s="97"/>
      <c r="K734" s="97"/>
      <c r="L734" s="97"/>
      <c r="M734" s="97"/>
      <c r="N734" s="97"/>
      <c r="O734" s="97"/>
      <c r="P734" s="97"/>
    </row>
    <row r="735" spans="1:16" s="86" customFormat="1" ht="17.25" hidden="1" outlineLevel="2" x14ac:dyDescent="0.3">
      <c r="A735" s="442"/>
      <c r="B735" s="92"/>
      <c r="C735" s="707" t="s">
        <v>423</v>
      </c>
      <c r="D735" s="443" t="s">
        <v>881</v>
      </c>
      <c r="E735" s="443" t="s">
        <v>361</v>
      </c>
      <c r="F735" s="95"/>
      <c r="G735" s="84"/>
      <c r="H735" s="85"/>
      <c r="I735" s="85"/>
      <c r="J735" s="85"/>
      <c r="K735" s="85"/>
      <c r="L735" s="85"/>
      <c r="M735" s="85"/>
      <c r="N735" s="85"/>
      <c r="O735" s="85"/>
      <c r="P735" s="85"/>
    </row>
    <row r="736" spans="1:16" s="98" customFormat="1" ht="34.5" hidden="1" outlineLevel="2" x14ac:dyDescent="0.3">
      <c r="A736" s="442"/>
      <c r="B736" s="92"/>
      <c r="C736" s="707" t="s">
        <v>882</v>
      </c>
      <c r="D736" s="443" t="s">
        <v>883</v>
      </c>
      <c r="E736" s="443" t="s">
        <v>361</v>
      </c>
      <c r="F736" s="95"/>
      <c r="G736" s="96"/>
      <c r="H736" s="97"/>
      <c r="I736" s="97"/>
      <c r="J736" s="97"/>
      <c r="K736" s="97"/>
      <c r="L736" s="97"/>
      <c r="M736" s="97"/>
      <c r="N736" s="97"/>
      <c r="O736" s="97"/>
      <c r="P736" s="97"/>
    </row>
    <row r="737" spans="1:16" s="98" customFormat="1" ht="51.75" hidden="1" outlineLevel="2" x14ac:dyDescent="0.3">
      <c r="A737" s="504"/>
      <c r="B737" s="89"/>
      <c r="C737" s="707" t="s">
        <v>746</v>
      </c>
      <c r="D737" s="443" t="s">
        <v>716</v>
      </c>
      <c r="E737" s="443" t="s">
        <v>973</v>
      </c>
      <c r="F737" s="95"/>
      <c r="G737" s="96"/>
      <c r="H737" s="97"/>
      <c r="I737" s="97"/>
      <c r="J737" s="97"/>
      <c r="K737" s="97"/>
      <c r="L737" s="97"/>
      <c r="M737" s="97"/>
      <c r="N737" s="97"/>
      <c r="O737" s="97"/>
      <c r="P737" s="97"/>
    </row>
    <row r="738" spans="1:16" s="98" customFormat="1" ht="51.75" hidden="1" outlineLevel="2" x14ac:dyDescent="0.3">
      <c r="A738" s="504"/>
      <c r="B738" s="89"/>
      <c r="C738" s="707" t="s">
        <v>918</v>
      </c>
      <c r="D738" s="443" t="s">
        <v>747</v>
      </c>
      <c r="E738" s="443" t="s">
        <v>974</v>
      </c>
      <c r="F738" s="95"/>
      <c r="G738" s="96"/>
      <c r="H738" s="97"/>
      <c r="I738" s="97"/>
      <c r="J738" s="97"/>
      <c r="K738" s="97"/>
      <c r="L738" s="97"/>
      <c r="M738" s="97"/>
      <c r="N738" s="97"/>
      <c r="O738" s="97"/>
      <c r="P738" s="97"/>
    </row>
    <row r="739" spans="1:16" s="98" customFormat="1" ht="34.5" hidden="1" outlineLevel="2" x14ac:dyDescent="0.3">
      <c r="A739" s="511"/>
      <c r="B739" s="126"/>
      <c r="C739" s="707" t="s">
        <v>975</v>
      </c>
      <c r="D739" s="443" t="s">
        <v>938</v>
      </c>
      <c r="E739" s="443" t="s">
        <v>361</v>
      </c>
      <c r="F739" s="95"/>
      <c r="G739" s="96"/>
      <c r="H739" s="97"/>
      <c r="I739" s="97"/>
      <c r="J739" s="97"/>
      <c r="K739" s="97"/>
      <c r="L739" s="97"/>
      <c r="M739" s="97"/>
      <c r="N739" s="97"/>
      <c r="O739" s="97"/>
      <c r="P739" s="97"/>
    </row>
    <row r="740" spans="1:16" s="98" customFormat="1" ht="17.25" hidden="1" outlineLevel="2" x14ac:dyDescent="0.3">
      <c r="A740" s="511"/>
      <c r="B740" s="126"/>
      <c r="C740" s="707" t="s">
        <v>921</v>
      </c>
      <c r="D740" s="443" t="s">
        <v>976</v>
      </c>
      <c r="E740" s="443" t="s">
        <v>361</v>
      </c>
      <c r="F740" s="95"/>
      <c r="G740" s="96"/>
      <c r="H740" s="97"/>
      <c r="I740" s="97"/>
      <c r="J740" s="97"/>
      <c r="K740" s="97"/>
      <c r="L740" s="97"/>
      <c r="M740" s="97"/>
      <c r="N740" s="97"/>
      <c r="O740" s="97"/>
      <c r="P740" s="97"/>
    </row>
    <row r="741" spans="1:16" s="98" customFormat="1" ht="17.25" hidden="1" outlineLevel="2" x14ac:dyDescent="0.3">
      <c r="A741" s="511"/>
      <c r="B741" s="126"/>
      <c r="C741" s="707" t="s">
        <v>844</v>
      </c>
      <c r="D741" s="443" t="s">
        <v>845</v>
      </c>
      <c r="E741" s="443" t="s">
        <v>361</v>
      </c>
      <c r="F741" s="95"/>
      <c r="G741" s="96"/>
      <c r="H741" s="97"/>
      <c r="I741" s="97"/>
      <c r="J741" s="97"/>
      <c r="K741" s="97"/>
      <c r="L741" s="97"/>
      <c r="M741" s="97"/>
      <c r="N741" s="97"/>
      <c r="O741" s="97"/>
      <c r="P741" s="97"/>
    </row>
    <row r="742" spans="1:16" s="98" customFormat="1" ht="17.25" hidden="1" outlineLevel="2" x14ac:dyDescent="0.3">
      <c r="A742" s="442"/>
      <c r="B742" s="92"/>
      <c r="C742" s="707" t="s">
        <v>923</v>
      </c>
      <c r="D742" s="443" t="s">
        <v>924</v>
      </c>
      <c r="E742" s="443" t="s">
        <v>361</v>
      </c>
      <c r="F742" s="95"/>
      <c r="G742" s="96"/>
      <c r="H742" s="97"/>
      <c r="I742" s="97"/>
      <c r="J742" s="97"/>
      <c r="K742" s="97"/>
      <c r="L742" s="97"/>
      <c r="M742" s="97"/>
      <c r="N742" s="97"/>
      <c r="O742" s="97"/>
      <c r="P742" s="97"/>
    </row>
    <row r="743" spans="1:16" s="98" customFormat="1" ht="17.25" hidden="1" outlineLevel="2" x14ac:dyDescent="0.3">
      <c r="A743" s="442"/>
      <c r="B743" s="92"/>
      <c r="C743" s="707" t="s">
        <v>925</v>
      </c>
      <c r="D743" s="443" t="s">
        <v>926</v>
      </c>
      <c r="E743" s="443" t="s">
        <v>361</v>
      </c>
      <c r="F743" s="95"/>
      <c r="G743" s="96"/>
      <c r="H743" s="97"/>
      <c r="I743" s="97"/>
      <c r="J743" s="97"/>
      <c r="K743" s="97"/>
      <c r="L743" s="97"/>
      <c r="M743" s="97"/>
      <c r="N743" s="97"/>
      <c r="O743" s="97"/>
      <c r="P743" s="97"/>
    </row>
    <row r="744" spans="1:16" s="98" customFormat="1" ht="17.25" hidden="1" outlineLevel="2" x14ac:dyDescent="0.3">
      <c r="A744" s="442"/>
      <c r="B744" s="92"/>
      <c r="C744" s="707" t="s">
        <v>977</v>
      </c>
      <c r="D744" s="443" t="s">
        <v>978</v>
      </c>
      <c r="E744" s="443" t="s">
        <v>361</v>
      </c>
      <c r="F744" s="95"/>
      <c r="G744" s="96"/>
      <c r="H744" s="97"/>
      <c r="I744" s="97"/>
      <c r="J744" s="97"/>
      <c r="K744" s="97"/>
      <c r="L744" s="97"/>
      <c r="M744" s="97"/>
      <c r="N744" s="97"/>
      <c r="O744" s="97"/>
      <c r="P744" s="97"/>
    </row>
    <row r="745" spans="1:16" s="98" customFormat="1" ht="34.5" hidden="1" outlineLevel="2" x14ac:dyDescent="0.3">
      <c r="A745" s="442"/>
      <c r="B745" s="92"/>
      <c r="C745" s="707" t="s">
        <v>927</v>
      </c>
      <c r="D745" s="443" t="s">
        <v>928</v>
      </c>
      <c r="E745" s="443" t="s">
        <v>361</v>
      </c>
      <c r="F745" s="95"/>
      <c r="G745" s="96"/>
      <c r="H745" s="97"/>
      <c r="I745" s="97"/>
      <c r="J745" s="97"/>
      <c r="K745" s="97"/>
      <c r="L745" s="97"/>
      <c r="M745" s="97"/>
      <c r="N745" s="97"/>
      <c r="O745" s="97"/>
      <c r="P745" s="97"/>
    </row>
    <row r="746" spans="1:16" s="98" customFormat="1" ht="17.25" hidden="1" outlineLevel="2" x14ac:dyDescent="0.3">
      <c r="A746" s="442"/>
      <c r="B746" s="92"/>
      <c r="C746" s="707" t="s">
        <v>979</v>
      </c>
      <c r="D746" s="443" t="s">
        <v>980</v>
      </c>
      <c r="E746" s="443" t="s">
        <v>361</v>
      </c>
      <c r="F746" s="95"/>
      <c r="G746" s="96"/>
      <c r="H746" s="97"/>
      <c r="I746" s="97"/>
      <c r="J746" s="97"/>
      <c r="K746" s="97"/>
      <c r="L746" s="97"/>
      <c r="M746" s="97"/>
      <c r="N746" s="97"/>
      <c r="O746" s="97"/>
      <c r="P746" s="97"/>
    </row>
    <row r="747" spans="1:16" s="98" customFormat="1" ht="17.25" hidden="1" outlineLevel="2" x14ac:dyDescent="0.3">
      <c r="A747" s="442"/>
      <c r="B747" s="92"/>
      <c r="C747" s="707" t="s">
        <v>929</v>
      </c>
      <c r="D747" s="443" t="s">
        <v>930</v>
      </c>
      <c r="E747" s="443" t="s">
        <v>361</v>
      </c>
      <c r="F747" s="95"/>
      <c r="G747" s="96"/>
      <c r="H747" s="97"/>
      <c r="I747" s="97"/>
      <c r="J747" s="97"/>
      <c r="K747" s="97"/>
      <c r="L747" s="97"/>
      <c r="M747" s="97"/>
      <c r="N747" s="97"/>
      <c r="O747" s="97"/>
      <c r="P747" s="97"/>
    </row>
    <row r="748" spans="1:16" s="98" customFormat="1" ht="17.25" hidden="1" outlineLevel="2" x14ac:dyDescent="0.3">
      <c r="A748" s="442"/>
      <c r="B748" s="92"/>
      <c r="C748" s="707" t="s">
        <v>981</v>
      </c>
      <c r="D748" s="443" t="s">
        <v>982</v>
      </c>
      <c r="E748" s="443" t="s">
        <v>361</v>
      </c>
      <c r="F748" s="95"/>
      <c r="G748" s="96"/>
      <c r="H748" s="97"/>
      <c r="I748" s="97"/>
      <c r="J748" s="97"/>
      <c r="K748" s="97"/>
      <c r="L748" s="97"/>
      <c r="M748" s="97"/>
      <c r="N748" s="97"/>
      <c r="O748" s="97"/>
      <c r="P748" s="97"/>
    </row>
    <row r="749" spans="1:16" s="98" customFormat="1" ht="17.25" hidden="1" outlineLevel="2" x14ac:dyDescent="0.3">
      <c r="A749" s="442"/>
      <c r="B749" s="92"/>
      <c r="C749" s="707" t="s">
        <v>983</v>
      </c>
      <c r="D749" s="443" t="s">
        <v>984</v>
      </c>
      <c r="E749" s="443" t="s">
        <v>361</v>
      </c>
      <c r="F749" s="95"/>
      <c r="G749" s="96"/>
      <c r="H749" s="97"/>
      <c r="I749" s="97"/>
      <c r="J749" s="97"/>
      <c r="K749" s="97"/>
      <c r="L749" s="97"/>
      <c r="M749" s="97"/>
      <c r="N749" s="97"/>
      <c r="O749" s="97"/>
      <c r="P749" s="97"/>
    </row>
    <row r="750" spans="1:16" s="98" customFormat="1" ht="17.25" hidden="1" outlineLevel="2" x14ac:dyDescent="0.3">
      <c r="A750" s="442"/>
      <c r="B750" s="92"/>
      <c r="C750" s="707" t="s">
        <v>985</v>
      </c>
      <c r="D750" s="443" t="s">
        <v>986</v>
      </c>
      <c r="E750" s="443" t="s">
        <v>361</v>
      </c>
      <c r="F750" s="95"/>
      <c r="G750" s="96"/>
      <c r="H750" s="97"/>
      <c r="I750" s="97"/>
      <c r="J750" s="97"/>
      <c r="K750" s="97"/>
      <c r="L750" s="97"/>
      <c r="M750" s="97"/>
      <c r="N750" s="97"/>
      <c r="O750" s="97"/>
      <c r="P750" s="97"/>
    </row>
    <row r="751" spans="1:16" s="98" customFormat="1" ht="17.25" hidden="1" outlineLevel="2" x14ac:dyDescent="0.3">
      <c r="A751" s="442"/>
      <c r="B751" s="92"/>
      <c r="C751" s="707" t="s">
        <v>987</v>
      </c>
      <c r="D751" s="443" t="s">
        <v>988</v>
      </c>
      <c r="E751" s="443" t="s">
        <v>361</v>
      </c>
      <c r="F751" s="95"/>
      <c r="G751" s="96"/>
      <c r="H751" s="97"/>
      <c r="I751" s="97"/>
      <c r="J751" s="97"/>
      <c r="K751" s="97"/>
      <c r="L751" s="97"/>
      <c r="M751" s="97"/>
      <c r="N751" s="97"/>
      <c r="O751" s="97"/>
      <c r="P751" s="97"/>
    </row>
    <row r="752" spans="1:16" s="98" customFormat="1" ht="17.25" hidden="1" outlineLevel="2" x14ac:dyDescent="0.3">
      <c r="A752" s="442"/>
      <c r="B752" s="92"/>
      <c r="C752" s="707" t="s">
        <v>989</v>
      </c>
      <c r="D752" s="443" t="s">
        <v>990</v>
      </c>
      <c r="E752" s="443" t="s">
        <v>361</v>
      </c>
      <c r="F752" s="95"/>
      <c r="G752" s="96"/>
      <c r="H752" s="97"/>
      <c r="I752" s="97"/>
      <c r="J752" s="97"/>
      <c r="K752" s="97"/>
      <c r="L752" s="97"/>
      <c r="M752" s="97"/>
      <c r="N752" s="97"/>
      <c r="O752" s="97"/>
      <c r="P752" s="97"/>
    </row>
    <row r="753" spans="1:16" s="98" customFormat="1" ht="17.25" hidden="1" outlineLevel="2" x14ac:dyDescent="0.3">
      <c r="A753" s="442"/>
      <c r="B753" s="92"/>
      <c r="C753" s="707" t="s">
        <v>991</v>
      </c>
      <c r="D753" s="443" t="s">
        <v>992</v>
      </c>
      <c r="E753" s="443" t="s">
        <v>361</v>
      </c>
      <c r="F753" s="95"/>
      <c r="G753" s="96"/>
      <c r="H753" s="97"/>
      <c r="I753" s="97"/>
      <c r="J753" s="97"/>
      <c r="K753" s="97"/>
      <c r="L753" s="97"/>
      <c r="M753" s="97"/>
      <c r="N753" s="97"/>
      <c r="O753" s="97"/>
      <c r="P753" s="97"/>
    </row>
    <row r="754" spans="1:16" s="98" customFormat="1" ht="17.25" hidden="1" outlineLevel="2" x14ac:dyDescent="0.3">
      <c r="A754" s="442"/>
      <c r="B754" s="92"/>
      <c r="C754" s="707" t="s">
        <v>993</v>
      </c>
      <c r="D754" s="443" t="s">
        <v>994</v>
      </c>
      <c r="E754" s="443" t="s">
        <v>361</v>
      </c>
      <c r="F754" s="95"/>
      <c r="G754" s="96"/>
      <c r="H754" s="97"/>
      <c r="I754" s="97"/>
      <c r="J754" s="97"/>
      <c r="K754" s="97"/>
      <c r="L754" s="97"/>
      <c r="M754" s="97"/>
      <c r="N754" s="97"/>
      <c r="O754" s="97"/>
      <c r="P754" s="97"/>
    </row>
    <row r="755" spans="1:16" s="98" customFormat="1" ht="17.25" hidden="1" outlineLevel="2" x14ac:dyDescent="0.3">
      <c r="A755" s="442"/>
      <c r="B755" s="92"/>
      <c r="C755" s="707" t="s">
        <v>995</v>
      </c>
      <c r="D755" s="443" t="s">
        <v>996</v>
      </c>
      <c r="E755" s="443" t="s">
        <v>361</v>
      </c>
      <c r="F755" s="95"/>
      <c r="G755" s="96"/>
      <c r="H755" s="97"/>
      <c r="I755" s="97"/>
      <c r="J755" s="97"/>
      <c r="K755" s="97"/>
      <c r="L755" s="97"/>
      <c r="M755" s="97"/>
      <c r="N755" s="97"/>
      <c r="O755" s="97"/>
      <c r="P755" s="97"/>
    </row>
    <row r="756" spans="1:16" s="98" customFormat="1" ht="17.25" hidden="1" outlineLevel="2" x14ac:dyDescent="0.3">
      <c r="A756" s="442"/>
      <c r="B756" s="92"/>
      <c r="C756" s="707" t="s">
        <v>997</v>
      </c>
      <c r="D756" s="443" t="s">
        <v>998</v>
      </c>
      <c r="E756" s="443" t="s">
        <v>361</v>
      </c>
      <c r="F756" s="95"/>
      <c r="G756" s="96"/>
      <c r="H756" s="97"/>
      <c r="I756" s="97"/>
      <c r="J756" s="97"/>
      <c r="K756" s="97"/>
      <c r="L756" s="97"/>
      <c r="M756" s="97"/>
      <c r="N756" s="97"/>
      <c r="O756" s="97"/>
      <c r="P756" s="97"/>
    </row>
    <row r="757" spans="1:16" s="98" customFormat="1" ht="17.25" hidden="1" outlineLevel="2" x14ac:dyDescent="0.3">
      <c r="A757" s="442"/>
      <c r="B757" s="92"/>
      <c r="C757" s="707" t="s">
        <v>999</v>
      </c>
      <c r="D757" s="443" t="s">
        <v>1000</v>
      </c>
      <c r="E757" s="443" t="s">
        <v>361</v>
      </c>
      <c r="F757" s="95"/>
      <c r="G757" s="96"/>
      <c r="H757" s="97"/>
      <c r="I757" s="97"/>
      <c r="J757" s="97"/>
      <c r="K757" s="97"/>
      <c r="L757" s="97"/>
      <c r="M757" s="97"/>
      <c r="N757" s="97"/>
      <c r="O757" s="97"/>
      <c r="P757" s="97"/>
    </row>
    <row r="758" spans="1:16" s="98" customFormat="1" ht="17.25" hidden="1" outlineLevel="2" x14ac:dyDescent="0.3">
      <c r="A758" s="442"/>
      <c r="B758" s="92"/>
      <c r="C758" s="707" t="s">
        <v>1001</v>
      </c>
      <c r="D758" s="443" t="s">
        <v>1002</v>
      </c>
      <c r="E758" s="443" t="s">
        <v>361</v>
      </c>
      <c r="F758" s="95"/>
      <c r="G758" s="96"/>
      <c r="H758" s="97"/>
      <c r="I758" s="97"/>
      <c r="J758" s="97"/>
      <c r="K758" s="97"/>
      <c r="L758" s="97"/>
      <c r="M758" s="97"/>
      <c r="N758" s="97"/>
      <c r="O758" s="97"/>
      <c r="P758" s="97"/>
    </row>
    <row r="759" spans="1:16" s="98" customFormat="1" ht="17.25" hidden="1" outlineLevel="2" x14ac:dyDescent="0.3">
      <c r="A759" s="442"/>
      <c r="B759" s="92"/>
      <c r="C759" s="707" t="s">
        <v>1003</v>
      </c>
      <c r="D759" s="443" t="s">
        <v>1004</v>
      </c>
      <c r="E759" s="443" t="s">
        <v>361</v>
      </c>
      <c r="F759" s="95"/>
      <c r="G759" s="96"/>
      <c r="H759" s="97"/>
      <c r="I759" s="97"/>
      <c r="J759" s="97"/>
      <c r="K759" s="97"/>
      <c r="L759" s="97"/>
      <c r="M759" s="97"/>
      <c r="N759" s="97"/>
      <c r="O759" s="97"/>
      <c r="P759" s="97"/>
    </row>
    <row r="760" spans="1:16" s="150" customFormat="1" ht="17.25" hidden="1" outlineLevel="2" x14ac:dyDescent="0.3">
      <c r="A760" s="512"/>
      <c r="B760" s="146"/>
      <c r="C760" s="663" t="s">
        <v>404</v>
      </c>
      <c r="D760" s="513" t="s">
        <v>405</v>
      </c>
      <c r="E760" s="514"/>
      <c r="F760" s="147"/>
      <c r="G760" s="148"/>
      <c r="H760" s="149"/>
      <c r="I760" s="149"/>
      <c r="J760" s="149"/>
      <c r="K760" s="149"/>
      <c r="L760" s="149"/>
      <c r="M760" s="149"/>
      <c r="N760" s="149"/>
      <c r="O760" s="149"/>
      <c r="P760" s="149"/>
    </row>
    <row r="761" spans="1:16" s="98" customFormat="1" ht="17.25" hidden="1" outlineLevel="2" x14ac:dyDescent="0.3">
      <c r="A761" s="511"/>
      <c r="B761" s="126"/>
      <c r="C761" s="439" t="s">
        <v>406</v>
      </c>
      <c r="D761" s="440" t="s">
        <v>875</v>
      </c>
      <c r="E761" s="143" t="s">
        <v>876</v>
      </c>
      <c r="F761" s="95"/>
      <c r="G761" s="96"/>
      <c r="H761" s="97"/>
      <c r="I761" s="97"/>
      <c r="J761" s="97"/>
      <c r="K761" s="97"/>
      <c r="L761" s="97"/>
      <c r="M761" s="97"/>
      <c r="N761" s="97"/>
      <c r="O761" s="97"/>
      <c r="P761" s="97"/>
    </row>
    <row r="762" spans="1:16" s="98" customFormat="1" ht="17.25" hidden="1" outlineLevel="2" x14ac:dyDescent="0.3">
      <c r="A762" s="511"/>
      <c r="B762" s="126"/>
      <c r="C762" s="439" t="s">
        <v>408</v>
      </c>
      <c r="D762" s="440" t="s">
        <v>738</v>
      </c>
      <c r="E762" s="143" t="s">
        <v>877</v>
      </c>
      <c r="F762" s="95"/>
      <c r="G762" s="96"/>
      <c r="H762" s="97"/>
      <c r="I762" s="97"/>
      <c r="J762" s="97"/>
      <c r="K762" s="97"/>
      <c r="L762" s="97"/>
      <c r="M762" s="97"/>
      <c r="N762" s="97"/>
      <c r="O762" s="97"/>
      <c r="P762" s="97"/>
    </row>
    <row r="763" spans="1:16" s="98" customFormat="1" ht="34.5" hidden="1" outlineLevel="2" x14ac:dyDescent="0.3">
      <c r="A763" s="511"/>
      <c r="B763" s="126"/>
      <c r="C763" s="499" t="s">
        <v>410</v>
      </c>
      <c r="D763" s="500" t="s">
        <v>411</v>
      </c>
      <c r="E763" s="120" t="s">
        <v>880</v>
      </c>
      <c r="F763" s="95"/>
      <c r="G763" s="96"/>
      <c r="H763" s="97"/>
      <c r="I763" s="97"/>
      <c r="J763" s="97"/>
      <c r="K763" s="97"/>
      <c r="L763" s="97"/>
      <c r="M763" s="97"/>
      <c r="N763" s="97"/>
      <c r="O763" s="97"/>
      <c r="P763" s="97"/>
    </row>
    <row r="764" spans="1:16" s="98" customFormat="1" ht="17.25" hidden="1" outlineLevel="2" x14ac:dyDescent="0.3">
      <c r="A764" s="511"/>
      <c r="B764" s="126"/>
      <c r="C764" s="499" t="s">
        <v>878</v>
      </c>
      <c r="D764" s="500" t="s">
        <v>879</v>
      </c>
      <c r="E764" s="120" t="s">
        <v>880</v>
      </c>
      <c r="F764" s="95"/>
      <c r="G764" s="96"/>
      <c r="H764" s="97"/>
      <c r="I764" s="97"/>
      <c r="J764" s="97"/>
      <c r="K764" s="97"/>
      <c r="L764" s="97"/>
      <c r="M764" s="97"/>
      <c r="N764" s="97"/>
      <c r="O764" s="97"/>
      <c r="P764" s="97"/>
    </row>
    <row r="765" spans="1:16" s="98" customFormat="1" ht="17.25" hidden="1" outlineLevel="2" x14ac:dyDescent="0.3">
      <c r="A765" s="444"/>
      <c r="B765" s="445"/>
      <c r="C765" s="445"/>
      <c r="D765" s="445"/>
      <c r="E765" s="446"/>
      <c r="F765" s="95"/>
      <c r="G765" s="96"/>
      <c r="H765" s="97"/>
      <c r="I765" s="97"/>
      <c r="J765" s="97"/>
      <c r="K765" s="97"/>
      <c r="L765" s="97"/>
      <c r="M765" s="97"/>
      <c r="N765" s="97"/>
      <c r="O765" s="97"/>
      <c r="P765" s="97"/>
    </row>
    <row r="766" spans="1:16" s="86" customFormat="1" ht="17.25" hidden="1" outlineLevel="2" x14ac:dyDescent="0.3">
      <c r="A766" s="448"/>
      <c r="B766" s="93"/>
      <c r="C766" s="439" t="s">
        <v>91</v>
      </c>
      <c r="D766" s="447" t="s">
        <v>424</v>
      </c>
      <c r="E766" s="129" t="s">
        <v>884</v>
      </c>
      <c r="F766" s="95"/>
      <c r="G766" s="84"/>
      <c r="H766" s="85"/>
      <c r="I766" s="85"/>
      <c r="J766" s="85"/>
      <c r="K766" s="85"/>
      <c r="L766" s="85"/>
      <c r="M766" s="85"/>
      <c r="N766" s="85"/>
      <c r="O766" s="85"/>
      <c r="P766" s="85"/>
    </row>
    <row r="767" spans="1:16" s="86" customFormat="1" ht="17.25" hidden="1" outlineLevel="2" x14ac:dyDescent="0.3">
      <c r="A767" s="448"/>
      <c r="B767" s="93"/>
      <c r="C767" s="439" t="s">
        <v>91</v>
      </c>
      <c r="D767" s="447" t="s">
        <v>885</v>
      </c>
      <c r="E767" s="129" t="s">
        <v>884</v>
      </c>
      <c r="F767" s="95"/>
      <c r="G767" s="84"/>
      <c r="H767" s="85"/>
      <c r="I767" s="85"/>
      <c r="J767" s="85"/>
      <c r="K767" s="85"/>
      <c r="L767" s="85"/>
      <c r="M767" s="85"/>
      <c r="N767" s="85"/>
      <c r="O767" s="85"/>
      <c r="P767" s="85"/>
    </row>
    <row r="768" spans="1:16" s="86" customFormat="1" ht="17.25" hidden="1" outlineLevel="2" x14ac:dyDescent="0.3">
      <c r="A768" s="448"/>
      <c r="B768" s="93"/>
      <c r="C768" s="439" t="s">
        <v>91</v>
      </c>
      <c r="D768" s="447" t="s">
        <v>870</v>
      </c>
      <c r="E768" s="129" t="s">
        <v>884</v>
      </c>
      <c r="F768" s="95"/>
      <c r="G768" s="84"/>
      <c r="H768" s="85"/>
      <c r="I768" s="85"/>
      <c r="J768" s="85"/>
      <c r="K768" s="85"/>
      <c r="L768" s="85"/>
      <c r="M768" s="85"/>
      <c r="N768" s="85"/>
      <c r="O768" s="85"/>
      <c r="P768" s="85"/>
    </row>
    <row r="769" spans="1:18" s="86" customFormat="1" ht="17.25" hidden="1" outlineLevel="2" x14ac:dyDescent="0.3">
      <c r="A769" s="448"/>
      <c r="B769" s="93"/>
      <c r="C769" s="439" t="s">
        <v>91</v>
      </c>
      <c r="D769" s="447" t="s">
        <v>871</v>
      </c>
      <c r="E769" s="129" t="s">
        <v>884</v>
      </c>
      <c r="F769" s="95"/>
      <c r="G769" s="84"/>
      <c r="H769" s="85"/>
      <c r="I769" s="85"/>
      <c r="J769" s="85"/>
      <c r="K769" s="85"/>
      <c r="L769" s="85"/>
      <c r="M769" s="85"/>
      <c r="N769" s="85"/>
      <c r="O769" s="85"/>
      <c r="P769" s="85"/>
    </row>
    <row r="770" spans="1:18" s="98" customFormat="1" ht="17.25" hidden="1" outlineLevel="2" x14ac:dyDescent="0.3">
      <c r="A770" s="448"/>
      <c r="B770" s="93"/>
      <c r="C770" s="439" t="s">
        <v>91</v>
      </c>
      <c r="D770" s="447" t="s">
        <v>886</v>
      </c>
      <c r="E770" s="129" t="s">
        <v>884</v>
      </c>
      <c r="F770" s="95"/>
      <c r="G770" s="96"/>
      <c r="H770" s="97"/>
      <c r="I770" s="97"/>
      <c r="J770" s="97"/>
      <c r="K770" s="97"/>
      <c r="L770" s="97"/>
      <c r="M770" s="97"/>
      <c r="N770" s="97"/>
      <c r="O770" s="97"/>
      <c r="P770" s="97"/>
    </row>
    <row r="771" spans="1:18" s="98" customFormat="1" ht="17.25" hidden="1" outlineLevel="2" x14ac:dyDescent="0.3">
      <c r="A771" s="448"/>
      <c r="B771" s="93"/>
      <c r="C771" s="439" t="s">
        <v>91</v>
      </c>
      <c r="D771" s="447" t="s">
        <v>873</v>
      </c>
      <c r="E771" s="129" t="s">
        <v>884</v>
      </c>
      <c r="F771" s="95"/>
      <c r="G771" s="96"/>
      <c r="H771" s="97"/>
      <c r="I771" s="97"/>
      <c r="J771" s="97"/>
      <c r="K771" s="97"/>
      <c r="L771" s="97"/>
      <c r="M771" s="97"/>
      <c r="N771" s="97"/>
      <c r="O771" s="97"/>
      <c r="P771" s="97"/>
    </row>
    <row r="772" spans="1:18" s="98" customFormat="1" ht="17.25" hidden="1" outlineLevel="2" x14ac:dyDescent="0.3">
      <c r="A772" s="448"/>
      <c r="B772" s="138"/>
      <c r="C772" s="503" t="s">
        <v>91</v>
      </c>
      <c r="D772" s="447" t="s">
        <v>873</v>
      </c>
      <c r="E772" s="129" t="s">
        <v>884</v>
      </c>
      <c r="F772" s="95"/>
      <c r="G772" s="96"/>
      <c r="H772" s="97"/>
      <c r="I772" s="97"/>
      <c r="J772" s="97"/>
      <c r="K772" s="97"/>
      <c r="L772" s="97"/>
      <c r="M772" s="97"/>
      <c r="N772" s="97"/>
      <c r="O772" s="97"/>
      <c r="P772" s="97"/>
    </row>
    <row r="773" spans="1:18" s="98" customFormat="1" ht="17.25" hidden="1" outlineLevel="2" x14ac:dyDescent="0.3">
      <c r="A773" s="448"/>
      <c r="B773" s="138"/>
      <c r="C773" s="503" t="s">
        <v>91</v>
      </c>
      <c r="D773" s="515" t="s">
        <v>1005</v>
      </c>
      <c r="E773" s="129" t="s">
        <v>884</v>
      </c>
      <c r="F773" s="95"/>
      <c r="G773" s="96"/>
      <c r="H773" s="97"/>
      <c r="I773" s="97"/>
      <c r="J773" s="97"/>
      <c r="K773" s="97"/>
      <c r="L773" s="97"/>
      <c r="M773" s="97"/>
      <c r="N773" s="97"/>
      <c r="O773" s="97"/>
      <c r="P773" s="97"/>
    </row>
    <row r="774" spans="1:18" s="98" customFormat="1" ht="17.25" hidden="1" outlineLevel="2" x14ac:dyDescent="0.3">
      <c r="A774" s="448"/>
      <c r="B774" s="138"/>
      <c r="C774" s="449" t="s">
        <v>91</v>
      </c>
      <c r="D774" s="495" t="s">
        <v>944</v>
      </c>
      <c r="E774" s="129" t="s">
        <v>884</v>
      </c>
      <c r="F774" s="95"/>
      <c r="G774" s="96"/>
      <c r="H774" s="97"/>
      <c r="I774" s="97"/>
      <c r="J774" s="97"/>
      <c r="K774" s="97"/>
      <c r="L774" s="97"/>
      <c r="M774" s="97"/>
      <c r="N774" s="97"/>
      <c r="O774" s="97"/>
      <c r="P774" s="97"/>
    </row>
    <row r="775" spans="1:18" s="98" customFormat="1" ht="17.25" hidden="1" outlineLevel="2" x14ac:dyDescent="0.3">
      <c r="A775" s="448"/>
      <c r="B775" s="138"/>
      <c r="C775" s="449" t="s">
        <v>91</v>
      </c>
      <c r="D775" s="495" t="s">
        <v>1006</v>
      </c>
      <c r="E775" s="129" t="s">
        <v>884</v>
      </c>
      <c r="F775" s="95"/>
      <c r="G775" s="96"/>
      <c r="H775" s="97"/>
      <c r="I775" s="97"/>
      <c r="J775" s="97"/>
      <c r="K775" s="97"/>
      <c r="L775" s="97"/>
      <c r="M775" s="97"/>
      <c r="N775" s="97"/>
      <c r="O775" s="97"/>
      <c r="P775" s="97"/>
    </row>
    <row r="776" spans="1:18" s="98" customFormat="1" ht="17.25" hidden="1" outlineLevel="2" x14ac:dyDescent="0.3">
      <c r="A776" s="448"/>
      <c r="B776" s="138"/>
      <c r="C776" s="449" t="s">
        <v>91</v>
      </c>
      <c r="D776" s="495" t="s">
        <v>1007</v>
      </c>
      <c r="E776" s="129" t="s">
        <v>884</v>
      </c>
      <c r="F776" s="95"/>
      <c r="G776" s="96"/>
      <c r="H776" s="97"/>
      <c r="I776" s="97"/>
      <c r="J776" s="97"/>
      <c r="K776" s="97"/>
      <c r="L776" s="97"/>
      <c r="M776" s="97"/>
      <c r="N776" s="97"/>
      <c r="O776" s="97"/>
      <c r="P776" s="97"/>
    </row>
    <row r="777" spans="1:18" s="98" customFormat="1" ht="17.25" hidden="1" outlineLevel="2" x14ac:dyDescent="0.3">
      <c r="A777" s="448"/>
      <c r="B777" s="138"/>
      <c r="C777" s="449" t="s">
        <v>91</v>
      </c>
      <c r="D777" s="495" t="s">
        <v>1008</v>
      </c>
      <c r="E777" s="129" t="s">
        <v>884</v>
      </c>
      <c r="F777" s="95"/>
      <c r="G777" s="96"/>
      <c r="H777" s="97"/>
      <c r="I777" s="97"/>
      <c r="J777" s="97"/>
      <c r="K777" s="97"/>
      <c r="L777" s="97"/>
      <c r="M777" s="97"/>
      <c r="N777" s="97"/>
      <c r="O777" s="97"/>
      <c r="P777" s="97"/>
    </row>
    <row r="778" spans="1:18" s="98" customFormat="1" ht="17.25" hidden="1" outlineLevel="2" x14ac:dyDescent="0.3">
      <c r="A778" s="448"/>
      <c r="B778" s="138"/>
      <c r="C778" s="449" t="s">
        <v>91</v>
      </c>
      <c r="D778" s="440" t="s">
        <v>875</v>
      </c>
      <c r="E778" s="129" t="s">
        <v>884</v>
      </c>
      <c r="F778" s="95"/>
      <c r="G778" s="96"/>
      <c r="H778" s="97"/>
      <c r="I778" s="97"/>
      <c r="J778" s="97"/>
      <c r="K778" s="97"/>
      <c r="L778" s="97"/>
      <c r="M778" s="97"/>
      <c r="N778" s="97"/>
      <c r="O778" s="97"/>
      <c r="P778" s="97"/>
    </row>
    <row r="779" spans="1:18" s="98" customFormat="1" ht="17.25" hidden="1" outlineLevel="2" x14ac:dyDescent="0.3">
      <c r="A779" s="448"/>
      <c r="B779" s="138"/>
      <c r="C779" s="449" t="s">
        <v>91</v>
      </c>
      <c r="D779" s="440" t="s">
        <v>738</v>
      </c>
      <c r="E779" s="129" t="s">
        <v>884</v>
      </c>
      <c r="F779" s="95"/>
      <c r="G779" s="96"/>
      <c r="H779" s="97"/>
      <c r="I779" s="97"/>
      <c r="J779" s="97"/>
      <c r="K779" s="97"/>
      <c r="L779" s="97"/>
      <c r="M779" s="97"/>
      <c r="N779" s="97"/>
      <c r="O779" s="97"/>
      <c r="P779" s="97"/>
    </row>
    <row r="780" spans="1:18" s="98" customFormat="1" ht="17.25" hidden="1" outlineLevel="2" x14ac:dyDescent="0.3">
      <c r="A780" s="448"/>
      <c r="B780" s="138"/>
      <c r="C780" s="449" t="s">
        <v>91</v>
      </c>
      <c r="D780" s="495" t="s">
        <v>879</v>
      </c>
      <c r="E780" s="129" t="s">
        <v>884</v>
      </c>
      <c r="F780" s="95"/>
      <c r="G780" s="96"/>
      <c r="H780" s="97"/>
      <c r="I780" s="97"/>
      <c r="J780" s="97"/>
      <c r="K780" s="97"/>
      <c r="L780" s="97"/>
      <c r="M780" s="97"/>
      <c r="N780" s="97"/>
      <c r="O780" s="97"/>
      <c r="P780" s="97"/>
    </row>
    <row r="781" spans="1:18" s="98" customFormat="1" ht="17.25" outlineLevel="2" x14ac:dyDescent="0.3">
      <c r="A781" s="438">
        <v>1</v>
      </c>
      <c r="B781" s="473" t="s">
        <v>129</v>
      </c>
      <c r="C781" s="465" t="s">
        <v>1009</v>
      </c>
      <c r="D781" s="440" t="s">
        <v>1010</v>
      </c>
      <c r="E781" s="465" t="s">
        <v>131</v>
      </c>
      <c r="F781" s="95"/>
      <c r="G781" s="96"/>
      <c r="H781" s="97"/>
      <c r="I781" s="97"/>
      <c r="J781" s="97"/>
      <c r="K781" s="97"/>
      <c r="L781" s="97"/>
      <c r="M781" s="97"/>
      <c r="N781" s="97"/>
      <c r="O781" s="97"/>
      <c r="P781" s="97"/>
    </row>
    <row r="782" spans="1:18" s="98" customFormat="1" ht="18" outlineLevel="2" thickBot="1" x14ac:dyDescent="0.35">
      <c r="A782" s="438">
        <v>1</v>
      </c>
      <c r="B782" s="473" t="s">
        <v>129</v>
      </c>
      <c r="C782" s="465" t="s">
        <v>1009</v>
      </c>
      <c r="D782" s="440" t="s">
        <v>1011</v>
      </c>
      <c r="E782" s="465" t="s">
        <v>131</v>
      </c>
      <c r="F782" s="95"/>
      <c r="G782" s="96"/>
      <c r="H782" s="97"/>
      <c r="I782" s="97"/>
      <c r="J782" s="97"/>
      <c r="K782" s="97"/>
      <c r="L782" s="97"/>
      <c r="M782" s="97"/>
      <c r="N782" s="97"/>
      <c r="O782" s="97"/>
      <c r="P782" s="97"/>
    </row>
    <row r="783" spans="1:18" s="134" customFormat="1" ht="17.25" hidden="1" outlineLevel="1" x14ac:dyDescent="0.2">
      <c r="A783" s="444"/>
      <c r="B783" s="451"/>
      <c r="C783" s="451"/>
      <c r="D783" s="451"/>
      <c r="E783" s="452"/>
      <c r="F783" s="131"/>
      <c r="G783" s="132"/>
      <c r="H783" s="133"/>
      <c r="I783" s="133"/>
      <c r="J783" s="133"/>
      <c r="K783" s="133"/>
      <c r="L783" s="133"/>
      <c r="M783" s="133"/>
      <c r="N783" s="133"/>
      <c r="O783" s="133"/>
      <c r="P783" s="133"/>
    </row>
    <row r="784" spans="1:18" s="86" customFormat="1" ht="69" hidden="1" outlineLevel="1" x14ac:dyDescent="0.3">
      <c r="A784" s="151"/>
      <c r="B784" s="152">
        <f>SUM(B785:B789,B791:B795,B797:B799,B801:B812,B814:B815)</f>
        <v>0</v>
      </c>
      <c r="C784" s="437" t="s">
        <v>139</v>
      </c>
      <c r="D784" s="82" t="s">
        <v>1012</v>
      </c>
      <c r="E784" s="82" t="s">
        <v>1013</v>
      </c>
      <c r="F784" s="83"/>
      <c r="G784" s="83"/>
      <c r="H784" s="101"/>
      <c r="I784" s="83"/>
      <c r="J784" s="85"/>
      <c r="K784" s="85"/>
      <c r="L784" s="85"/>
      <c r="M784" s="85"/>
      <c r="N784" s="85"/>
      <c r="O784" s="85"/>
      <c r="P784" s="85"/>
      <c r="Q784" s="85"/>
      <c r="R784" s="85"/>
    </row>
    <row r="785" spans="1:18" s="86" customFormat="1" ht="17.25" hidden="1" outlineLevel="2" x14ac:dyDescent="0.3">
      <c r="A785" s="516"/>
      <c r="B785" s="153"/>
      <c r="C785" s="517" t="s">
        <v>1014</v>
      </c>
      <c r="D785" s="508" t="s">
        <v>1015</v>
      </c>
      <c r="E785" s="91" t="s">
        <v>1016</v>
      </c>
      <c r="F785" s="83"/>
      <c r="G785" s="83"/>
      <c r="H785" s="101"/>
      <c r="I785" s="83"/>
      <c r="J785" s="85"/>
      <c r="K785" s="85"/>
      <c r="L785" s="85"/>
      <c r="M785" s="85"/>
      <c r="N785" s="85"/>
      <c r="O785" s="85"/>
      <c r="P785" s="85"/>
      <c r="Q785" s="85"/>
      <c r="R785" s="85"/>
    </row>
    <row r="786" spans="1:18" s="86" customFormat="1" ht="17.25" hidden="1" outlineLevel="2" x14ac:dyDescent="0.3">
      <c r="A786" s="516"/>
      <c r="B786" s="153"/>
      <c r="C786" s="517" t="s">
        <v>1017</v>
      </c>
      <c r="D786" s="508" t="s">
        <v>1018</v>
      </c>
      <c r="E786" s="91" t="s">
        <v>1019</v>
      </c>
      <c r="F786" s="83"/>
      <c r="G786" s="83"/>
      <c r="H786" s="101"/>
      <c r="I786" s="83"/>
      <c r="J786" s="85"/>
      <c r="K786" s="85"/>
      <c r="L786" s="85"/>
      <c r="M786" s="85"/>
      <c r="N786" s="85"/>
      <c r="O786" s="85"/>
      <c r="P786" s="85"/>
      <c r="Q786" s="85"/>
      <c r="R786" s="85"/>
    </row>
    <row r="787" spans="1:18" s="86" customFormat="1" ht="17.25" hidden="1" outlineLevel="2" x14ac:dyDescent="0.3">
      <c r="A787" s="516"/>
      <c r="B787" s="153"/>
      <c r="C787" s="517" t="s">
        <v>1020</v>
      </c>
      <c r="D787" s="508" t="s">
        <v>1021</v>
      </c>
      <c r="E787" s="91" t="s">
        <v>1022</v>
      </c>
      <c r="F787" s="83"/>
      <c r="G787" s="83"/>
      <c r="H787" s="101"/>
      <c r="I787" s="83"/>
      <c r="J787" s="85"/>
      <c r="K787" s="85"/>
      <c r="L787" s="85"/>
      <c r="M787" s="85"/>
      <c r="N787" s="85"/>
      <c r="O787" s="85"/>
      <c r="P787" s="85"/>
      <c r="Q787" s="85"/>
      <c r="R787" s="85"/>
    </row>
    <row r="788" spans="1:18" s="86" customFormat="1" ht="17.25" hidden="1" outlineLevel="2" x14ac:dyDescent="0.3">
      <c r="A788" s="516"/>
      <c r="B788" s="153"/>
      <c r="C788" s="517" t="s">
        <v>1023</v>
      </c>
      <c r="D788" s="508" t="s">
        <v>1024</v>
      </c>
      <c r="E788" s="91" t="s">
        <v>1025</v>
      </c>
      <c r="F788" s="83"/>
      <c r="G788" s="83"/>
      <c r="H788" s="101"/>
      <c r="I788" s="83"/>
      <c r="J788" s="85"/>
      <c r="K788" s="85"/>
      <c r="L788" s="85"/>
      <c r="M788" s="85"/>
      <c r="N788" s="85"/>
      <c r="O788" s="85"/>
      <c r="P788" s="85"/>
      <c r="Q788" s="85"/>
      <c r="R788" s="85"/>
    </row>
    <row r="789" spans="1:18" s="86" customFormat="1" ht="17.25" hidden="1" outlineLevel="2" x14ac:dyDescent="0.3">
      <c r="A789" s="516"/>
      <c r="B789" s="153"/>
      <c r="C789" s="517" t="s">
        <v>1026</v>
      </c>
      <c r="D789" s="508" t="s">
        <v>1027</v>
      </c>
      <c r="E789" s="91" t="s">
        <v>1028</v>
      </c>
      <c r="F789" s="83"/>
      <c r="G789" s="83"/>
      <c r="H789" s="101"/>
      <c r="I789" s="83"/>
      <c r="J789" s="85"/>
      <c r="K789" s="85"/>
      <c r="L789" s="85"/>
      <c r="M789" s="85"/>
      <c r="N789" s="85"/>
      <c r="O789" s="85"/>
      <c r="P789" s="85"/>
      <c r="Q789" s="85"/>
      <c r="R789" s="85"/>
    </row>
    <row r="790" spans="1:18" s="86" customFormat="1" ht="17.25" hidden="1" outlineLevel="2" x14ac:dyDescent="0.3">
      <c r="A790" s="518"/>
      <c r="B790" s="519"/>
      <c r="C790" s="519"/>
      <c r="D790" s="519"/>
      <c r="E790" s="520"/>
      <c r="F790" s="83"/>
      <c r="G790" s="83"/>
      <c r="H790" s="101"/>
      <c r="I790" s="83"/>
      <c r="J790" s="85"/>
      <c r="K790" s="85"/>
      <c r="L790" s="85"/>
      <c r="M790" s="85"/>
      <c r="N790" s="85"/>
      <c r="O790" s="85"/>
      <c r="P790" s="85"/>
      <c r="Q790" s="85"/>
      <c r="R790" s="85"/>
    </row>
    <row r="791" spans="1:18" s="86" customFormat="1" ht="17.25" hidden="1" outlineLevel="2" x14ac:dyDescent="0.3">
      <c r="A791" s="516"/>
      <c r="B791" s="153"/>
      <c r="C791" s="517" t="s">
        <v>943</v>
      </c>
      <c r="D791" s="508" t="s">
        <v>1029</v>
      </c>
      <c r="E791" s="91" t="s">
        <v>1030</v>
      </c>
      <c r="F791" s="83"/>
      <c r="G791" s="83"/>
      <c r="H791" s="101"/>
      <c r="I791" s="83"/>
      <c r="J791" s="85"/>
      <c r="K791" s="85"/>
      <c r="L791" s="85"/>
      <c r="M791" s="85"/>
      <c r="N791" s="85"/>
      <c r="O791" s="85"/>
      <c r="P791" s="85"/>
      <c r="Q791" s="85"/>
      <c r="R791" s="85"/>
    </row>
    <row r="792" spans="1:18" s="86" customFormat="1" ht="17.25" hidden="1" outlineLevel="2" x14ac:dyDescent="0.3">
      <c r="A792" s="516"/>
      <c r="B792" s="153"/>
      <c r="C792" s="517" t="s">
        <v>946</v>
      </c>
      <c r="D792" s="508" t="s">
        <v>1031</v>
      </c>
      <c r="E792" s="91" t="s">
        <v>1032</v>
      </c>
      <c r="F792" s="83"/>
      <c r="G792" s="83"/>
      <c r="H792" s="101"/>
      <c r="I792" s="83"/>
      <c r="J792" s="85"/>
      <c r="K792" s="85"/>
      <c r="L792" s="85"/>
      <c r="M792" s="85"/>
      <c r="N792" s="85"/>
      <c r="O792" s="85"/>
      <c r="P792" s="85"/>
      <c r="Q792" s="85"/>
      <c r="R792" s="85"/>
    </row>
    <row r="793" spans="1:18" s="86" customFormat="1" ht="17.25" hidden="1" outlineLevel="2" x14ac:dyDescent="0.3">
      <c r="A793" s="516"/>
      <c r="B793" s="153"/>
      <c r="C793" s="517" t="s">
        <v>949</v>
      </c>
      <c r="D793" s="508" t="s">
        <v>1033</v>
      </c>
      <c r="E793" s="91" t="s">
        <v>1032</v>
      </c>
      <c r="F793" s="83"/>
      <c r="G793" s="83"/>
      <c r="H793" s="101"/>
      <c r="I793" s="83"/>
      <c r="J793" s="85"/>
      <c r="K793" s="85"/>
      <c r="L793" s="85"/>
      <c r="M793" s="85"/>
      <c r="N793" s="85"/>
      <c r="O793" s="85"/>
      <c r="P793" s="85"/>
      <c r="Q793" s="85"/>
      <c r="R793" s="85"/>
    </row>
    <row r="794" spans="1:18" s="86" customFormat="1" ht="34.5" hidden="1" outlineLevel="2" x14ac:dyDescent="0.3">
      <c r="A794" s="516"/>
      <c r="B794" s="153"/>
      <c r="C794" s="517" t="s">
        <v>1034</v>
      </c>
      <c r="D794" s="508" t="s">
        <v>1035</v>
      </c>
      <c r="E794" s="91" t="s">
        <v>1036</v>
      </c>
      <c r="F794" s="83"/>
      <c r="G794" s="83"/>
      <c r="H794" s="101"/>
      <c r="I794" s="83"/>
      <c r="J794" s="85"/>
      <c r="K794" s="85"/>
      <c r="L794" s="85"/>
      <c r="M794" s="85"/>
      <c r="N794" s="85"/>
      <c r="O794" s="85"/>
      <c r="P794" s="85"/>
      <c r="Q794" s="85"/>
      <c r="R794" s="85"/>
    </row>
    <row r="795" spans="1:18" s="86" customFormat="1" ht="17.25" hidden="1" outlineLevel="2" x14ac:dyDescent="0.3">
      <c r="A795" s="516"/>
      <c r="B795" s="153"/>
      <c r="C795" s="517" t="s">
        <v>1037</v>
      </c>
      <c r="D795" s="508" t="s">
        <v>1038</v>
      </c>
      <c r="E795" s="91" t="s">
        <v>1039</v>
      </c>
      <c r="F795" s="83"/>
      <c r="G795" s="83"/>
      <c r="H795" s="101"/>
      <c r="I795" s="83"/>
      <c r="J795" s="85"/>
      <c r="K795" s="85"/>
      <c r="L795" s="85"/>
      <c r="M795" s="85"/>
      <c r="N795" s="85"/>
      <c r="O795" s="85"/>
      <c r="P795" s="85"/>
      <c r="Q795" s="85"/>
      <c r="R795" s="85"/>
    </row>
    <row r="796" spans="1:18" s="86" customFormat="1" ht="17.25" hidden="1" outlineLevel="2" x14ac:dyDescent="0.3">
      <c r="A796" s="518"/>
      <c r="B796" s="519"/>
      <c r="C796" s="519"/>
      <c r="D796" s="519"/>
      <c r="E796" s="520"/>
      <c r="F796" s="83"/>
      <c r="G796" s="83"/>
      <c r="H796" s="101"/>
      <c r="I796" s="83"/>
      <c r="J796" s="85"/>
      <c r="K796" s="85"/>
      <c r="L796" s="85"/>
      <c r="M796" s="85"/>
      <c r="N796" s="85"/>
      <c r="O796" s="85"/>
      <c r="P796" s="85"/>
      <c r="Q796" s="85"/>
      <c r="R796" s="85"/>
    </row>
    <row r="797" spans="1:18" s="86" customFormat="1" ht="17.25" hidden="1" outlineLevel="2" x14ac:dyDescent="0.3">
      <c r="A797" s="516"/>
      <c r="B797" s="153"/>
      <c r="C797" s="517" t="s">
        <v>1040</v>
      </c>
      <c r="D797" s="508" t="s">
        <v>1041</v>
      </c>
      <c r="E797" s="91" t="s">
        <v>1042</v>
      </c>
      <c r="F797" s="83"/>
      <c r="G797" s="83"/>
      <c r="H797" s="101"/>
      <c r="I797" s="83"/>
      <c r="J797" s="85"/>
      <c r="K797" s="85"/>
      <c r="L797" s="85"/>
      <c r="M797" s="85"/>
      <c r="N797" s="85"/>
      <c r="O797" s="85"/>
      <c r="P797" s="85"/>
      <c r="Q797" s="85"/>
      <c r="R797" s="85"/>
    </row>
    <row r="798" spans="1:18" s="86" customFormat="1" ht="17.25" hidden="1" outlineLevel="2" x14ac:dyDescent="0.3">
      <c r="A798" s="516"/>
      <c r="B798" s="153"/>
      <c r="C798" s="517" t="s">
        <v>1043</v>
      </c>
      <c r="D798" s="508" t="s">
        <v>1044</v>
      </c>
      <c r="E798" s="91" t="s">
        <v>1042</v>
      </c>
      <c r="F798" s="83"/>
      <c r="G798" s="83"/>
      <c r="H798" s="101"/>
      <c r="I798" s="83"/>
      <c r="J798" s="85"/>
      <c r="K798" s="85"/>
      <c r="L798" s="85"/>
      <c r="M798" s="85"/>
      <c r="N798" s="85"/>
      <c r="O798" s="85"/>
      <c r="P798" s="85"/>
      <c r="Q798" s="85"/>
      <c r="R798" s="85"/>
    </row>
    <row r="799" spans="1:18" s="86" customFormat="1" ht="17.25" hidden="1" outlineLevel="2" x14ac:dyDescent="0.3">
      <c r="A799" s="516"/>
      <c r="B799" s="153"/>
      <c r="C799" s="517" t="s">
        <v>1045</v>
      </c>
      <c r="D799" s="508" t="s">
        <v>1046</v>
      </c>
      <c r="E799" s="91" t="s">
        <v>1047</v>
      </c>
      <c r="F799" s="83"/>
      <c r="G799" s="83"/>
      <c r="H799" s="101"/>
      <c r="I799" s="83"/>
      <c r="J799" s="85"/>
      <c r="K799" s="85"/>
      <c r="L799" s="85"/>
      <c r="M799" s="85"/>
      <c r="N799" s="85"/>
      <c r="O799" s="85"/>
      <c r="P799" s="85"/>
      <c r="Q799" s="85"/>
      <c r="R799" s="85"/>
    </row>
    <row r="800" spans="1:18" s="86" customFormat="1" ht="17.25" hidden="1" outlineLevel="2" x14ac:dyDescent="0.3">
      <c r="A800" s="518"/>
      <c r="B800" s="519"/>
      <c r="C800" s="519"/>
      <c r="D800" s="519"/>
      <c r="E800" s="520"/>
      <c r="F800" s="83"/>
      <c r="G800" s="83"/>
      <c r="H800" s="101"/>
      <c r="I800" s="83"/>
      <c r="J800" s="85"/>
      <c r="K800" s="85"/>
      <c r="L800" s="85"/>
      <c r="M800" s="85"/>
      <c r="N800" s="85"/>
      <c r="O800" s="85"/>
      <c r="P800" s="85"/>
      <c r="Q800" s="85"/>
      <c r="R800" s="85"/>
    </row>
    <row r="801" spans="1:18" s="86" customFormat="1" ht="17.25" hidden="1" outlineLevel="2" x14ac:dyDescent="0.3">
      <c r="A801" s="516"/>
      <c r="B801" s="153"/>
      <c r="C801" s="517" t="s">
        <v>404</v>
      </c>
      <c r="D801" s="508" t="s">
        <v>737</v>
      </c>
      <c r="E801" s="154"/>
      <c r="F801" s="83"/>
      <c r="G801" s="83"/>
      <c r="H801" s="101"/>
      <c r="I801" s="83"/>
      <c r="J801" s="85"/>
      <c r="K801" s="85"/>
      <c r="L801" s="85"/>
      <c r="M801" s="85"/>
      <c r="N801" s="85"/>
      <c r="O801" s="85"/>
      <c r="P801" s="85"/>
      <c r="Q801" s="85"/>
      <c r="R801" s="85"/>
    </row>
    <row r="802" spans="1:18" s="86" customFormat="1" ht="17.25" hidden="1" outlineLevel="2" x14ac:dyDescent="0.3">
      <c r="A802" s="516"/>
      <c r="B802" s="153"/>
      <c r="C802" s="517" t="s">
        <v>406</v>
      </c>
      <c r="D802" s="508" t="s">
        <v>626</v>
      </c>
      <c r="E802" s="154"/>
      <c r="F802" s="83"/>
      <c r="G802" s="83"/>
      <c r="H802" s="101"/>
      <c r="I802" s="83"/>
      <c r="J802" s="85"/>
      <c r="K802" s="85"/>
      <c r="L802" s="85"/>
      <c r="M802" s="85"/>
      <c r="N802" s="85"/>
      <c r="O802" s="85"/>
      <c r="P802" s="85"/>
      <c r="Q802" s="85"/>
      <c r="R802" s="85"/>
    </row>
    <row r="803" spans="1:18" s="86" customFormat="1" ht="17.25" hidden="1" outlineLevel="2" x14ac:dyDescent="0.3">
      <c r="A803" s="516"/>
      <c r="B803" s="153"/>
      <c r="C803" s="517" t="s">
        <v>408</v>
      </c>
      <c r="D803" s="508" t="s">
        <v>693</v>
      </c>
      <c r="E803" s="154"/>
      <c r="F803" s="83"/>
      <c r="G803" s="83"/>
      <c r="H803" s="101"/>
      <c r="I803" s="83"/>
      <c r="J803" s="85"/>
      <c r="K803" s="85"/>
      <c r="L803" s="85"/>
      <c r="M803" s="85"/>
      <c r="N803" s="85"/>
      <c r="O803" s="85"/>
      <c r="P803" s="85"/>
      <c r="Q803" s="85"/>
      <c r="R803" s="85"/>
    </row>
    <row r="804" spans="1:18" s="86" customFormat="1" ht="34.5" hidden="1" outlineLevel="2" x14ac:dyDescent="0.3">
      <c r="A804" s="516"/>
      <c r="B804" s="153"/>
      <c r="C804" s="517" t="s">
        <v>410</v>
      </c>
      <c r="D804" s="508" t="s">
        <v>628</v>
      </c>
      <c r="E804" s="154"/>
      <c r="F804" s="83"/>
      <c r="G804" s="83"/>
      <c r="H804" s="101"/>
      <c r="I804" s="83"/>
      <c r="J804" s="85"/>
      <c r="K804" s="85"/>
      <c r="L804" s="85"/>
      <c r="M804" s="85"/>
      <c r="N804" s="85"/>
      <c r="O804" s="85"/>
      <c r="P804" s="85"/>
      <c r="Q804" s="85"/>
      <c r="R804" s="85"/>
    </row>
    <row r="805" spans="1:18" s="86" customFormat="1" ht="17.25" hidden="1" outlineLevel="2" x14ac:dyDescent="0.3">
      <c r="A805" s="516"/>
      <c r="B805" s="153"/>
      <c r="C805" s="517" t="s">
        <v>398</v>
      </c>
      <c r="D805" s="508" t="s">
        <v>691</v>
      </c>
      <c r="E805" s="91" t="s">
        <v>1048</v>
      </c>
      <c r="F805" s="83"/>
      <c r="G805" s="83"/>
      <c r="H805" s="101"/>
      <c r="I805" s="83"/>
      <c r="J805" s="85"/>
      <c r="K805" s="85"/>
      <c r="L805" s="85"/>
      <c r="M805" s="85"/>
      <c r="N805" s="85"/>
      <c r="O805" s="85"/>
      <c r="P805" s="85"/>
      <c r="Q805" s="85"/>
      <c r="R805" s="85"/>
    </row>
    <row r="806" spans="1:18" s="86" customFormat="1" ht="17.25" hidden="1" outlineLevel="2" x14ac:dyDescent="0.3">
      <c r="A806" s="516"/>
      <c r="B806" s="153"/>
      <c r="C806" s="517" t="s">
        <v>400</v>
      </c>
      <c r="D806" s="508" t="s">
        <v>692</v>
      </c>
      <c r="E806" s="154"/>
      <c r="F806" s="83"/>
      <c r="G806" s="83"/>
      <c r="H806" s="101"/>
      <c r="I806" s="83"/>
      <c r="J806" s="85"/>
      <c r="K806" s="85"/>
      <c r="L806" s="85"/>
      <c r="M806" s="85"/>
      <c r="N806" s="85"/>
      <c r="O806" s="85"/>
      <c r="P806" s="85"/>
      <c r="Q806" s="85"/>
      <c r="R806" s="85"/>
    </row>
    <row r="807" spans="1:18" s="86" customFormat="1" ht="17.25" hidden="1" outlineLevel="2" x14ac:dyDescent="0.3">
      <c r="A807" s="516"/>
      <c r="B807" s="153"/>
      <c r="C807" s="517"/>
      <c r="D807" s="508"/>
      <c r="E807" s="154"/>
      <c r="F807" s="83"/>
      <c r="G807" s="83"/>
      <c r="H807" s="101"/>
      <c r="I807" s="83"/>
      <c r="J807" s="85"/>
      <c r="K807" s="85"/>
      <c r="L807" s="85"/>
      <c r="M807" s="85"/>
      <c r="N807" s="85"/>
      <c r="O807" s="85"/>
      <c r="P807" s="85"/>
      <c r="Q807" s="85"/>
      <c r="R807" s="85"/>
    </row>
    <row r="808" spans="1:18" s="86" customFormat="1" ht="51.75" hidden="1" outlineLevel="2" x14ac:dyDescent="0.3">
      <c r="A808" s="516"/>
      <c r="B808" s="153"/>
      <c r="C808" s="517" t="s">
        <v>789</v>
      </c>
      <c r="D808" s="508" t="s">
        <v>608</v>
      </c>
      <c r="E808" s="507" t="s">
        <v>1049</v>
      </c>
      <c r="F808" s="83"/>
      <c r="G808" s="83"/>
      <c r="H808" s="101"/>
      <c r="I808" s="83"/>
      <c r="J808" s="85"/>
      <c r="K808" s="85"/>
      <c r="L808" s="85"/>
      <c r="M808" s="85"/>
      <c r="N808" s="85"/>
      <c r="O808" s="85"/>
      <c r="P808" s="85"/>
      <c r="Q808" s="85"/>
      <c r="R808" s="85"/>
    </row>
    <row r="809" spans="1:18" s="86" customFormat="1" ht="17.25" hidden="1" outlineLevel="2" x14ac:dyDescent="0.3">
      <c r="A809" s="516"/>
      <c r="B809" s="153"/>
      <c r="C809" s="517" t="s">
        <v>791</v>
      </c>
      <c r="D809" s="508" t="s">
        <v>611</v>
      </c>
      <c r="E809" s="507" t="s">
        <v>1050</v>
      </c>
      <c r="F809" s="83"/>
      <c r="G809" s="83"/>
      <c r="H809" s="101"/>
      <c r="I809" s="83"/>
      <c r="J809" s="85"/>
      <c r="K809" s="85"/>
      <c r="L809" s="85"/>
      <c r="M809" s="85"/>
      <c r="N809" s="85"/>
      <c r="O809" s="85"/>
      <c r="P809" s="85"/>
      <c r="Q809" s="85"/>
      <c r="R809" s="85"/>
    </row>
    <row r="810" spans="1:18" s="86" customFormat="1" ht="34.5" hidden="1" outlineLevel="2" x14ac:dyDescent="0.3">
      <c r="A810" s="516"/>
      <c r="B810" s="153"/>
      <c r="C810" s="517" t="s">
        <v>830</v>
      </c>
      <c r="D810" s="508" t="s">
        <v>1051</v>
      </c>
      <c r="E810" s="507" t="s">
        <v>1050</v>
      </c>
      <c r="F810" s="83"/>
      <c r="G810" s="83"/>
      <c r="H810" s="101"/>
      <c r="I810" s="83"/>
      <c r="J810" s="85"/>
      <c r="K810" s="85"/>
      <c r="L810" s="85"/>
      <c r="M810" s="85"/>
      <c r="N810" s="85"/>
      <c r="O810" s="85"/>
      <c r="P810" s="85"/>
      <c r="Q810" s="85"/>
      <c r="R810" s="85"/>
    </row>
    <row r="811" spans="1:18" s="86" customFormat="1" ht="34.5" hidden="1" outlineLevel="2" x14ac:dyDescent="0.3">
      <c r="A811" s="442"/>
      <c r="B811" s="92"/>
      <c r="C811" s="707" t="s">
        <v>920</v>
      </c>
      <c r="D811" s="443" t="s">
        <v>749</v>
      </c>
      <c r="E811" s="443" t="s">
        <v>361</v>
      </c>
      <c r="F811" s="83"/>
      <c r="G811" s="83"/>
      <c r="H811" s="101"/>
      <c r="I811" s="83"/>
      <c r="J811" s="85"/>
      <c r="K811" s="85"/>
      <c r="L811" s="85"/>
      <c r="M811" s="85"/>
      <c r="N811" s="85"/>
      <c r="O811" s="85"/>
      <c r="P811" s="85"/>
      <c r="Q811" s="85"/>
      <c r="R811" s="85"/>
    </row>
    <row r="812" spans="1:18" s="86" customFormat="1" ht="34.5" hidden="1" outlineLevel="2" x14ac:dyDescent="0.3">
      <c r="A812" s="442"/>
      <c r="B812" s="92"/>
      <c r="C812" s="707" t="s">
        <v>844</v>
      </c>
      <c r="D812" s="443" t="s">
        <v>1052</v>
      </c>
      <c r="E812" s="443" t="s">
        <v>1053</v>
      </c>
      <c r="F812" s="83"/>
      <c r="G812" s="83"/>
      <c r="H812" s="101"/>
      <c r="I812" s="83"/>
      <c r="J812" s="85"/>
      <c r="K812" s="85"/>
      <c r="L812" s="85"/>
      <c r="M812" s="85"/>
      <c r="N812" s="85"/>
      <c r="O812" s="85"/>
      <c r="P812" s="85"/>
      <c r="Q812" s="85"/>
      <c r="R812" s="85"/>
    </row>
    <row r="813" spans="1:18" s="86" customFormat="1" ht="17.25" hidden="1" outlineLevel="2" x14ac:dyDescent="0.3">
      <c r="A813" s="518"/>
      <c r="B813" s="519"/>
      <c r="C813" s="519"/>
      <c r="D813" s="519"/>
      <c r="E813" s="520"/>
      <c r="F813" s="83"/>
      <c r="G813" s="83"/>
      <c r="H813" s="101"/>
      <c r="I813" s="83"/>
      <c r="J813" s="85"/>
      <c r="K813" s="85"/>
      <c r="L813" s="85"/>
      <c r="M813" s="85"/>
      <c r="N813" s="85"/>
      <c r="O813" s="85"/>
      <c r="P813" s="85"/>
      <c r="Q813" s="85"/>
      <c r="R813" s="85"/>
    </row>
    <row r="814" spans="1:18" s="86" customFormat="1" ht="17.25" hidden="1" outlineLevel="2" x14ac:dyDescent="0.3">
      <c r="A814" s="516"/>
      <c r="B814" s="153"/>
      <c r="C814" s="517"/>
      <c r="D814" s="508"/>
      <c r="E814" s="154"/>
      <c r="F814" s="83"/>
      <c r="G814" s="83"/>
      <c r="H814" s="101"/>
      <c r="I814" s="83"/>
      <c r="J814" s="85"/>
      <c r="K814" s="85"/>
      <c r="L814" s="85"/>
      <c r="M814" s="85"/>
      <c r="N814" s="85"/>
      <c r="O814" s="85"/>
      <c r="P814" s="85"/>
      <c r="Q814" s="85"/>
      <c r="R814" s="85"/>
    </row>
    <row r="815" spans="1:18" s="86" customFormat="1" ht="17.25" hidden="1" outlineLevel="2" x14ac:dyDescent="0.3">
      <c r="A815" s="516"/>
      <c r="B815" s="153"/>
      <c r="C815" s="517"/>
      <c r="D815" s="508"/>
      <c r="E815" s="154"/>
      <c r="F815" s="83"/>
      <c r="G815" s="83"/>
      <c r="H815" s="101"/>
      <c r="I815" s="83"/>
      <c r="J815" s="85"/>
      <c r="K815" s="85"/>
      <c r="L815" s="85"/>
      <c r="M815" s="85"/>
      <c r="N815" s="85"/>
      <c r="O815" s="85"/>
      <c r="P815" s="85"/>
      <c r="Q815" s="85"/>
      <c r="R815" s="85"/>
    </row>
    <row r="816" spans="1:18" s="134" customFormat="1" ht="17.25" hidden="1" outlineLevel="1" x14ac:dyDescent="0.2">
      <c r="A816" s="444"/>
      <c r="B816" s="451"/>
      <c r="C816" s="451"/>
      <c r="D816" s="451"/>
      <c r="E816" s="452"/>
      <c r="F816" s="131"/>
      <c r="G816" s="132"/>
      <c r="H816" s="133"/>
      <c r="I816" s="133"/>
      <c r="J816" s="133"/>
      <c r="K816" s="133"/>
      <c r="L816" s="133"/>
      <c r="M816" s="133"/>
      <c r="N816" s="133"/>
      <c r="O816" s="133"/>
      <c r="P816" s="133"/>
    </row>
    <row r="817" spans="1:18" s="86" customFormat="1" ht="86.25" hidden="1" outlineLevel="1" x14ac:dyDescent="0.3">
      <c r="A817" s="155"/>
      <c r="B817" s="152">
        <f>SUM(B818:B825,B827:B829,B831:B837,B839:B840)</f>
        <v>0</v>
      </c>
      <c r="C817" s="437" t="s">
        <v>139</v>
      </c>
      <c r="D817" s="81" t="s">
        <v>1054</v>
      </c>
      <c r="E817" s="82" t="s">
        <v>1055</v>
      </c>
      <c r="F817" s="83"/>
      <c r="G817" s="83"/>
      <c r="H817" s="101"/>
      <c r="I817" s="83"/>
      <c r="J817" s="85"/>
      <c r="K817" s="85"/>
      <c r="L817" s="85"/>
      <c r="M817" s="85"/>
      <c r="N817" s="85"/>
      <c r="O817" s="85"/>
      <c r="P817" s="85"/>
      <c r="Q817" s="85"/>
      <c r="R817" s="85"/>
    </row>
    <row r="818" spans="1:18" s="86" customFormat="1" ht="17.25" hidden="1" outlineLevel="2" x14ac:dyDescent="0.3">
      <c r="A818" s="516"/>
      <c r="B818" s="153"/>
      <c r="C818" s="517" t="s">
        <v>1014</v>
      </c>
      <c r="D818" s="508" t="s">
        <v>1015</v>
      </c>
      <c r="E818" s="91" t="s">
        <v>1056</v>
      </c>
      <c r="F818" s="83"/>
      <c r="G818" s="83"/>
      <c r="H818" s="101"/>
      <c r="I818" s="83"/>
      <c r="J818" s="85"/>
      <c r="K818" s="85"/>
      <c r="L818" s="85"/>
      <c r="M818" s="85"/>
      <c r="N818" s="85"/>
      <c r="O818" s="85"/>
      <c r="P818" s="85"/>
      <c r="Q818" s="85"/>
      <c r="R818" s="85"/>
    </row>
    <row r="819" spans="1:18" s="86" customFormat="1" ht="17.25" hidden="1" outlineLevel="2" x14ac:dyDescent="0.3">
      <c r="A819" s="516"/>
      <c r="B819" s="153"/>
      <c r="C819" s="517" t="s">
        <v>1017</v>
      </c>
      <c r="D819" s="508" t="s">
        <v>1018</v>
      </c>
      <c r="E819" s="91" t="s">
        <v>1019</v>
      </c>
      <c r="F819" s="83"/>
      <c r="G819" s="83"/>
      <c r="H819" s="101"/>
      <c r="I819" s="83"/>
      <c r="J819" s="85"/>
      <c r="K819" s="85"/>
      <c r="L819" s="85"/>
      <c r="M819" s="85"/>
      <c r="N819" s="85"/>
      <c r="O819" s="85"/>
      <c r="P819" s="85"/>
      <c r="Q819" s="85"/>
      <c r="R819" s="85"/>
    </row>
    <row r="820" spans="1:18" s="86" customFormat="1" ht="17.25" hidden="1" outlineLevel="2" x14ac:dyDescent="0.3">
      <c r="A820" s="516"/>
      <c r="B820" s="153"/>
      <c r="C820" s="517" t="s">
        <v>1020</v>
      </c>
      <c r="D820" s="508" t="s">
        <v>1021</v>
      </c>
      <c r="E820" s="91" t="s">
        <v>1022</v>
      </c>
      <c r="F820" s="83"/>
      <c r="G820" s="83"/>
      <c r="H820" s="101"/>
      <c r="I820" s="83"/>
      <c r="J820" s="85"/>
      <c r="K820" s="85"/>
      <c r="L820" s="85"/>
      <c r="M820" s="85"/>
      <c r="N820" s="85"/>
      <c r="O820" s="85"/>
      <c r="P820" s="85"/>
      <c r="Q820" s="85"/>
      <c r="R820" s="85"/>
    </row>
    <row r="821" spans="1:18" s="86" customFormat="1" ht="17.25" hidden="1" outlineLevel="2" x14ac:dyDescent="0.3">
      <c r="A821" s="516"/>
      <c r="B821" s="156"/>
      <c r="C821" s="508" t="s">
        <v>1037</v>
      </c>
      <c r="D821" s="508" t="s">
        <v>1038</v>
      </c>
      <c r="E821" s="91" t="s">
        <v>1039</v>
      </c>
      <c r="F821" s="83"/>
      <c r="G821" s="83"/>
      <c r="H821" s="101"/>
      <c r="I821" s="83"/>
      <c r="J821" s="85"/>
      <c r="K821" s="85"/>
      <c r="L821" s="85"/>
      <c r="M821" s="85"/>
      <c r="N821" s="85"/>
      <c r="O821" s="85"/>
      <c r="P821" s="85"/>
      <c r="Q821" s="85"/>
      <c r="R821" s="85"/>
    </row>
    <row r="822" spans="1:18" s="86" customFormat="1" ht="34.5" hidden="1" outlineLevel="2" x14ac:dyDescent="0.3">
      <c r="A822" s="516"/>
      <c r="B822" s="156"/>
      <c r="C822" s="508" t="s">
        <v>1034</v>
      </c>
      <c r="D822" s="508" t="s">
        <v>1035</v>
      </c>
      <c r="E822" s="91" t="s">
        <v>1036</v>
      </c>
      <c r="F822" s="83"/>
      <c r="G822" s="83"/>
      <c r="H822" s="101"/>
      <c r="I822" s="83"/>
      <c r="J822" s="85"/>
      <c r="K822" s="85"/>
      <c r="L822" s="85"/>
      <c r="M822" s="85"/>
      <c r="N822" s="85"/>
      <c r="O822" s="85"/>
      <c r="P822" s="85"/>
      <c r="Q822" s="85"/>
      <c r="R822" s="85"/>
    </row>
    <row r="823" spans="1:18" s="86" customFormat="1" ht="17.25" hidden="1" outlineLevel="2" x14ac:dyDescent="0.3">
      <c r="A823" s="516"/>
      <c r="B823" s="156"/>
      <c r="C823" s="508" t="s">
        <v>1023</v>
      </c>
      <c r="D823" s="508" t="s">
        <v>1024</v>
      </c>
      <c r="E823" s="91" t="s">
        <v>1025</v>
      </c>
      <c r="F823" s="83"/>
      <c r="G823" s="83"/>
      <c r="H823" s="101"/>
      <c r="I823" s="83"/>
      <c r="J823" s="85"/>
      <c r="K823" s="85"/>
      <c r="L823" s="85"/>
      <c r="M823" s="85"/>
      <c r="N823" s="85"/>
      <c r="O823" s="85"/>
      <c r="P823" s="85"/>
      <c r="Q823" s="85"/>
      <c r="R823" s="85"/>
    </row>
    <row r="824" spans="1:18" s="86" customFormat="1" ht="17.25" hidden="1" outlineLevel="2" x14ac:dyDescent="0.3">
      <c r="A824" s="516"/>
      <c r="B824" s="156"/>
      <c r="C824" s="508" t="s">
        <v>1026</v>
      </c>
      <c r="D824" s="508" t="s">
        <v>1027</v>
      </c>
      <c r="E824" s="91" t="s">
        <v>1028</v>
      </c>
      <c r="F824" s="83"/>
      <c r="G824" s="83"/>
      <c r="H824" s="101"/>
      <c r="I824" s="83"/>
      <c r="J824" s="85"/>
      <c r="K824" s="85"/>
      <c r="L824" s="85"/>
      <c r="M824" s="85"/>
      <c r="N824" s="85"/>
      <c r="O824" s="85"/>
      <c r="P824" s="85"/>
      <c r="Q824" s="85"/>
      <c r="R824" s="85"/>
    </row>
    <row r="825" spans="1:18" s="86" customFormat="1" ht="17.25" hidden="1" outlineLevel="2" x14ac:dyDescent="0.3">
      <c r="A825" s="516"/>
      <c r="B825" s="156"/>
      <c r="C825" s="481"/>
      <c r="D825" s="508"/>
      <c r="E825" s="91"/>
      <c r="F825" s="83"/>
      <c r="G825" s="83"/>
      <c r="H825" s="101"/>
      <c r="I825" s="83"/>
      <c r="J825" s="85"/>
      <c r="K825" s="85"/>
      <c r="L825" s="85"/>
      <c r="M825" s="85"/>
      <c r="N825" s="85"/>
      <c r="O825" s="85"/>
      <c r="P825" s="85"/>
      <c r="Q825" s="85"/>
      <c r="R825" s="85"/>
    </row>
    <row r="826" spans="1:18" s="86" customFormat="1" ht="17.25" hidden="1" outlineLevel="2" x14ac:dyDescent="0.3">
      <c r="A826" s="518"/>
      <c r="B826" s="519"/>
      <c r="C826" s="519"/>
      <c r="D826" s="519"/>
      <c r="E826" s="520"/>
      <c r="F826" s="83"/>
      <c r="G826" s="83"/>
      <c r="H826" s="101"/>
      <c r="I826" s="83"/>
      <c r="J826" s="85"/>
      <c r="K826" s="85"/>
      <c r="L826" s="85"/>
      <c r="M826" s="85"/>
      <c r="N826" s="85"/>
      <c r="O826" s="85"/>
      <c r="P826" s="85"/>
      <c r="Q826" s="85"/>
      <c r="R826" s="85"/>
    </row>
    <row r="827" spans="1:18" s="86" customFormat="1" ht="17.25" hidden="1" outlineLevel="2" x14ac:dyDescent="0.3">
      <c r="A827" s="516"/>
      <c r="B827" s="153"/>
      <c r="C827" s="517" t="s">
        <v>1040</v>
      </c>
      <c r="D827" s="508" t="s">
        <v>1041</v>
      </c>
      <c r="E827" s="154"/>
      <c r="F827" s="83"/>
      <c r="G827" s="83"/>
      <c r="H827" s="101"/>
      <c r="I827" s="83"/>
      <c r="J827" s="85"/>
      <c r="K827" s="85"/>
      <c r="L827" s="85"/>
      <c r="M827" s="85"/>
      <c r="N827" s="85"/>
      <c r="O827" s="85"/>
      <c r="P827" s="85"/>
      <c r="Q827" s="85"/>
      <c r="R827" s="85"/>
    </row>
    <row r="828" spans="1:18" s="86" customFormat="1" ht="17.25" hidden="1" outlineLevel="2" x14ac:dyDescent="0.3">
      <c r="A828" s="516"/>
      <c r="B828" s="153"/>
      <c r="C828" s="517" t="s">
        <v>1043</v>
      </c>
      <c r="D828" s="508" t="s">
        <v>1057</v>
      </c>
      <c r="E828" s="154"/>
      <c r="F828" s="83"/>
      <c r="G828" s="83"/>
      <c r="H828" s="101"/>
      <c r="I828" s="83"/>
      <c r="J828" s="85"/>
      <c r="K828" s="85"/>
      <c r="L828" s="85"/>
      <c r="M828" s="85"/>
      <c r="N828" s="85"/>
      <c r="O828" s="85"/>
      <c r="P828" s="85"/>
      <c r="Q828" s="85"/>
      <c r="R828" s="85"/>
    </row>
    <row r="829" spans="1:18" s="86" customFormat="1" ht="17.25" hidden="1" outlineLevel="2" x14ac:dyDescent="0.3">
      <c r="A829" s="516"/>
      <c r="B829" s="153"/>
      <c r="C829" s="517" t="s">
        <v>1045</v>
      </c>
      <c r="D829" s="508" t="s">
        <v>1058</v>
      </c>
      <c r="E829" s="154"/>
      <c r="F829" s="83"/>
      <c r="G829" s="83"/>
      <c r="H829" s="101"/>
      <c r="I829" s="83"/>
      <c r="J829" s="85"/>
      <c r="K829" s="85"/>
      <c r="L829" s="85"/>
      <c r="M829" s="85"/>
      <c r="N829" s="85"/>
      <c r="O829" s="85"/>
      <c r="P829" s="85"/>
      <c r="Q829" s="85"/>
      <c r="R829" s="85"/>
    </row>
    <row r="830" spans="1:18" s="86" customFormat="1" ht="17.25" hidden="1" outlineLevel="2" x14ac:dyDescent="0.3">
      <c r="A830" s="518"/>
      <c r="B830" s="519"/>
      <c r="C830" s="519"/>
      <c r="D830" s="519"/>
      <c r="E830" s="520"/>
      <c r="F830" s="83"/>
      <c r="G830" s="83"/>
      <c r="H830" s="101"/>
      <c r="I830" s="83"/>
      <c r="J830" s="85"/>
      <c r="K830" s="85"/>
      <c r="L830" s="85"/>
      <c r="M830" s="85"/>
      <c r="N830" s="85"/>
      <c r="O830" s="85"/>
      <c r="P830" s="85"/>
      <c r="Q830" s="85"/>
      <c r="R830" s="85"/>
    </row>
    <row r="831" spans="1:18" s="86" customFormat="1" ht="17.25" hidden="1" outlineLevel="2" x14ac:dyDescent="0.3">
      <c r="A831" s="516"/>
      <c r="B831" s="153"/>
      <c r="C831" s="517" t="s">
        <v>404</v>
      </c>
      <c r="D831" s="508" t="s">
        <v>405</v>
      </c>
      <c r="E831" s="154"/>
      <c r="F831" s="83"/>
      <c r="G831" s="83"/>
      <c r="H831" s="101"/>
      <c r="I831" s="83"/>
      <c r="J831" s="85"/>
      <c r="K831" s="85"/>
      <c r="L831" s="85"/>
      <c r="M831" s="85"/>
      <c r="N831" s="85"/>
      <c r="O831" s="85"/>
      <c r="P831" s="85"/>
      <c r="Q831" s="85"/>
      <c r="R831" s="85"/>
    </row>
    <row r="832" spans="1:18" s="86" customFormat="1" ht="17.25" hidden="1" outlineLevel="2" x14ac:dyDescent="0.3">
      <c r="A832" s="516"/>
      <c r="B832" s="153"/>
      <c r="C832" s="517" t="s">
        <v>406</v>
      </c>
      <c r="D832" s="508" t="s">
        <v>626</v>
      </c>
      <c r="E832" s="154"/>
      <c r="F832" s="83"/>
      <c r="G832" s="83"/>
      <c r="H832" s="101"/>
      <c r="I832" s="83"/>
      <c r="J832" s="85"/>
      <c r="K832" s="85"/>
      <c r="L832" s="85"/>
      <c r="M832" s="85"/>
      <c r="N832" s="85"/>
      <c r="O832" s="85"/>
      <c r="P832" s="85"/>
      <c r="Q832" s="85"/>
      <c r="R832" s="85"/>
    </row>
    <row r="833" spans="1:18" s="86" customFormat="1" ht="17.25" hidden="1" outlineLevel="2" x14ac:dyDescent="0.3">
      <c r="A833" s="516"/>
      <c r="B833" s="153"/>
      <c r="C833" s="517" t="s">
        <v>408</v>
      </c>
      <c r="D833" s="508" t="s">
        <v>693</v>
      </c>
      <c r="E833" s="154"/>
      <c r="F833" s="83"/>
      <c r="G833" s="83"/>
      <c r="H833" s="101"/>
      <c r="I833" s="83"/>
      <c r="J833" s="85"/>
      <c r="K833" s="85"/>
      <c r="L833" s="85"/>
      <c r="M833" s="85"/>
      <c r="N833" s="85"/>
      <c r="O833" s="85"/>
      <c r="P833" s="85"/>
      <c r="Q833" s="85"/>
      <c r="R833" s="85"/>
    </row>
    <row r="834" spans="1:18" s="86" customFormat="1" ht="34.5" hidden="1" outlineLevel="2" x14ac:dyDescent="0.3">
      <c r="A834" s="516"/>
      <c r="B834" s="153"/>
      <c r="C834" s="517" t="s">
        <v>410</v>
      </c>
      <c r="D834" s="508" t="s">
        <v>628</v>
      </c>
      <c r="E834" s="154"/>
      <c r="F834" s="83"/>
      <c r="G834" s="83"/>
      <c r="H834" s="101"/>
      <c r="I834" s="83"/>
      <c r="J834" s="85"/>
      <c r="K834" s="85"/>
      <c r="L834" s="85"/>
      <c r="M834" s="85"/>
      <c r="N834" s="85"/>
      <c r="O834" s="85"/>
      <c r="P834" s="85"/>
      <c r="Q834" s="85"/>
      <c r="R834" s="85"/>
    </row>
    <row r="835" spans="1:18" s="86" customFormat="1" ht="17.25" hidden="1" outlineLevel="2" x14ac:dyDescent="0.3">
      <c r="A835" s="516"/>
      <c r="B835" s="153"/>
      <c r="C835" s="517" t="s">
        <v>396</v>
      </c>
      <c r="D835" s="508" t="s">
        <v>690</v>
      </c>
      <c r="E835" s="154"/>
      <c r="F835" s="83"/>
      <c r="G835" s="83"/>
      <c r="H835" s="101"/>
      <c r="I835" s="83"/>
      <c r="J835" s="85"/>
      <c r="K835" s="85"/>
      <c r="L835" s="85"/>
      <c r="M835" s="85"/>
      <c r="N835" s="85"/>
      <c r="O835" s="85"/>
      <c r="P835" s="85"/>
      <c r="Q835" s="85"/>
      <c r="R835" s="85"/>
    </row>
    <row r="836" spans="1:18" s="86" customFormat="1" ht="17.25" hidden="1" outlineLevel="2" x14ac:dyDescent="0.3">
      <c r="A836" s="516"/>
      <c r="B836" s="153"/>
      <c r="C836" s="517" t="s">
        <v>398</v>
      </c>
      <c r="D836" s="508" t="s">
        <v>691</v>
      </c>
      <c r="E836" s="91" t="s">
        <v>1048</v>
      </c>
      <c r="F836" s="83"/>
      <c r="G836" s="83"/>
      <c r="H836" s="101"/>
      <c r="I836" s="83"/>
      <c r="J836" s="85"/>
      <c r="K836" s="85"/>
      <c r="L836" s="85"/>
      <c r="M836" s="85"/>
      <c r="N836" s="85"/>
      <c r="O836" s="85"/>
      <c r="P836" s="85"/>
      <c r="Q836" s="85"/>
      <c r="R836" s="85"/>
    </row>
    <row r="837" spans="1:18" s="86" customFormat="1" ht="17.25" hidden="1" outlineLevel="2" x14ac:dyDescent="0.3">
      <c r="A837" s="516"/>
      <c r="B837" s="153"/>
      <c r="C837" s="517" t="s">
        <v>400</v>
      </c>
      <c r="D837" s="508" t="s">
        <v>692</v>
      </c>
      <c r="E837" s="154"/>
      <c r="F837" s="83"/>
      <c r="G837" s="83"/>
      <c r="H837" s="101"/>
      <c r="I837" s="83"/>
      <c r="J837" s="85"/>
      <c r="K837" s="85"/>
      <c r="L837" s="85"/>
      <c r="M837" s="85"/>
      <c r="N837" s="85"/>
      <c r="O837" s="85"/>
      <c r="P837" s="85"/>
      <c r="Q837" s="85"/>
      <c r="R837" s="85"/>
    </row>
    <row r="838" spans="1:18" s="86" customFormat="1" ht="17.25" hidden="1" outlineLevel="2" x14ac:dyDescent="0.3">
      <c r="A838" s="518"/>
      <c r="B838" s="519"/>
      <c r="C838" s="519"/>
      <c r="D838" s="519"/>
      <c r="E838" s="520"/>
      <c r="F838" s="83"/>
      <c r="G838" s="83"/>
      <c r="H838" s="101"/>
      <c r="I838" s="83"/>
      <c r="J838" s="85"/>
      <c r="K838" s="85"/>
      <c r="L838" s="85"/>
      <c r="M838" s="85"/>
      <c r="N838" s="85"/>
      <c r="O838" s="85"/>
      <c r="P838" s="85"/>
      <c r="Q838" s="85"/>
      <c r="R838" s="85"/>
    </row>
    <row r="839" spans="1:18" s="86" customFormat="1" ht="17.25" hidden="1" outlineLevel="2" x14ac:dyDescent="0.3">
      <c r="A839" s="516"/>
      <c r="B839" s="153"/>
      <c r="C839" s="521"/>
      <c r="D839" s="508"/>
      <c r="E839" s="154"/>
      <c r="F839" s="83"/>
      <c r="G839" s="83"/>
      <c r="H839" s="101"/>
      <c r="I839" s="83"/>
      <c r="J839" s="85"/>
      <c r="K839" s="85"/>
      <c r="L839" s="85"/>
      <c r="M839" s="85"/>
      <c r="N839" s="85"/>
      <c r="O839" s="85"/>
      <c r="P839" s="85"/>
      <c r="Q839" s="85"/>
      <c r="R839" s="85"/>
    </row>
    <row r="840" spans="1:18" s="86" customFormat="1" ht="17.25" hidden="1" outlineLevel="2" x14ac:dyDescent="0.3">
      <c r="A840" s="516"/>
      <c r="B840" s="153"/>
      <c r="C840" s="521"/>
      <c r="D840" s="508"/>
      <c r="E840" s="154"/>
      <c r="F840" s="83"/>
      <c r="G840" s="83"/>
      <c r="H840" s="101"/>
      <c r="I840" s="83"/>
      <c r="J840" s="85"/>
      <c r="K840" s="85"/>
      <c r="L840" s="85"/>
      <c r="M840" s="85"/>
      <c r="N840" s="85"/>
      <c r="O840" s="85"/>
      <c r="P840" s="85"/>
      <c r="Q840" s="85"/>
      <c r="R840" s="85"/>
    </row>
    <row r="841" spans="1:18" s="134" customFormat="1" ht="17.25" hidden="1" outlineLevel="1" x14ac:dyDescent="0.2">
      <c r="A841" s="444"/>
      <c r="B841" s="451"/>
      <c r="C841" s="451"/>
      <c r="D841" s="451"/>
      <c r="E841" s="452"/>
      <c r="F841" s="131"/>
      <c r="G841" s="132"/>
      <c r="H841" s="133"/>
      <c r="I841" s="133"/>
      <c r="J841" s="133"/>
      <c r="K841" s="133"/>
      <c r="L841" s="133"/>
      <c r="M841" s="133"/>
      <c r="N841" s="133"/>
      <c r="O841" s="133"/>
      <c r="P841" s="133"/>
    </row>
    <row r="842" spans="1:18" s="86" customFormat="1" ht="51.75" hidden="1" outlineLevel="1" x14ac:dyDescent="0.3">
      <c r="A842" s="155"/>
      <c r="B842" s="152">
        <f>SUM(B843:B849,B851:B853,B855:B861,B863:B865,B867:B868,B870:B871,B873:B880)</f>
        <v>0</v>
      </c>
      <c r="C842" s="437" t="s">
        <v>139</v>
      </c>
      <c r="D842" s="81" t="s">
        <v>1059</v>
      </c>
      <c r="E842" s="82" t="s">
        <v>1060</v>
      </c>
      <c r="F842" s="83"/>
      <c r="G842" s="83"/>
      <c r="H842" s="101"/>
      <c r="I842" s="83"/>
      <c r="J842" s="85"/>
      <c r="K842" s="85"/>
      <c r="L842" s="85"/>
      <c r="M842" s="85"/>
      <c r="N842" s="85"/>
      <c r="O842" s="85"/>
      <c r="P842" s="85"/>
      <c r="Q842" s="85"/>
      <c r="R842" s="85"/>
    </row>
    <row r="843" spans="1:18" s="86" customFormat="1" ht="34.5" hidden="1" outlineLevel="2" x14ac:dyDescent="0.3">
      <c r="A843" s="516"/>
      <c r="B843" s="153"/>
      <c r="C843" s="517" t="s">
        <v>1014</v>
      </c>
      <c r="D843" s="508" t="s">
        <v>1015</v>
      </c>
      <c r="E843" s="91" t="s">
        <v>1061</v>
      </c>
      <c r="F843" s="83"/>
      <c r="G843" s="83"/>
      <c r="H843" s="101"/>
      <c r="I843" s="83"/>
      <c r="J843" s="85"/>
      <c r="K843" s="85"/>
      <c r="L843" s="85"/>
      <c r="M843" s="85"/>
      <c r="N843" s="85"/>
      <c r="O843" s="85"/>
      <c r="P843" s="85"/>
      <c r="Q843" s="85"/>
      <c r="R843" s="85"/>
    </row>
    <row r="844" spans="1:18" s="86" customFormat="1" ht="17.25" hidden="1" outlineLevel="2" x14ac:dyDescent="0.3">
      <c r="A844" s="516"/>
      <c r="B844" s="153"/>
      <c r="C844" s="517" t="s">
        <v>1017</v>
      </c>
      <c r="D844" s="508" t="s">
        <v>1018</v>
      </c>
      <c r="E844" s="91" t="s">
        <v>1019</v>
      </c>
      <c r="F844" s="83"/>
      <c r="G844" s="83"/>
      <c r="H844" s="101"/>
      <c r="I844" s="83"/>
      <c r="J844" s="85"/>
      <c r="K844" s="85"/>
      <c r="L844" s="85"/>
      <c r="M844" s="85"/>
      <c r="N844" s="85"/>
      <c r="O844" s="85"/>
      <c r="P844" s="85"/>
      <c r="Q844" s="85"/>
      <c r="R844" s="85"/>
    </row>
    <row r="845" spans="1:18" s="86" customFormat="1" ht="17.25" hidden="1" outlineLevel="2" x14ac:dyDescent="0.3">
      <c r="A845" s="516"/>
      <c r="B845" s="153"/>
      <c r="C845" s="517" t="s">
        <v>1020</v>
      </c>
      <c r="D845" s="508" t="s">
        <v>1021</v>
      </c>
      <c r="E845" s="91" t="s">
        <v>1022</v>
      </c>
      <c r="F845" s="83"/>
      <c r="G845" s="83"/>
      <c r="H845" s="101"/>
      <c r="I845" s="83"/>
      <c r="J845" s="85"/>
      <c r="K845" s="85"/>
      <c r="L845" s="85"/>
      <c r="M845" s="85"/>
      <c r="N845" s="85"/>
      <c r="O845" s="85"/>
      <c r="P845" s="85"/>
      <c r="Q845" s="85"/>
      <c r="R845" s="85"/>
    </row>
    <row r="846" spans="1:18" s="86" customFormat="1" ht="17.25" hidden="1" outlineLevel="2" x14ac:dyDescent="0.3">
      <c r="A846" s="516"/>
      <c r="B846" s="153"/>
      <c r="C846" s="517" t="s">
        <v>1037</v>
      </c>
      <c r="D846" s="508" t="s">
        <v>1038</v>
      </c>
      <c r="E846" s="91" t="s">
        <v>1062</v>
      </c>
      <c r="F846" s="83"/>
      <c r="G846" s="83"/>
      <c r="H846" s="101"/>
      <c r="I846" s="83"/>
      <c r="J846" s="85"/>
      <c r="K846" s="85"/>
      <c r="L846" s="85"/>
      <c r="M846" s="85"/>
      <c r="N846" s="85"/>
      <c r="O846" s="85"/>
      <c r="P846" s="85"/>
      <c r="Q846" s="85"/>
      <c r="R846" s="85"/>
    </row>
    <row r="847" spans="1:18" s="86" customFormat="1" ht="34.5" hidden="1" outlineLevel="2" x14ac:dyDescent="0.3">
      <c r="A847" s="516"/>
      <c r="B847" s="153"/>
      <c r="C847" s="517" t="s">
        <v>1034</v>
      </c>
      <c r="D847" s="508" t="s">
        <v>1035</v>
      </c>
      <c r="E847" s="91" t="s">
        <v>1036</v>
      </c>
      <c r="F847" s="83"/>
      <c r="G847" s="83"/>
      <c r="H847" s="101"/>
      <c r="I847" s="83"/>
      <c r="J847" s="85"/>
      <c r="K847" s="85"/>
      <c r="L847" s="85"/>
      <c r="M847" s="85"/>
      <c r="N847" s="85"/>
      <c r="O847" s="85"/>
      <c r="P847" s="85"/>
      <c r="Q847" s="85"/>
      <c r="R847" s="85"/>
    </row>
    <row r="848" spans="1:18" s="86" customFormat="1" ht="17.25" hidden="1" outlineLevel="2" x14ac:dyDescent="0.3">
      <c r="A848" s="516"/>
      <c r="B848" s="153"/>
      <c r="C848" s="517" t="s">
        <v>1023</v>
      </c>
      <c r="D848" s="508" t="s">
        <v>1024</v>
      </c>
      <c r="E848" s="91" t="s">
        <v>1025</v>
      </c>
      <c r="F848" s="83"/>
      <c r="G848" s="83"/>
      <c r="H848" s="101"/>
      <c r="I848" s="83"/>
      <c r="J848" s="85"/>
      <c r="K848" s="85"/>
      <c r="L848" s="85"/>
      <c r="M848" s="85"/>
      <c r="N848" s="85"/>
      <c r="O848" s="85"/>
      <c r="P848" s="85"/>
      <c r="Q848" s="85"/>
      <c r="R848" s="85"/>
    </row>
    <row r="849" spans="1:18" s="86" customFormat="1" ht="17.25" hidden="1" outlineLevel="2" x14ac:dyDescent="0.3">
      <c r="A849" s="516"/>
      <c r="B849" s="153"/>
      <c r="C849" s="517" t="s">
        <v>1026</v>
      </c>
      <c r="D849" s="508" t="s">
        <v>1027</v>
      </c>
      <c r="E849" s="91" t="s">
        <v>1028</v>
      </c>
      <c r="F849" s="83"/>
      <c r="G849" s="83"/>
      <c r="H849" s="101"/>
      <c r="I849" s="83"/>
      <c r="J849" s="85"/>
      <c r="K849" s="85"/>
      <c r="L849" s="85"/>
      <c r="M849" s="85"/>
      <c r="N849" s="85"/>
      <c r="O849" s="85"/>
      <c r="P849" s="85"/>
      <c r="Q849" s="85"/>
      <c r="R849" s="85"/>
    </row>
    <row r="850" spans="1:18" s="86" customFormat="1" ht="17.25" hidden="1" outlineLevel="2" x14ac:dyDescent="0.3">
      <c r="A850" s="518"/>
      <c r="B850" s="522"/>
      <c r="C850" s="522"/>
      <c r="D850" s="522"/>
      <c r="E850" s="523"/>
      <c r="F850" s="83"/>
      <c r="G850" s="83"/>
      <c r="H850" s="101"/>
      <c r="I850" s="83"/>
      <c r="J850" s="85"/>
      <c r="K850" s="85"/>
      <c r="L850" s="85"/>
      <c r="M850" s="85"/>
      <c r="N850" s="85"/>
      <c r="O850" s="85"/>
      <c r="P850" s="85"/>
      <c r="Q850" s="85"/>
      <c r="R850" s="85"/>
    </row>
    <row r="851" spans="1:18" s="86" customFormat="1" ht="17.25" hidden="1" outlineLevel="2" x14ac:dyDescent="0.3">
      <c r="A851" s="516"/>
      <c r="B851" s="153"/>
      <c r="C851" s="517" t="s">
        <v>1040</v>
      </c>
      <c r="D851" s="508" t="s">
        <v>1041</v>
      </c>
      <c r="E851" s="154"/>
      <c r="F851" s="83"/>
      <c r="G851" s="83"/>
      <c r="H851" s="101"/>
      <c r="I851" s="83"/>
      <c r="J851" s="85"/>
      <c r="K851" s="85"/>
      <c r="L851" s="85"/>
      <c r="M851" s="85"/>
      <c r="N851" s="85"/>
      <c r="O851" s="85"/>
      <c r="P851" s="85"/>
      <c r="Q851" s="85"/>
      <c r="R851" s="85"/>
    </row>
    <row r="852" spans="1:18" s="86" customFormat="1" ht="17.25" hidden="1" outlineLevel="2" x14ac:dyDescent="0.3">
      <c r="A852" s="516"/>
      <c r="B852" s="153"/>
      <c r="C852" s="517" t="s">
        <v>1043</v>
      </c>
      <c r="D852" s="508" t="s">
        <v>1057</v>
      </c>
      <c r="E852" s="154"/>
      <c r="F852" s="83"/>
      <c r="G852" s="83"/>
      <c r="H852" s="101"/>
      <c r="I852" s="83"/>
      <c r="J852" s="85"/>
      <c r="K852" s="85"/>
      <c r="L852" s="85"/>
      <c r="M852" s="85"/>
      <c r="N852" s="85"/>
      <c r="O852" s="85"/>
      <c r="P852" s="85"/>
      <c r="Q852" s="85"/>
      <c r="R852" s="85"/>
    </row>
    <row r="853" spans="1:18" s="86" customFormat="1" ht="17.25" hidden="1" outlineLevel="2" x14ac:dyDescent="0.3">
      <c r="A853" s="516"/>
      <c r="B853" s="153"/>
      <c r="C853" s="517" t="s">
        <v>1045</v>
      </c>
      <c r="D853" s="508" t="s">
        <v>1058</v>
      </c>
      <c r="E853" s="154"/>
      <c r="F853" s="83"/>
      <c r="G853" s="83"/>
      <c r="H853" s="101"/>
      <c r="I853" s="83"/>
      <c r="J853" s="85"/>
      <c r="K853" s="85"/>
      <c r="L853" s="85"/>
      <c r="M853" s="85"/>
      <c r="N853" s="85"/>
      <c r="O853" s="85"/>
      <c r="P853" s="85"/>
      <c r="Q853" s="85"/>
      <c r="R853" s="85"/>
    </row>
    <row r="854" spans="1:18" s="86" customFormat="1" ht="17.25" hidden="1" outlineLevel="2" x14ac:dyDescent="0.3">
      <c r="A854" s="518"/>
      <c r="B854" s="522"/>
      <c r="C854" s="522"/>
      <c r="D854" s="522"/>
      <c r="E854" s="523"/>
      <c r="F854" s="83"/>
      <c r="G854" s="83"/>
      <c r="H854" s="101"/>
      <c r="I854" s="83"/>
      <c r="J854" s="85"/>
      <c r="K854" s="85"/>
      <c r="L854" s="85"/>
      <c r="M854" s="85"/>
      <c r="N854" s="85"/>
      <c r="O854" s="85"/>
      <c r="P854" s="85"/>
      <c r="Q854" s="85"/>
      <c r="R854" s="85"/>
    </row>
    <row r="855" spans="1:18" s="86" customFormat="1" ht="17.25" hidden="1" outlineLevel="2" x14ac:dyDescent="0.3">
      <c r="A855" s="516"/>
      <c r="B855" s="153"/>
      <c r="C855" s="517" t="s">
        <v>404</v>
      </c>
      <c r="D855" s="508" t="s">
        <v>405</v>
      </c>
      <c r="E855" s="154"/>
      <c r="F855" s="83"/>
      <c r="G855" s="83"/>
      <c r="H855" s="101"/>
      <c r="I855" s="83"/>
      <c r="J855" s="85"/>
      <c r="K855" s="85"/>
      <c r="L855" s="85"/>
      <c r="M855" s="85"/>
      <c r="N855" s="85"/>
      <c r="O855" s="85"/>
      <c r="P855" s="85"/>
      <c r="Q855" s="85"/>
      <c r="R855" s="85"/>
    </row>
    <row r="856" spans="1:18" s="86" customFormat="1" ht="17.25" hidden="1" outlineLevel="2" x14ac:dyDescent="0.3">
      <c r="A856" s="516"/>
      <c r="B856" s="153"/>
      <c r="C856" s="517" t="s">
        <v>406</v>
      </c>
      <c r="D856" s="508" t="s">
        <v>626</v>
      </c>
      <c r="E856" s="154"/>
      <c r="F856" s="83"/>
      <c r="G856" s="83"/>
      <c r="H856" s="101"/>
      <c r="I856" s="83"/>
      <c r="J856" s="85"/>
      <c r="K856" s="85"/>
      <c r="L856" s="85"/>
      <c r="M856" s="85"/>
      <c r="N856" s="85"/>
      <c r="O856" s="85"/>
      <c r="P856" s="85"/>
      <c r="Q856" s="85"/>
      <c r="R856" s="85"/>
    </row>
    <row r="857" spans="1:18" s="86" customFormat="1" ht="17.25" hidden="1" outlineLevel="2" x14ac:dyDescent="0.3">
      <c r="A857" s="516"/>
      <c r="B857" s="153"/>
      <c r="C857" s="517" t="s">
        <v>408</v>
      </c>
      <c r="D857" s="508" t="s">
        <v>693</v>
      </c>
      <c r="E857" s="154"/>
      <c r="F857" s="83"/>
      <c r="G857" s="83"/>
      <c r="H857" s="101"/>
      <c r="I857" s="83"/>
      <c r="J857" s="85"/>
      <c r="K857" s="85"/>
      <c r="L857" s="85"/>
      <c r="M857" s="85"/>
      <c r="N857" s="85"/>
      <c r="O857" s="85"/>
      <c r="P857" s="85"/>
      <c r="Q857" s="85"/>
      <c r="R857" s="85"/>
    </row>
    <row r="858" spans="1:18" s="86" customFormat="1" ht="34.5" hidden="1" outlineLevel="2" x14ac:dyDescent="0.3">
      <c r="A858" s="516"/>
      <c r="B858" s="153"/>
      <c r="C858" s="517" t="s">
        <v>410</v>
      </c>
      <c r="D858" s="508" t="s">
        <v>628</v>
      </c>
      <c r="E858" s="154"/>
      <c r="F858" s="83"/>
      <c r="G858" s="83"/>
      <c r="H858" s="101"/>
      <c r="I858" s="83"/>
      <c r="J858" s="85"/>
      <c r="K858" s="85"/>
      <c r="L858" s="85"/>
      <c r="M858" s="85"/>
      <c r="N858" s="85"/>
      <c r="O858" s="85"/>
      <c r="P858" s="85"/>
      <c r="Q858" s="85"/>
      <c r="R858" s="85"/>
    </row>
    <row r="859" spans="1:18" s="86" customFormat="1" ht="17.25" hidden="1" outlineLevel="2" x14ac:dyDescent="0.3">
      <c r="A859" s="516"/>
      <c r="B859" s="153"/>
      <c r="C859" s="517" t="s">
        <v>396</v>
      </c>
      <c r="D859" s="508" t="s">
        <v>690</v>
      </c>
      <c r="E859" s="154"/>
      <c r="F859" s="83"/>
      <c r="G859" s="83"/>
      <c r="H859" s="101"/>
      <c r="I859" s="83"/>
      <c r="J859" s="85"/>
      <c r="K859" s="85"/>
      <c r="L859" s="85"/>
      <c r="M859" s="85"/>
      <c r="N859" s="85"/>
      <c r="O859" s="85"/>
      <c r="P859" s="85"/>
      <c r="Q859" s="85"/>
      <c r="R859" s="85"/>
    </row>
    <row r="860" spans="1:18" s="86" customFormat="1" ht="17.25" hidden="1" outlineLevel="2" x14ac:dyDescent="0.3">
      <c r="A860" s="516"/>
      <c r="B860" s="153"/>
      <c r="C860" s="517" t="s">
        <v>398</v>
      </c>
      <c r="D860" s="508" t="s">
        <v>691</v>
      </c>
      <c r="E860" s="154"/>
      <c r="F860" s="83"/>
      <c r="G860" s="83"/>
      <c r="H860" s="101"/>
      <c r="I860" s="83"/>
      <c r="J860" s="85"/>
      <c r="K860" s="85"/>
      <c r="L860" s="85"/>
      <c r="M860" s="85"/>
      <c r="N860" s="85"/>
      <c r="O860" s="85"/>
      <c r="P860" s="85"/>
      <c r="Q860" s="85"/>
      <c r="R860" s="85"/>
    </row>
    <row r="861" spans="1:18" s="86" customFormat="1" ht="17.25" hidden="1" outlineLevel="2" x14ac:dyDescent="0.3">
      <c r="A861" s="516"/>
      <c r="B861" s="153"/>
      <c r="C861" s="517" t="s">
        <v>400</v>
      </c>
      <c r="D861" s="508" t="s">
        <v>692</v>
      </c>
      <c r="E861" s="154"/>
      <c r="F861" s="83"/>
      <c r="G861" s="83"/>
      <c r="H861" s="101"/>
      <c r="I861" s="83"/>
      <c r="J861" s="85"/>
      <c r="K861" s="85"/>
      <c r="L861" s="85"/>
      <c r="M861" s="85"/>
      <c r="N861" s="85"/>
      <c r="O861" s="85"/>
      <c r="P861" s="85"/>
      <c r="Q861" s="85"/>
      <c r="R861" s="85"/>
    </row>
    <row r="862" spans="1:18" s="86" customFormat="1" ht="18" hidden="1" outlineLevel="2" x14ac:dyDescent="0.3">
      <c r="A862" s="524" t="s">
        <v>1063</v>
      </c>
      <c r="B862" s="525"/>
      <c r="C862" s="525"/>
      <c r="D862" s="525"/>
      <c r="E862" s="526"/>
      <c r="F862" s="83"/>
      <c r="G862" s="83"/>
      <c r="H862" s="101"/>
      <c r="I862" s="83"/>
      <c r="J862" s="85"/>
      <c r="K862" s="85"/>
      <c r="L862" s="85"/>
      <c r="M862" s="85"/>
      <c r="N862" s="85"/>
      <c r="O862" s="85"/>
      <c r="P862" s="85"/>
      <c r="Q862" s="85"/>
      <c r="R862" s="85"/>
    </row>
    <row r="863" spans="1:18" s="86" customFormat="1" ht="86.25" hidden="1" outlineLevel="2" x14ac:dyDescent="0.3">
      <c r="A863" s="516"/>
      <c r="B863" s="153"/>
      <c r="C863" s="517" t="s">
        <v>1064</v>
      </c>
      <c r="D863" s="508" t="s">
        <v>1065</v>
      </c>
      <c r="E863" s="91" t="s">
        <v>1066</v>
      </c>
      <c r="F863" s="83"/>
      <c r="G863" s="83"/>
      <c r="H863" s="101"/>
      <c r="I863" s="83"/>
      <c r="J863" s="85"/>
      <c r="K863" s="85"/>
      <c r="L863" s="85"/>
      <c r="M863" s="85"/>
      <c r="N863" s="85"/>
      <c r="O863" s="85"/>
      <c r="P863" s="85"/>
      <c r="Q863" s="85"/>
      <c r="R863" s="85"/>
    </row>
    <row r="864" spans="1:18" s="86" customFormat="1" ht="34.5" hidden="1" outlineLevel="2" x14ac:dyDescent="0.3">
      <c r="A864" s="442"/>
      <c r="B864" s="92"/>
      <c r="C864" s="707" t="s">
        <v>1067</v>
      </c>
      <c r="D864" s="443" t="s">
        <v>1068</v>
      </c>
      <c r="E864" s="443" t="s">
        <v>1069</v>
      </c>
      <c r="F864" s="83"/>
      <c r="G864" s="83"/>
      <c r="H864" s="101"/>
      <c r="I864" s="83"/>
      <c r="J864" s="85"/>
      <c r="K864" s="85"/>
      <c r="L864" s="85"/>
      <c r="M864" s="85"/>
      <c r="N864" s="85"/>
      <c r="O864" s="85"/>
      <c r="P864" s="85"/>
      <c r="Q864" s="85"/>
      <c r="R864" s="85"/>
    </row>
    <row r="865" spans="1:18" s="86" customFormat="1" ht="34.5" hidden="1" outlineLevel="2" x14ac:dyDescent="0.3">
      <c r="A865" s="516"/>
      <c r="B865" s="153"/>
      <c r="C865" s="517" t="s">
        <v>1070</v>
      </c>
      <c r="D865" s="508" t="s">
        <v>1071</v>
      </c>
      <c r="E865" s="154"/>
      <c r="F865" s="83"/>
      <c r="G865" s="83"/>
      <c r="H865" s="101"/>
      <c r="I865" s="83"/>
      <c r="J865" s="85"/>
      <c r="K865" s="85"/>
      <c r="L865" s="85"/>
      <c r="M865" s="85"/>
      <c r="N865" s="85"/>
      <c r="O865" s="85"/>
      <c r="P865" s="85"/>
      <c r="Q865" s="85"/>
      <c r="R865" s="85"/>
    </row>
    <row r="866" spans="1:18" s="86" customFormat="1" ht="17.25" hidden="1" outlineLevel="2" x14ac:dyDescent="0.3">
      <c r="A866" s="518"/>
      <c r="B866" s="522"/>
      <c r="C866" s="522"/>
      <c r="D866" s="522"/>
      <c r="E866" s="523"/>
      <c r="F866" s="83"/>
      <c r="G866" s="83"/>
      <c r="H866" s="101"/>
      <c r="I866" s="83"/>
      <c r="J866" s="85"/>
      <c r="K866" s="85"/>
      <c r="L866" s="85"/>
      <c r="M866" s="85"/>
      <c r="N866" s="85"/>
      <c r="O866" s="85"/>
      <c r="P866" s="85"/>
      <c r="Q866" s="85"/>
      <c r="R866" s="85"/>
    </row>
    <row r="867" spans="1:18" s="86" customFormat="1" ht="17.25" hidden="1" outlineLevel="2" x14ac:dyDescent="0.3">
      <c r="A867" s="516"/>
      <c r="B867" s="153"/>
      <c r="C867" s="517" t="s">
        <v>398</v>
      </c>
      <c r="D867" s="508" t="s">
        <v>691</v>
      </c>
      <c r="E867" s="154"/>
      <c r="F867" s="83"/>
      <c r="G867" s="83"/>
      <c r="H867" s="101"/>
      <c r="I867" s="83"/>
      <c r="J867" s="85"/>
      <c r="K867" s="85"/>
      <c r="L867" s="85"/>
      <c r="M867" s="85"/>
      <c r="N867" s="85"/>
      <c r="O867" s="85"/>
      <c r="P867" s="85"/>
      <c r="Q867" s="85"/>
      <c r="R867" s="85"/>
    </row>
    <row r="868" spans="1:18" s="86" customFormat="1" ht="17.25" hidden="1" outlineLevel="2" x14ac:dyDescent="0.3">
      <c r="A868" s="516"/>
      <c r="B868" s="153"/>
      <c r="C868" s="517" t="s">
        <v>400</v>
      </c>
      <c r="D868" s="508" t="s">
        <v>692</v>
      </c>
      <c r="E868" s="154"/>
      <c r="F868" s="83"/>
      <c r="G868" s="83"/>
      <c r="H868" s="101"/>
      <c r="I868" s="83"/>
      <c r="J868" s="85"/>
      <c r="K868" s="85"/>
      <c r="L868" s="85"/>
      <c r="M868" s="85"/>
      <c r="N868" s="85"/>
      <c r="O868" s="85"/>
      <c r="P868" s="85"/>
      <c r="Q868" s="85"/>
      <c r="R868" s="85"/>
    </row>
    <row r="869" spans="1:18" s="86" customFormat="1" ht="17.25" hidden="1" outlineLevel="2" x14ac:dyDescent="0.3">
      <c r="A869" s="518"/>
      <c r="B869" s="522"/>
      <c r="C869" s="522"/>
      <c r="D869" s="522"/>
      <c r="E869" s="523"/>
      <c r="F869" s="83"/>
      <c r="G869" s="83"/>
      <c r="H869" s="101"/>
      <c r="I869" s="83"/>
      <c r="J869" s="85"/>
      <c r="K869" s="85"/>
      <c r="L869" s="85"/>
      <c r="M869" s="85"/>
      <c r="N869" s="85"/>
      <c r="O869" s="85"/>
      <c r="P869" s="85"/>
      <c r="Q869" s="85"/>
      <c r="R869" s="85"/>
    </row>
    <row r="870" spans="1:18" s="86" customFormat="1" ht="17.25" hidden="1" outlineLevel="2" x14ac:dyDescent="0.3">
      <c r="A870" s="516"/>
      <c r="B870" s="153"/>
      <c r="C870" s="521"/>
      <c r="D870" s="508"/>
      <c r="E870" s="154"/>
      <c r="F870" s="83"/>
      <c r="G870" s="83"/>
      <c r="H870" s="101"/>
      <c r="I870" s="83"/>
      <c r="J870" s="85"/>
      <c r="K870" s="85"/>
      <c r="L870" s="85"/>
      <c r="M870" s="85"/>
      <c r="N870" s="85"/>
      <c r="O870" s="85"/>
      <c r="P870" s="85"/>
      <c r="Q870" s="85"/>
      <c r="R870" s="85"/>
    </row>
    <row r="871" spans="1:18" s="86" customFormat="1" ht="17.25" hidden="1" outlineLevel="2" x14ac:dyDescent="0.3">
      <c r="A871" s="516"/>
      <c r="B871" s="153"/>
      <c r="C871" s="521"/>
      <c r="D871" s="508"/>
      <c r="E871" s="154"/>
      <c r="F871" s="83"/>
      <c r="G871" s="83"/>
      <c r="H871" s="101"/>
      <c r="I871" s="83"/>
      <c r="J871" s="85"/>
      <c r="K871" s="85"/>
      <c r="L871" s="85"/>
      <c r="M871" s="85"/>
      <c r="N871" s="85"/>
      <c r="O871" s="85"/>
      <c r="P871" s="85"/>
      <c r="Q871" s="85"/>
      <c r="R871" s="85"/>
    </row>
    <row r="872" spans="1:18" s="86" customFormat="1" ht="17.25" hidden="1" outlineLevel="2" x14ac:dyDescent="0.3">
      <c r="A872" s="518"/>
      <c r="B872" s="522"/>
      <c r="C872" s="522"/>
      <c r="D872" s="522"/>
      <c r="E872" s="523"/>
      <c r="F872" s="83"/>
      <c r="G872" s="83"/>
      <c r="H872" s="101"/>
      <c r="I872" s="83"/>
      <c r="J872" s="85"/>
      <c r="K872" s="85"/>
      <c r="L872" s="85"/>
      <c r="M872" s="85"/>
      <c r="N872" s="85"/>
      <c r="O872" s="85"/>
      <c r="P872" s="85"/>
      <c r="Q872" s="85"/>
      <c r="R872" s="85"/>
    </row>
    <row r="873" spans="1:18" s="86" customFormat="1" ht="34.5" hidden="1" outlineLevel="2" x14ac:dyDescent="0.3">
      <c r="A873" s="516"/>
      <c r="B873" s="109"/>
      <c r="C873" s="527"/>
      <c r="D873" s="528" t="s">
        <v>1072</v>
      </c>
      <c r="E873" s="154" t="s">
        <v>1073</v>
      </c>
      <c r="F873" s="83"/>
      <c r="G873" s="83"/>
      <c r="H873" s="101"/>
      <c r="I873" s="83"/>
      <c r="J873" s="85"/>
      <c r="K873" s="85"/>
      <c r="L873" s="85"/>
      <c r="M873" s="85"/>
      <c r="N873" s="85"/>
      <c r="O873" s="85"/>
      <c r="P873" s="85"/>
      <c r="Q873" s="85"/>
      <c r="R873" s="85"/>
    </row>
    <row r="874" spans="1:18" s="86" customFormat="1" ht="34.5" hidden="1" outlineLevel="2" x14ac:dyDescent="0.3">
      <c r="A874" s="516"/>
      <c r="B874" s="109"/>
      <c r="C874" s="521"/>
      <c r="D874" s="528" t="s">
        <v>1074</v>
      </c>
      <c r="E874" s="154" t="s">
        <v>1073</v>
      </c>
      <c r="F874" s="83"/>
      <c r="G874" s="83"/>
      <c r="H874" s="101"/>
      <c r="I874" s="83"/>
      <c r="J874" s="85"/>
      <c r="K874" s="85"/>
      <c r="L874" s="85"/>
      <c r="M874" s="85"/>
      <c r="N874" s="85"/>
      <c r="O874" s="85"/>
      <c r="P874" s="85"/>
      <c r="Q874" s="85"/>
      <c r="R874" s="85"/>
    </row>
    <row r="875" spans="1:18" s="86" customFormat="1" ht="34.5" hidden="1" outlineLevel="2" x14ac:dyDescent="0.3">
      <c r="A875" s="516"/>
      <c r="B875" s="109"/>
      <c r="C875" s="521"/>
      <c r="D875" s="528" t="s">
        <v>1075</v>
      </c>
      <c r="E875" s="154" t="s">
        <v>1073</v>
      </c>
      <c r="F875" s="83"/>
      <c r="G875" s="83"/>
      <c r="H875" s="101"/>
      <c r="I875" s="83"/>
      <c r="J875" s="85"/>
      <c r="K875" s="85"/>
      <c r="L875" s="85"/>
      <c r="M875" s="85"/>
      <c r="N875" s="85"/>
      <c r="O875" s="85"/>
      <c r="P875" s="85"/>
      <c r="Q875" s="85"/>
      <c r="R875" s="85"/>
    </row>
    <row r="876" spans="1:18" s="86" customFormat="1" ht="17.25" hidden="1" outlineLevel="2" x14ac:dyDescent="0.3">
      <c r="A876" s="516"/>
      <c r="B876" s="109"/>
      <c r="C876" s="521"/>
      <c r="D876" s="528"/>
      <c r="E876" s="154"/>
      <c r="F876" s="83"/>
      <c r="G876" s="83"/>
      <c r="H876" s="101"/>
      <c r="I876" s="83"/>
      <c r="J876" s="85"/>
      <c r="K876" s="85"/>
      <c r="L876" s="85"/>
      <c r="M876" s="85"/>
      <c r="N876" s="85"/>
      <c r="O876" s="85"/>
      <c r="P876" s="85"/>
      <c r="Q876" s="85"/>
      <c r="R876" s="85"/>
    </row>
    <row r="877" spans="1:18" s="86" customFormat="1" ht="17.25" hidden="1" outlineLevel="2" x14ac:dyDescent="0.3">
      <c r="A877" s="516"/>
      <c r="B877" s="110">
        <f>B843</f>
        <v>0</v>
      </c>
      <c r="C877" s="517" t="s">
        <v>1076</v>
      </c>
      <c r="D877" s="508" t="s">
        <v>1077</v>
      </c>
      <c r="E877" s="154"/>
      <c r="F877" s="83"/>
      <c r="G877" s="83"/>
      <c r="H877" s="101"/>
      <c r="I877" s="83"/>
      <c r="J877" s="85"/>
      <c r="K877" s="85"/>
      <c r="L877" s="85"/>
      <c r="M877" s="85"/>
      <c r="N877" s="85"/>
      <c r="O877" s="85"/>
      <c r="P877" s="85"/>
      <c r="Q877" s="85"/>
      <c r="R877" s="85"/>
    </row>
    <row r="878" spans="1:18" s="86" customFormat="1" ht="17.25" hidden="1" outlineLevel="2" x14ac:dyDescent="0.3">
      <c r="A878" s="516"/>
      <c r="B878" s="110">
        <f>B863</f>
        <v>0</v>
      </c>
      <c r="C878" s="517" t="s">
        <v>1078</v>
      </c>
      <c r="D878" s="508" t="s">
        <v>1079</v>
      </c>
      <c r="E878" s="154"/>
      <c r="F878" s="83"/>
      <c r="G878" s="83"/>
      <c r="H878" s="101"/>
      <c r="I878" s="83"/>
      <c r="J878" s="85"/>
      <c r="K878" s="85"/>
      <c r="L878" s="85"/>
      <c r="M878" s="85"/>
      <c r="N878" s="85"/>
      <c r="O878" s="85"/>
      <c r="P878" s="85"/>
      <c r="Q878" s="85"/>
      <c r="R878" s="85"/>
    </row>
    <row r="879" spans="1:18" s="86" customFormat="1" ht="17.25" hidden="1" outlineLevel="2" x14ac:dyDescent="0.3">
      <c r="A879" s="516"/>
      <c r="B879" s="110">
        <f>IF(C873="No",0,B863)</f>
        <v>0</v>
      </c>
      <c r="C879" s="517" t="s">
        <v>1080</v>
      </c>
      <c r="D879" s="508" t="s">
        <v>638</v>
      </c>
      <c r="E879" s="91" t="s">
        <v>1081</v>
      </c>
      <c r="F879" s="83"/>
      <c r="G879" s="83"/>
      <c r="H879" s="101"/>
      <c r="I879" s="83"/>
      <c r="J879" s="85"/>
      <c r="K879" s="85"/>
      <c r="L879" s="85"/>
      <c r="M879" s="85"/>
      <c r="N879" s="85"/>
      <c r="O879" s="85"/>
      <c r="P879" s="85"/>
      <c r="Q879" s="85"/>
      <c r="R879" s="85"/>
    </row>
    <row r="880" spans="1:18" s="86" customFormat="1" ht="17.25" hidden="1" outlineLevel="2" x14ac:dyDescent="0.3">
      <c r="A880" s="516"/>
      <c r="B880" s="153"/>
      <c r="C880" s="517"/>
      <c r="D880" s="508"/>
      <c r="E880" s="154"/>
      <c r="F880" s="83"/>
      <c r="G880" s="83"/>
      <c r="H880" s="101"/>
      <c r="I880" s="83"/>
      <c r="J880" s="85"/>
      <c r="K880" s="85"/>
      <c r="L880" s="85"/>
      <c r="M880" s="85"/>
      <c r="N880" s="85"/>
      <c r="O880" s="85"/>
      <c r="P880" s="85"/>
      <c r="Q880" s="85"/>
      <c r="R880" s="85"/>
    </row>
    <row r="881" spans="1:18" s="134" customFormat="1" ht="17.25" hidden="1" outlineLevel="1" x14ac:dyDescent="0.2">
      <c r="A881" s="444"/>
      <c r="B881" s="451"/>
      <c r="C881" s="451"/>
      <c r="D881" s="451"/>
      <c r="E881" s="452"/>
      <c r="F881" s="131"/>
      <c r="G881" s="132"/>
      <c r="H881" s="133"/>
      <c r="I881" s="133"/>
      <c r="J881" s="133"/>
      <c r="K881" s="133"/>
      <c r="L881" s="133"/>
      <c r="M881" s="133"/>
      <c r="N881" s="133"/>
      <c r="O881" s="133"/>
      <c r="P881" s="133"/>
    </row>
    <row r="882" spans="1:18" s="86" customFormat="1" ht="51.75" hidden="1" outlineLevel="1" x14ac:dyDescent="0.3">
      <c r="A882" s="155"/>
      <c r="B882" s="152">
        <f>SUM(B883:B889,B891:B893,B895:B901,B903:B905,B907:B908,B910:B911,B913:B920)</f>
        <v>0</v>
      </c>
      <c r="C882" s="437" t="s">
        <v>139</v>
      </c>
      <c r="D882" s="81" t="s">
        <v>1082</v>
      </c>
      <c r="E882" s="82" t="s">
        <v>1083</v>
      </c>
      <c r="F882" s="83"/>
      <c r="G882" s="83"/>
      <c r="H882" s="101"/>
      <c r="I882" s="83"/>
      <c r="J882" s="85"/>
      <c r="K882" s="85"/>
      <c r="L882" s="85"/>
      <c r="M882" s="85"/>
      <c r="N882" s="85"/>
      <c r="O882" s="85"/>
      <c r="P882" s="85"/>
      <c r="Q882" s="85"/>
      <c r="R882" s="85"/>
    </row>
    <row r="883" spans="1:18" s="86" customFormat="1" ht="34.5" hidden="1" outlineLevel="2" x14ac:dyDescent="0.3">
      <c r="A883" s="516"/>
      <c r="B883" s="153"/>
      <c r="C883" s="517" t="s">
        <v>1014</v>
      </c>
      <c r="D883" s="508" t="s">
        <v>1015</v>
      </c>
      <c r="E883" s="91" t="s">
        <v>1061</v>
      </c>
      <c r="F883" s="83"/>
      <c r="G883" s="83"/>
      <c r="H883" s="101"/>
      <c r="I883" s="83"/>
      <c r="J883" s="85"/>
      <c r="K883" s="85"/>
      <c r="L883" s="85"/>
      <c r="M883" s="85"/>
      <c r="N883" s="85"/>
      <c r="O883" s="85"/>
      <c r="P883" s="85"/>
      <c r="Q883" s="85"/>
      <c r="R883" s="85"/>
    </row>
    <row r="884" spans="1:18" s="86" customFormat="1" ht="17.25" hidden="1" outlineLevel="2" x14ac:dyDescent="0.3">
      <c r="A884" s="516"/>
      <c r="B884" s="153"/>
      <c r="C884" s="517" t="s">
        <v>1017</v>
      </c>
      <c r="D884" s="508" t="s">
        <v>1018</v>
      </c>
      <c r="E884" s="91" t="s">
        <v>1084</v>
      </c>
      <c r="F884" s="83"/>
      <c r="G884" s="83"/>
      <c r="H884" s="101"/>
      <c r="I884" s="83"/>
      <c r="J884" s="85"/>
      <c r="K884" s="85"/>
      <c r="L884" s="85"/>
      <c r="M884" s="85"/>
      <c r="N884" s="85"/>
      <c r="O884" s="85"/>
      <c r="P884" s="85"/>
      <c r="Q884" s="85"/>
      <c r="R884" s="85"/>
    </row>
    <row r="885" spans="1:18" s="86" customFormat="1" ht="17.25" hidden="1" outlineLevel="2" x14ac:dyDescent="0.3">
      <c r="A885" s="516"/>
      <c r="B885" s="153"/>
      <c r="C885" s="517" t="s">
        <v>1020</v>
      </c>
      <c r="D885" s="508" t="s">
        <v>1021</v>
      </c>
      <c r="E885" s="91" t="s">
        <v>1022</v>
      </c>
      <c r="F885" s="83"/>
      <c r="G885" s="83"/>
      <c r="H885" s="101"/>
      <c r="I885" s="83"/>
      <c r="J885" s="85"/>
      <c r="K885" s="85"/>
      <c r="L885" s="85"/>
      <c r="M885" s="85"/>
      <c r="N885" s="85"/>
      <c r="O885" s="85"/>
      <c r="P885" s="85"/>
      <c r="Q885" s="85"/>
      <c r="R885" s="85"/>
    </row>
    <row r="886" spans="1:18" s="86" customFormat="1" ht="17.25" hidden="1" outlineLevel="2" x14ac:dyDescent="0.3">
      <c r="A886" s="516"/>
      <c r="B886" s="153"/>
      <c r="C886" s="517" t="s">
        <v>1037</v>
      </c>
      <c r="D886" s="508" t="s">
        <v>1038</v>
      </c>
      <c r="E886" s="91" t="s">
        <v>1062</v>
      </c>
      <c r="F886" s="83"/>
      <c r="G886" s="83"/>
      <c r="H886" s="101"/>
      <c r="I886" s="83"/>
      <c r="J886" s="85"/>
      <c r="K886" s="85"/>
      <c r="L886" s="85"/>
      <c r="M886" s="85"/>
      <c r="N886" s="85"/>
      <c r="O886" s="85"/>
      <c r="P886" s="85"/>
      <c r="Q886" s="85"/>
      <c r="R886" s="85"/>
    </row>
    <row r="887" spans="1:18" s="86" customFormat="1" ht="34.5" hidden="1" outlineLevel="2" x14ac:dyDescent="0.3">
      <c r="A887" s="516"/>
      <c r="B887" s="153"/>
      <c r="C887" s="517" t="s">
        <v>1034</v>
      </c>
      <c r="D887" s="508" t="s">
        <v>1035</v>
      </c>
      <c r="E887" s="91" t="s">
        <v>1036</v>
      </c>
      <c r="F887" s="83"/>
      <c r="G887" s="83"/>
      <c r="H887" s="101"/>
      <c r="I887" s="83"/>
      <c r="J887" s="85"/>
      <c r="K887" s="85"/>
      <c r="L887" s="85"/>
      <c r="M887" s="85"/>
      <c r="N887" s="85"/>
      <c r="O887" s="85"/>
      <c r="P887" s="85"/>
      <c r="Q887" s="85"/>
      <c r="R887" s="85"/>
    </row>
    <row r="888" spans="1:18" s="86" customFormat="1" ht="17.25" hidden="1" outlineLevel="2" x14ac:dyDescent="0.3">
      <c r="A888" s="516"/>
      <c r="B888" s="153"/>
      <c r="C888" s="517" t="s">
        <v>1023</v>
      </c>
      <c r="D888" s="508" t="s">
        <v>1024</v>
      </c>
      <c r="E888" s="91" t="s">
        <v>1025</v>
      </c>
      <c r="F888" s="83"/>
      <c r="G888" s="83"/>
      <c r="H888" s="101"/>
      <c r="I888" s="83"/>
      <c r="J888" s="85"/>
      <c r="K888" s="85"/>
      <c r="L888" s="85"/>
      <c r="M888" s="85"/>
      <c r="N888" s="85"/>
      <c r="O888" s="85"/>
      <c r="P888" s="85"/>
      <c r="Q888" s="85"/>
      <c r="R888" s="85"/>
    </row>
    <row r="889" spans="1:18" s="86" customFormat="1" ht="17.25" hidden="1" outlineLevel="2" x14ac:dyDescent="0.3">
      <c r="A889" s="516"/>
      <c r="B889" s="153"/>
      <c r="C889" s="517" t="s">
        <v>1026</v>
      </c>
      <c r="D889" s="508" t="s">
        <v>1027</v>
      </c>
      <c r="E889" s="91" t="s">
        <v>1028</v>
      </c>
      <c r="F889" s="83"/>
      <c r="G889" s="83"/>
      <c r="H889" s="101"/>
      <c r="I889" s="83"/>
      <c r="J889" s="85"/>
      <c r="K889" s="85"/>
      <c r="L889" s="85"/>
      <c r="M889" s="85"/>
      <c r="N889" s="85"/>
      <c r="O889" s="85"/>
      <c r="P889" s="85"/>
      <c r="Q889" s="85"/>
      <c r="R889" s="85"/>
    </row>
    <row r="890" spans="1:18" s="86" customFormat="1" ht="17.25" hidden="1" outlineLevel="2" x14ac:dyDescent="0.3">
      <c r="A890" s="518"/>
      <c r="B890" s="522"/>
      <c r="C890" s="522"/>
      <c r="D890" s="522"/>
      <c r="E890" s="523"/>
      <c r="F890" s="83"/>
      <c r="G890" s="83"/>
      <c r="H890" s="101"/>
      <c r="I890" s="83"/>
      <c r="J890" s="85"/>
      <c r="K890" s="85"/>
      <c r="L890" s="85"/>
      <c r="M890" s="85"/>
      <c r="N890" s="85"/>
      <c r="O890" s="85"/>
      <c r="P890" s="85"/>
      <c r="Q890" s="85"/>
      <c r="R890" s="85"/>
    </row>
    <row r="891" spans="1:18" s="86" customFormat="1" ht="17.25" hidden="1" outlineLevel="2" x14ac:dyDescent="0.3">
      <c r="A891" s="516"/>
      <c r="B891" s="153"/>
      <c r="C891" s="517" t="s">
        <v>1040</v>
      </c>
      <c r="D891" s="508" t="s">
        <v>1041</v>
      </c>
      <c r="E891" s="154"/>
      <c r="F891" s="83"/>
      <c r="G891" s="83"/>
      <c r="H891" s="101"/>
      <c r="I891" s="83"/>
      <c r="J891" s="85"/>
      <c r="K891" s="85"/>
      <c r="L891" s="85"/>
      <c r="M891" s="85"/>
      <c r="N891" s="85"/>
      <c r="O891" s="85"/>
      <c r="P891" s="85"/>
      <c r="Q891" s="85"/>
      <c r="R891" s="85"/>
    </row>
    <row r="892" spans="1:18" s="86" customFormat="1" ht="17.25" hidden="1" outlineLevel="2" x14ac:dyDescent="0.3">
      <c r="A892" s="516"/>
      <c r="B892" s="153"/>
      <c r="C892" s="517" t="s">
        <v>1043</v>
      </c>
      <c r="D892" s="508" t="s">
        <v>1057</v>
      </c>
      <c r="E892" s="154"/>
      <c r="F892" s="83"/>
      <c r="G892" s="83"/>
      <c r="H892" s="101"/>
      <c r="I892" s="83"/>
      <c r="J892" s="85"/>
      <c r="K892" s="85"/>
      <c r="L892" s="85"/>
      <c r="M892" s="85"/>
      <c r="N892" s="85"/>
      <c r="O892" s="85"/>
      <c r="P892" s="85"/>
      <c r="Q892" s="85"/>
      <c r="R892" s="85"/>
    </row>
    <row r="893" spans="1:18" s="86" customFormat="1" ht="17.25" hidden="1" outlineLevel="2" x14ac:dyDescent="0.3">
      <c r="A893" s="516"/>
      <c r="B893" s="153"/>
      <c r="C893" s="517" t="s">
        <v>1045</v>
      </c>
      <c r="D893" s="508" t="s">
        <v>1058</v>
      </c>
      <c r="E893" s="154"/>
      <c r="F893" s="83"/>
      <c r="G893" s="83"/>
      <c r="H893" s="101"/>
      <c r="I893" s="83"/>
      <c r="J893" s="85"/>
      <c r="K893" s="85"/>
      <c r="L893" s="85"/>
      <c r="M893" s="85"/>
      <c r="N893" s="85"/>
      <c r="O893" s="85"/>
      <c r="P893" s="85"/>
      <c r="Q893" s="85"/>
      <c r="R893" s="85"/>
    </row>
    <row r="894" spans="1:18" s="86" customFormat="1" ht="17.25" hidden="1" outlineLevel="2" x14ac:dyDescent="0.3">
      <c r="A894" s="518"/>
      <c r="B894" s="522"/>
      <c r="C894" s="522"/>
      <c r="D894" s="522"/>
      <c r="E894" s="523"/>
      <c r="F894" s="83"/>
      <c r="G894" s="83"/>
      <c r="H894" s="101"/>
      <c r="I894" s="83"/>
      <c r="J894" s="85"/>
      <c r="K894" s="85"/>
      <c r="L894" s="85"/>
      <c r="M894" s="85"/>
      <c r="N894" s="85"/>
      <c r="O894" s="85"/>
      <c r="P894" s="85"/>
      <c r="Q894" s="85"/>
      <c r="R894" s="85"/>
    </row>
    <row r="895" spans="1:18" s="86" customFormat="1" ht="17.25" hidden="1" outlineLevel="2" x14ac:dyDescent="0.3">
      <c r="A895" s="516"/>
      <c r="B895" s="153"/>
      <c r="C895" s="517" t="s">
        <v>404</v>
      </c>
      <c r="D895" s="508" t="s">
        <v>405</v>
      </c>
      <c r="E895" s="154"/>
      <c r="F895" s="83"/>
      <c r="G895" s="83"/>
      <c r="H895" s="101"/>
      <c r="I895" s="83"/>
      <c r="J895" s="85"/>
      <c r="K895" s="85"/>
      <c r="L895" s="85"/>
      <c r="M895" s="85"/>
      <c r="N895" s="85"/>
      <c r="O895" s="85"/>
      <c r="P895" s="85"/>
      <c r="Q895" s="85"/>
      <c r="R895" s="85"/>
    </row>
    <row r="896" spans="1:18" s="86" customFormat="1" ht="17.25" hidden="1" outlineLevel="2" x14ac:dyDescent="0.3">
      <c r="A896" s="516"/>
      <c r="B896" s="153"/>
      <c r="C896" s="517" t="s">
        <v>406</v>
      </c>
      <c r="D896" s="508" t="s">
        <v>626</v>
      </c>
      <c r="E896" s="154"/>
      <c r="F896" s="83"/>
      <c r="G896" s="83"/>
      <c r="H896" s="101"/>
      <c r="I896" s="83"/>
      <c r="J896" s="85"/>
      <c r="K896" s="85"/>
      <c r="L896" s="85"/>
      <c r="M896" s="85"/>
      <c r="N896" s="85"/>
      <c r="O896" s="85"/>
      <c r="P896" s="85"/>
      <c r="Q896" s="85"/>
      <c r="R896" s="85"/>
    </row>
    <row r="897" spans="1:18" s="86" customFormat="1" ht="17.25" hidden="1" outlineLevel="2" x14ac:dyDescent="0.3">
      <c r="A897" s="516"/>
      <c r="B897" s="153"/>
      <c r="C897" s="517" t="s">
        <v>408</v>
      </c>
      <c r="D897" s="508" t="s">
        <v>693</v>
      </c>
      <c r="E897" s="154"/>
      <c r="F897" s="83"/>
      <c r="G897" s="83"/>
      <c r="H897" s="101"/>
      <c r="I897" s="83"/>
      <c r="J897" s="85"/>
      <c r="K897" s="85"/>
      <c r="L897" s="85"/>
      <c r="M897" s="85"/>
      <c r="N897" s="85"/>
      <c r="O897" s="85"/>
      <c r="P897" s="85"/>
      <c r="Q897" s="85"/>
      <c r="R897" s="85"/>
    </row>
    <row r="898" spans="1:18" s="86" customFormat="1" ht="34.5" hidden="1" outlineLevel="2" x14ac:dyDescent="0.3">
      <c r="A898" s="516"/>
      <c r="B898" s="153"/>
      <c r="C898" s="517" t="s">
        <v>410</v>
      </c>
      <c r="D898" s="508" t="s">
        <v>628</v>
      </c>
      <c r="E898" s="154"/>
      <c r="F898" s="83"/>
      <c r="G898" s="83"/>
      <c r="H898" s="101"/>
      <c r="I898" s="83"/>
      <c r="J898" s="85"/>
      <c r="K898" s="85"/>
      <c r="L898" s="85"/>
      <c r="M898" s="85"/>
      <c r="N898" s="85"/>
      <c r="O898" s="85"/>
      <c r="P898" s="85"/>
      <c r="Q898" s="85"/>
      <c r="R898" s="85"/>
    </row>
    <row r="899" spans="1:18" s="86" customFormat="1" ht="17.25" hidden="1" outlineLevel="2" x14ac:dyDescent="0.3">
      <c r="A899" s="516"/>
      <c r="B899" s="153"/>
      <c r="C899" s="517" t="s">
        <v>396</v>
      </c>
      <c r="D899" s="508" t="s">
        <v>690</v>
      </c>
      <c r="E899" s="154"/>
      <c r="F899" s="83"/>
      <c r="G899" s="83"/>
      <c r="H899" s="101"/>
      <c r="I899" s="83"/>
      <c r="J899" s="85"/>
      <c r="K899" s="85"/>
      <c r="L899" s="85"/>
      <c r="M899" s="85"/>
      <c r="N899" s="85"/>
      <c r="O899" s="85"/>
      <c r="P899" s="85"/>
      <c r="Q899" s="85"/>
      <c r="R899" s="85"/>
    </row>
    <row r="900" spans="1:18" s="86" customFormat="1" ht="17.25" hidden="1" outlineLevel="2" x14ac:dyDescent="0.3">
      <c r="A900" s="516"/>
      <c r="B900" s="153"/>
      <c r="C900" s="517" t="s">
        <v>398</v>
      </c>
      <c r="D900" s="508" t="s">
        <v>691</v>
      </c>
      <c r="E900" s="154"/>
      <c r="F900" s="83"/>
      <c r="G900" s="83"/>
      <c r="H900" s="101"/>
      <c r="I900" s="83"/>
      <c r="J900" s="85"/>
      <c r="K900" s="85"/>
      <c r="L900" s="85"/>
      <c r="M900" s="85"/>
      <c r="N900" s="85"/>
      <c r="O900" s="85"/>
      <c r="P900" s="85"/>
      <c r="Q900" s="85"/>
      <c r="R900" s="85"/>
    </row>
    <row r="901" spans="1:18" s="86" customFormat="1" ht="17.25" hidden="1" outlineLevel="2" x14ac:dyDescent="0.3">
      <c r="A901" s="516"/>
      <c r="B901" s="153"/>
      <c r="C901" s="517" t="s">
        <v>400</v>
      </c>
      <c r="D901" s="508" t="s">
        <v>692</v>
      </c>
      <c r="E901" s="154"/>
      <c r="F901" s="83"/>
      <c r="G901" s="83"/>
      <c r="H901" s="101"/>
      <c r="I901" s="83"/>
      <c r="J901" s="85"/>
      <c r="K901" s="85"/>
      <c r="L901" s="85"/>
      <c r="M901" s="85"/>
      <c r="N901" s="85"/>
      <c r="O901" s="85"/>
      <c r="P901" s="85"/>
      <c r="Q901" s="85"/>
      <c r="R901" s="85"/>
    </row>
    <row r="902" spans="1:18" s="86" customFormat="1" ht="18" hidden="1" outlineLevel="2" x14ac:dyDescent="0.3">
      <c r="A902" s="524" t="s">
        <v>1085</v>
      </c>
      <c r="B902" s="525"/>
      <c r="C902" s="525"/>
      <c r="D902" s="525"/>
      <c r="E902" s="526"/>
      <c r="F902" s="83"/>
      <c r="G902" s="83"/>
      <c r="H902" s="101"/>
      <c r="I902" s="83"/>
      <c r="J902" s="85"/>
      <c r="K902" s="85"/>
      <c r="L902" s="85"/>
      <c r="M902" s="85"/>
      <c r="N902" s="85"/>
      <c r="O902" s="85"/>
      <c r="P902" s="85"/>
      <c r="Q902" s="85"/>
      <c r="R902" s="85"/>
    </row>
    <row r="903" spans="1:18" s="86" customFormat="1" ht="86.25" hidden="1" outlineLevel="2" x14ac:dyDescent="0.3">
      <c r="A903" s="516"/>
      <c r="B903" s="153"/>
      <c r="C903" s="517" t="s">
        <v>1064</v>
      </c>
      <c r="D903" s="508" t="s">
        <v>1065</v>
      </c>
      <c r="E903" s="91" t="s">
        <v>1066</v>
      </c>
      <c r="F903" s="83"/>
      <c r="G903" s="83"/>
      <c r="H903" s="101"/>
      <c r="I903" s="83"/>
      <c r="J903" s="85"/>
      <c r="K903" s="85"/>
      <c r="L903" s="85"/>
      <c r="M903" s="85"/>
      <c r="N903" s="85"/>
      <c r="O903" s="85"/>
      <c r="P903" s="85"/>
      <c r="Q903" s="85"/>
      <c r="R903" s="85"/>
    </row>
    <row r="904" spans="1:18" s="86" customFormat="1" ht="34.5" hidden="1" outlineLevel="2" x14ac:dyDescent="0.3">
      <c r="A904" s="442"/>
      <c r="B904" s="92"/>
      <c r="C904" s="707" t="s">
        <v>1067</v>
      </c>
      <c r="D904" s="443" t="s">
        <v>1068</v>
      </c>
      <c r="E904" s="443" t="s">
        <v>1069</v>
      </c>
      <c r="F904" s="83"/>
      <c r="G904" s="83"/>
      <c r="H904" s="101"/>
      <c r="I904" s="83"/>
      <c r="J904" s="85"/>
      <c r="K904" s="85"/>
      <c r="L904" s="85"/>
      <c r="M904" s="85"/>
      <c r="N904" s="85"/>
      <c r="O904" s="85"/>
      <c r="P904" s="85"/>
      <c r="Q904" s="85"/>
      <c r="R904" s="85"/>
    </row>
    <row r="905" spans="1:18" s="86" customFormat="1" ht="34.5" hidden="1" outlineLevel="2" x14ac:dyDescent="0.3">
      <c r="A905" s="516"/>
      <c r="B905" s="153"/>
      <c r="C905" s="517" t="s">
        <v>1070</v>
      </c>
      <c r="D905" s="508" t="s">
        <v>1071</v>
      </c>
      <c r="E905" s="154"/>
      <c r="F905" s="83"/>
      <c r="G905" s="83"/>
      <c r="H905" s="101"/>
      <c r="I905" s="83"/>
      <c r="J905" s="85"/>
      <c r="K905" s="85"/>
      <c r="L905" s="85"/>
      <c r="M905" s="85"/>
      <c r="N905" s="85"/>
      <c r="O905" s="85"/>
      <c r="P905" s="85"/>
      <c r="Q905" s="85"/>
      <c r="R905" s="85"/>
    </row>
    <row r="906" spans="1:18" s="86" customFormat="1" ht="17.25" hidden="1" outlineLevel="2" x14ac:dyDescent="0.3">
      <c r="A906" s="518"/>
      <c r="B906" s="522"/>
      <c r="C906" s="522"/>
      <c r="D906" s="522"/>
      <c r="E906" s="523"/>
      <c r="F906" s="83"/>
      <c r="G906" s="83"/>
      <c r="H906" s="101"/>
      <c r="I906" s="83"/>
      <c r="J906" s="85"/>
      <c r="K906" s="85"/>
      <c r="L906" s="85"/>
      <c r="M906" s="85"/>
      <c r="N906" s="85"/>
      <c r="O906" s="85"/>
      <c r="P906" s="85"/>
      <c r="Q906" s="85"/>
      <c r="R906" s="85"/>
    </row>
    <row r="907" spans="1:18" s="86" customFormat="1" ht="17.25" hidden="1" outlineLevel="2" x14ac:dyDescent="0.3">
      <c r="A907" s="516"/>
      <c r="B907" s="153"/>
      <c r="C907" s="517" t="s">
        <v>398</v>
      </c>
      <c r="D907" s="508" t="s">
        <v>691</v>
      </c>
      <c r="E907" s="154"/>
      <c r="F907" s="83"/>
      <c r="G907" s="83"/>
      <c r="H907" s="101"/>
      <c r="I907" s="83"/>
      <c r="J907" s="85"/>
      <c r="K907" s="85"/>
      <c r="L907" s="85"/>
      <c r="M907" s="85"/>
      <c r="N907" s="85"/>
      <c r="O907" s="85"/>
      <c r="P907" s="85"/>
      <c r="Q907" s="85"/>
      <c r="R907" s="85"/>
    </row>
    <row r="908" spans="1:18" s="86" customFormat="1" ht="17.25" hidden="1" outlineLevel="2" x14ac:dyDescent="0.3">
      <c r="A908" s="516"/>
      <c r="B908" s="153"/>
      <c r="C908" s="517" t="s">
        <v>400</v>
      </c>
      <c r="D908" s="508" t="s">
        <v>692</v>
      </c>
      <c r="E908" s="154"/>
      <c r="F908" s="83"/>
      <c r="G908" s="83"/>
      <c r="H908" s="101"/>
      <c r="I908" s="83"/>
      <c r="J908" s="85"/>
      <c r="K908" s="85"/>
      <c r="L908" s="85"/>
      <c r="M908" s="85"/>
      <c r="N908" s="85"/>
      <c r="O908" s="85"/>
      <c r="P908" s="85"/>
      <c r="Q908" s="85"/>
      <c r="R908" s="85"/>
    </row>
    <row r="909" spans="1:18" s="86" customFormat="1" ht="17.25" hidden="1" outlineLevel="2" x14ac:dyDescent="0.3">
      <c r="A909" s="518"/>
      <c r="B909" s="522"/>
      <c r="C909" s="522"/>
      <c r="D909" s="522"/>
      <c r="E909" s="523"/>
      <c r="F909" s="83"/>
      <c r="G909" s="83"/>
      <c r="H909" s="101"/>
      <c r="I909" s="83"/>
      <c r="J909" s="85"/>
      <c r="K909" s="85"/>
      <c r="L909" s="85"/>
      <c r="M909" s="85"/>
      <c r="N909" s="85"/>
      <c r="O909" s="85"/>
      <c r="P909" s="85"/>
      <c r="Q909" s="85"/>
      <c r="R909" s="85"/>
    </row>
    <row r="910" spans="1:18" s="86" customFormat="1" ht="17.25" hidden="1" outlineLevel="2" x14ac:dyDescent="0.3">
      <c r="A910" s="516"/>
      <c r="B910" s="153"/>
      <c r="C910" s="521"/>
      <c r="D910" s="508"/>
      <c r="E910" s="154"/>
      <c r="F910" s="83"/>
      <c r="G910" s="83"/>
      <c r="H910" s="101"/>
      <c r="I910" s="83"/>
      <c r="J910" s="85"/>
      <c r="K910" s="85"/>
      <c r="L910" s="85"/>
      <c r="M910" s="85"/>
      <c r="N910" s="85"/>
      <c r="O910" s="85"/>
      <c r="P910" s="85"/>
      <c r="Q910" s="85"/>
      <c r="R910" s="85"/>
    </row>
    <row r="911" spans="1:18" s="86" customFormat="1" ht="17.25" hidden="1" outlineLevel="2" x14ac:dyDescent="0.3">
      <c r="A911" s="516"/>
      <c r="B911" s="153"/>
      <c r="C911" s="521"/>
      <c r="D911" s="508"/>
      <c r="E911" s="154"/>
      <c r="F911" s="83"/>
      <c r="G911" s="83"/>
      <c r="H911" s="101"/>
      <c r="I911" s="83"/>
      <c r="J911" s="85"/>
      <c r="K911" s="85"/>
      <c r="L911" s="85"/>
      <c r="M911" s="85"/>
      <c r="N911" s="85"/>
      <c r="O911" s="85"/>
      <c r="P911" s="85"/>
      <c r="Q911" s="85"/>
      <c r="R911" s="85"/>
    </row>
    <row r="912" spans="1:18" s="86" customFormat="1" ht="17.25" hidden="1" outlineLevel="2" x14ac:dyDescent="0.3">
      <c r="A912" s="518"/>
      <c r="B912" s="522"/>
      <c r="C912" s="522"/>
      <c r="D912" s="522"/>
      <c r="E912" s="523"/>
      <c r="F912" s="83"/>
      <c r="G912" s="83"/>
      <c r="H912" s="101"/>
      <c r="I912" s="83"/>
      <c r="J912" s="85"/>
      <c r="K912" s="85"/>
      <c r="L912" s="85"/>
      <c r="M912" s="85"/>
      <c r="N912" s="85"/>
      <c r="O912" s="85"/>
      <c r="P912" s="85"/>
      <c r="Q912" s="85"/>
      <c r="R912" s="85"/>
    </row>
    <row r="913" spans="1:18" s="86" customFormat="1" ht="34.5" hidden="1" outlineLevel="2" x14ac:dyDescent="0.3">
      <c r="A913" s="516"/>
      <c r="B913" s="109"/>
      <c r="C913" s="521"/>
      <c r="D913" s="528" t="s">
        <v>1072</v>
      </c>
      <c r="E913" s="154" t="s">
        <v>1086</v>
      </c>
      <c r="F913" s="83"/>
      <c r="G913" s="83"/>
      <c r="H913" s="101"/>
      <c r="I913" s="83"/>
      <c r="J913" s="85"/>
      <c r="K913" s="85"/>
      <c r="L913" s="85"/>
      <c r="M913" s="85"/>
      <c r="N913" s="85"/>
      <c r="O913" s="85"/>
      <c r="P913" s="85"/>
      <c r="Q913" s="85"/>
      <c r="R913" s="85"/>
    </row>
    <row r="914" spans="1:18" s="86" customFormat="1" ht="34.5" hidden="1" outlineLevel="2" x14ac:dyDescent="0.3">
      <c r="A914" s="516"/>
      <c r="B914" s="109"/>
      <c r="C914" s="521"/>
      <c r="D914" s="528" t="s">
        <v>1074</v>
      </c>
      <c r="E914" s="154" t="s">
        <v>1086</v>
      </c>
      <c r="F914" s="83"/>
      <c r="G914" s="83"/>
      <c r="H914" s="101"/>
      <c r="I914" s="83"/>
      <c r="J914" s="85"/>
      <c r="K914" s="85"/>
      <c r="L914" s="85"/>
      <c r="M914" s="85"/>
      <c r="N914" s="85"/>
      <c r="O914" s="85"/>
      <c r="P914" s="85"/>
      <c r="Q914" s="85"/>
      <c r="R914" s="85"/>
    </row>
    <row r="915" spans="1:18" s="86" customFormat="1" ht="34.5" hidden="1" outlineLevel="2" x14ac:dyDescent="0.3">
      <c r="A915" s="516"/>
      <c r="B915" s="109"/>
      <c r="C915" s="521"/>
      <c r="D915" s="528" t="s">
        <v>1075</v>
      </c>
      <c r="E915" s="154" t="s">
        <v>1086</v>
      </c>
      <c r="F915" s="83"/>
      <c r="G915" s="83"/>
      <c r="H915" s="101"/>
      <c r="I915" s="83"/>
      <c r="J915" s="85"/>
      <c r="K915" s="85"/>
      <c r="L915" s="85"/>
      <c r="M915" s="85"/>
      <c r="N915" s="85"/>
      <c r="O915" s="85"/>
      <c r="P915" s="85"/>
      <c r="Q915" s="85"/>
      <c r="R915" s="85"/>
    </row>
    <row r="916" spans="1:18" s="86" customFormat="1" ht="17.25" hidden="1" outlineLevel="2" x14ac:dyDescent="0.3">
      <c r="A916" s="516"/>
      <c r="B916" s="109"/>
      <c r="C916" s="521"/>
      <c r="D916" s="528"/>
      <c r="E916" s="154"/>
      <c r="F916" s="83"/>
      <c r="G916" s="83"/>
      <c r="H916" s="101"/>
      <c r="I916" s="83"/>
      <c r="J916" s="85"/>
      <c r="K916" s="85"/>
      <c r="L916" s="85"/>
      <c r="M916" s="85"/>
      <c r="N916" s="85"/>
      <c r="O916" s="85"/>
      <c r="P916" s="85"/>
      <c r="Q916" s="85"/>
      <c r="R916" s="85"/>
    </row>
    <row r="917" spans="1:18" s="86" customFormat="1" ht="17.25" hidden="1" outlineLevel="2" x14ac:dyDescent="0.3">
      <c r="A917" s="516"/>
      <c r="B917" s="110">
        <f>B913+B914+B915</f>
        <v>0</v>
      </c>
      <c r="C917" s="517" t="s">
        <v>1087</v>
      </c>
      <c r="D917" s="508" t="s">
        <v>1077</v>
      </c>
      <c r="E917" s="91" t="s">
        <v>1088</v>
      </c>
      <c r="F917" s="83"/>
      <c r="G917" s="83"/>
      <c r="H917" s="101"/>
      <c r="I917" s="83"/>
      <c r="J917" s="85"/>
      <c r="K917" s="85"/>
      <c r="L917" s="85"/>
      <c r="M917" s="85"/>
      <c r="N917" s="85"/>
      <c r="O917" s="85"/>
      <c r="P917" s="85"/>
      <c r="Q917" s="85"/>
      <c r="R917" s="85"/>
    </row>
    <row r="918" spans="1:18" s="86" customFormat="1" ht="17.25" hidden="1" outlineLevel="2" x14ac:dyDescent="0.3">
      <c r="A918" s="516"/>
      <c r="B918" s="110">
        <f>B914+B915</f>
        <v>0</v>
      </c>
      <c r="C918" s="517" t="s">
        <v>1089</v>
      </c>
      <c r="D918" s="508" t="s">
        <v>1090</v>
      </c>
      <c r="E918" s="91" t="s">
        <v>1088</v>
      </c>
      <c r="F918" s="83"/>
      <c r="G918" s="83"/>
      <c r="H918" s="101"/>
      <c r="I918" s="83"/>
      <c r="J918" s="85"/>
      <c r="K918" s="85"/>
      <c r="L918" s="85"/>
      <c r="M918" s="85"/>
      <c r="N918" s="85"/>
      <c r="O918" s="85"/>
      <c r="P918" s="85"/>
      <c r="Q918" s="85"/>
      <c r="R918" s="85"/>
    </row>
    <row r="919" spans="1:18" s="86" customFormat="1" ht="34.5" hidden="1" outlineLevel="2" x14ac:dyDescent="0.3">
      <c r="A919" s="516"/>
      <c r="B919" s="110">
        <f>B914</f>
        <v>0</v>
      </c>
      <c r="C919" s="517" t="s">
        <v>1091</v>
      </c>
      <c r="D919" s="508" t="s">
        <v>638</v>
      </c>
      <c r="E919" s="91" t="s">
        <v>1092</v>
      </c>
      <c r="F919" s="83"/>
      <c r="G919" s="83"/>
      <c r="H919" s="101"/>
      <c r="I919" s="83"/>
      <c r="J919" s="85"/>
      <c r="K919" s="85"/>
      <c r="L919" s="85"/>
      <c r="M919" s="85"/>
      <c r="N919" s="85"/>
      <c r="O919" s="85"/>
      <c r="P919" s="85"/>
      <c r="Q919" s="85"/>
      <c r="R919" s="85"/>
    </row>
    <row r="920" spans="1:18" s="86" customFormat="1" ht="17.25" hidden="1" outlineLevel="2" x14ac:dyDescent="0.3">
      <c r="A920" s="516"/>
      <c r="B920" s="153"/>
      <c r="C920" s="517"/>
      <c r="D920" s="508"/>
      <c r="E920" s="154"/>
      <c r="F920" s="83"/>
      <c r="G920" s="83"/>
      <c r="H920" s="101"/>
      <c r="I920" s="83"/>
      <c r="J920" s="85"/>
      <c r="K920" s="85"/>
      <c r="L920" s="85"/>
      <c r="M920" s="85"/>
      <c r="N920" s="85"/>
      <c r="O920" s="85"/>
      <c r="P920" s="85"/>
      <c r="Q920" s="85"/>
      <c r="R920" s="85"/>
    </row>
    <row r="921" spans="1:18" s="134" customFormat="1" ht="17.25" hidden="1" outlineLevel="1" x14ac:dyDescent="0.2">
      <c r="A921" s="444"/>
      <c r="B921" s="451"/>
      <c r="C921" s="451"/>
      <c r="D921" s="451"/>
      <c r="E921" s="452"/>
      <c r="F921" s="131"/>
      <c r="G921" s="132"/>
      <c r="H921" s="133"/>
      <c r="I921" s="133"/>
      <c r="J921" s="133"/>
      <c r="K921" s="133"/>
      <c r="L921" s="133"/>
      <c r="M921" s="133"/>
      <c r="N921" s="133"/>
      <c r="O921" s="133"/>
      <c r="P921" s="133"/>
    </row>
    <row r="922" spans="1:18" s="86" customFormat="1" ht="86.25" hidden="1" outlineLevel="1" x14ac:dyDescent="0.3">
      <c r="A922" s="155"/>
      <c r="B922" s="152">
        <f>SUM(B923:B929,B931:B933,B935:B941,B943:B945,B947:B948,B950:B951,B953:B960)</f>
        <v>0</v>
      </c>
      <c r="C922" s="437" t="s">
        <v>139</v>
      </c>
      <c r="D922" s="81" t="s">
        <v>1093</v>
      </c>
      <c r="E922" s="82" t="s">
        <v>1094</v>
      </c>
      <c r="F922" s="83"/>
      <c r="G922" s="83"/>
      <c r="H922" s="101"/>
      <c r="I922" s="83"/>
      <c r="J922" s="85"/>
      <c r="K922" s="85"/>
      <c r="L922" s="85"/>
      <c r="M922" s="85"/>
      <c r="N922" s="85"/>
      <c r="O922" s="85"/>
      <c r="P922" s="85"/>
      <c r="Q922" s="85"/>
      <c r="R922" s="85"/>
    </row>
    <row r="923" spans="1:18" s="86" customFormat="1" ht="34.5" hidden="1" outlineLevel="2" x14ac:dyDescent="0.3">
      <c r="A923" s="516"/>
      <c r="B923" s="153"/>
      <c r="C923" s="517" t="s">
        <v>1014</v>
      </c>
      <c r="D923" s="508" t="s">
        <v>1015</v>
      </c>
      <c r="E923" s="91" t="s">
        <v>1061</v>
      </c>
      <c r="F923" s="83"/>
      <c r="G923" s="83"/>
      <c r="H923" s="101"/>
      <c r="I923" s="83"/>
      <c r="J923" s="85"/>
      <c r="K923" s="85"/>
      <c r="L923" s="85"/>
      <c r="M923" s="85"/>
      <c r="N923" s="85"/>
      <c r="O923" s="85"/>
      <c r="P923" s="85"/>
      <c r="Q923" s="85"/>
      <c r="R923" s="85"/>
    </row>
    <row r="924" spans="1:18" s="86" customFormat="1" ht="17.25" hidden="1" outlineLevel="2" x14ac:dyDescent="0.3">
      <c r="A924" s="516"/>
      <c r="B924" s="153"/>
      <c r="C924" s="517" t="s">
        <v>1017</v>
      </c>
      <c r="D924" s="508" t="s">
        <v>1018</v>
      </c>
      <c r="E924" s="91" t="s">
        <v>1084</v>
      </c>
      <c r="F924" s="83"/>
      <c r="G924" s="83"/>
      <c r="H924" s="101"/>
      <c r="I924" s="83"/>
      <c r="J924" s="85"/>
      <c r="K924" s="85"/>
      <c r="L924" s="85"/>
      <c r="M924" s="85"/>
      <c r="N924" s="85"/>
      <c r="O924" s="85"/>
      <c r="P924" s="85"/>
      <c r="Q924" s="85"/>
      <c r="R924" s="85"/>
    </row>
    <row r="925" spans="1:18" s="86" customFormat="1" ht="17.25" hidden="1" outlineLevel="2" x14ac:dyDescent="0.3">
      <c r="A925" s="516"/>
      <c r="B925" s="153"/>
      <c r="C925" s="517" t="s">
        <v>1020</v>
      </c>
      <c r="D925" s="508" t="s">
        <v>1021</v>
      </c>
      <c r="E925" s="91" t="s">
        <v>1022</v>
      </c>
      <c r="F925" s="83"/>
      <c r="G925" s="83"/>
      <c r="H925" s="101"/>
      <c r="I925" s="83"/>
      <c r="J925" s="85"/>
      <c r="K925" s="85"/>
      <c r="L925" s="85"/>
      <c r="M925" s="85"/>
      <c r="N925" s="85"/>
      <c r="O925" s="85"/>
      <c r="P925" s="85"/>
      <c r="Q925" s="85"/>
      <c r="R925" s="85"/>
    </row>
    <row r="926" spans="1:18" s="86" customFormat="1" ht="17.25" hidden="1" outlineLevel="2" x14ac:dyDescent="0.3">
      <c r="A926" s="516"/>
      <c r="B926" s="153"/>
      <c r="C926" s="517" t="s">
        <v>1037</v>
      </c>
      <c r="D926" s="508" t="s">
        <v>1038</v>
      </c>
      <c r="E926" s="91" t="s">
        <v>1062</v>
      </c>
      <c r="F926" s="83"/>
      <c r="G926" s="83"/>
      <c r="H926" s="101"/>
      <c r="I926" s="83"/>
      <c r="J926" s="85"/>
      <c r="K926" s="85"/>
      <c r="L926" s="85"/>
      <c r="M926" s="85"/>
      <c r="N926" s="85"/>
      <c r="O926" s="85"/>
      <c r="P926" s="85"/>
      <c r="Q926" s="85"/>
      <c r="R926" s="85"/>
    </row>
    <row r="927" spans="1:18" s="86" customFormat="1" ht="34.5" hidden="1" outlineLevel="2" x14ac:dyDescent="0.3">
      <c r="A927" s="516"/>
      <c r="B927" s="153"/>
      <c r="C927" s="517" t="s">
        <v>1034</v>
      </c>
      <c r="D927" s="508" t="s">
        <v>1035</v>
      </c>
      <c r="E927" s="91" t="s">
        <v>1036</v>
      </c>
      <c r="F927" s="83"/>
      <c r="G927" s="83"/>
      <c r="H927" s="101"/>
      <c r="I927" s="83"/>
      <c r="J927" s="85"/>
      <c r="K927" s="85"/>
      <c r="L927" s="85"/>
      <c r="M927" s="85"/>
      <c r="N927" s="85"/>
      <c r="O927" s="85"/>
      <c r="P927" s="85"/>
      <c r="Q927" s="85"/>
      <c r="R927" s="85"/>
    </row>
    <row r="928" spans="1:18" s="86" customFormat="1" ht="17.25" hidden="1" outlineLevel="2" x14ac:dyDescent="0.3">
      <c r="A928" s="516"/>
      <c r="B928" s="153"/>
      <c r="C928" s="517" t="s">
        <v>1023</v>
      </c>
      <c r="D928" s="508" t="s">
        <v>1024</v>
      </c>
      <c r="E928" s="91" t="s">
        <v>1025</v>
      </c>
      <c r="F928" s="83"/>
      <c r="G928" s="83"/>
      <c r="H928" s="101"/>
      <c r="I928" s="83"/>
      <c r="J928" s="85"/>
      <c r="K928" s="85"/>
      <c r="L928" s="85"/>
      <c r="M928" s="85"/>
      <c r="N928" s="85"/>
      <c r="O928" s="85"/>
      <c r="P928" s="85"/>
      <c r="Q928" s="85"/>
      <c r="R928" s="85"/>
    </row>
    <row r="929" spans="1:18" s="86" customFormat="1" ht="17.25" hidden="1" outlineLevel="2" x14ac:dyDescent="0.3">
      <c r="A929" s="516"/>
      <c r="B929" s="153"/>
      <c r="C929" s="517" t="s">
        <v>1026</v>
      </c>
      <c r="D929" s="508" t="s">
        <v>1027</v>
      </c>
      <c r="E929" s="91" t="s">
        <v>1028</v>
      </c>
      <c r="F929" s="83"/>
      <c r="G929" s="83"/>
      <c r="H929" s="101"/>
      <c r="I929" s="83"/>
      <c r="J929" s="85"/>
      <c r="K929" s="85"/>
      <c r="L929" s="85"/>
      <c r="M929" s="85"/>
      <c r="N929" s="85"/>
      <c r="O929" s="85"/>
      <c r="P929" s="85"/>
      <c r="Q929" s="85"/>
      <c r="R929" s="85"/>
    </row>
    <row r="930" spans="1:18" s="86" customFormat="1" ht="17.25" hidden="1" outlineLevel="2" x14ac:dyDescent="0.3">
      <c r="A930" s="518"/>
      <c r="B930" s="522"/>
      <c r="C930" s="522"/>
      <c r="D930" s="522"/>
      <c r="E930" s="523"/>
      <c r="F930" s="83"/>
      <c r="G930" s="83"/>
      <c r="H930" s="101"/>
      <c r="I930" s="83"/>
      <c r="J930" s="85"/>
      <c r="K930" s="85"/>
      <c r="L930" s="85"/>
      <c r="M930" s="85"/>
      <c r="N930" s="85"/>
      <c r="O930" s="85"/>
      <c r="P930" s="85"/>
      <c r="Q930" s="85"/>
      <c r="R930" s="85"/>
    </row>
    <row r="931" spans="1:18" s="86" customFormat="1" ht="17.25" hidden="1" outlineLevel="2" x14ac:dyDescent="0.3">
      <c r="A931" s="516"/>
      <c r="B931" s="153"/>
      <c r="C931" s="517" t="s">
        <v>1040</v>
      </c>
      <c r="D931" s="508" t="s">
        <v>1041</v>
      </c>
      <c r="E931" s="154"/>
      <c r="F931" s="83"/>
      <c r="G931" s="83"/>
      <c r="H931" s="101"/>
      <c r="I931" s="83"/>
      <c r="J931" s="85"/>
      <c r="K931" s="85"/>
      <c r="L931" s="85"/>
      <c r="M931" s="85"/>
      <c r="N931" s="85"/>
      <c r="O931" s="85"/>
      <c r="P931" s="85"/>
      <c r="Q931" s="85"/>
      <c r="R931" s="85"/>
    </row>
    <row r="932" spans="1:18" s="86" customFormat="1" ht="17.25" hidden="1" outlineLevel="2" x14ac:dyDescent="0.3">
      <c r="A932" s="516"/>
      <c r="B932" s="153"/>
      <c r="C932" s="517" t="s">
        <v>1043</v>
      </c>
      <c r="D932" s="508" t="s">
        <v>1057</v>
      </c>
      <c r="E932" s="154"/>
      <c r="F932" s="83"/>
      <c r="G932" s="83"/>
      <c r="H932" s="101"/>
      <c r="I932" s="83"/>
      <c r="J932" s="85"/>
      <c r="K932" s="85"/>
      <c r="L932" s="85"/>
      <c r="M932" s="85"/>
      <c r="N932" s="85"/>
      <c r="O932" s="85"/>
      <c r="P932" s="85"/>
      <c r="Q932" s="85"/>
      <c r="R932" s="85"/>
    </row>
    <row r="933" spans="1:18" s="86" customFormat="1" ht="17.25" hidden="1" outlineLevel="2" x14ac:dyDescent="0.3">
      <c r="A933" s="516"/>
      <c r="B933" s="153"/>
      <c r="C933" s="517" t="s">
        <v>1045</v>
      </c>
      <c r="D933" s="508" t="s">
        <v>1058</v>
      </c>
      <c r="E933" s="154"/>
      <c r="F933" s="83"/>
      <c r="G933" s="83"/>
      <c r="H933" s="101"/>
      <c r="I933" s="83"/>
      <c r="J933" s="85"/>
      <c r="K933" s="85"/>
      <c r="L933" s="85"/>
      <c r="M933" s="85"/>
      <c r="N933" s="85"/>
      <c r="O933" s="85"/>
      <c r="P933" s="85"/>
      <c r="Q933" s="85"/>
      <c r="R933" s="85"/>
    </row>
    <row r="934" spans="1:18" s="86" customFormat="1" ht="17.25" hidden="1" outlineLevel="2" x14ac:dyDescent="0.3">
      <c r="A934" s="518"/>
      <c r="B934" s="522"/>
      <c r="C934" s="522"/>
      <c r="D934" s="522"/>
      <c r="E934" s="523"/>
      <c r="F934" s="83"/>
      <c r="G934" s="83"/>
      <c r="H934" s="101"/>
      <c r="I934" s="83"/>
      <c r="J934" s="85"/>
      <c r="K934" s="85"/>
      <c r="L934" s="85"/>
      <c r="M934" s="85"/>
      <c r="N934" s="85"/>
      <c r="O934" s="85"/>
      <c r="P934" s="85"/>
      <c r="Q934" s="85"/>
      <c r="R934" s="85"/>
    </row>
    <row r="935" spans="1:18" s="86" customFormat="1" ht="17.25" hidden="1" outlineLevel="2" x14ac:dyDescent="0.3">
      <c r="A935" s="516"/>
      <c r="B935" s="153"/>
      <c r="C935" s="517" t="s">
        <v>404</v>
      </c>
      <c r="D935" s="508" t="s">
        <v>405</v>
      </c>
      <c r="E935" s="154"/>
      <c r="F935" s="83"/>
      <c r="G935" s="83"/>
      <c r="H935" s="101"/>
      <c r="I935" s="83"/>
      <c r="J935" s="85"/>
      <c r="K935" s="85"/>
      <c r="L935" s="85"/>
      <c r="M935" s="85"/>
      <c r="N935" s="85"/>
      <c r="O935" s="85"/>
      <c r="P935" s="85"/>
      <c r="Q935" s="85"/>
      <c r="R935" s="85"/>
    </row>
    <row r="936" spans="1:18" s="86" customFormat="1" ht="17.25" hidden="1" outlineLevel="2" x14ac:dyDescent="0.3">
      <c r="A936" s="516"/>
      <c r="B936" s="153"/>
      <c r="C936" s="517" t="s">
        <v>406</v>
      </c>
      <c r="D936" s="508" t="s">
        <v>626</v>
      </c>
      <c r="E936" s="154"/>
      <c r="F936" s="83"/>
      <c r="G936" s="83"/>
      <c r="H936" s="101"/>
      <c r="I936" s="83"/>
      <c r="J936" s="85"/>
      <c r="K936" s="85"/>
      <c r="L936" s="85"/>
      <c r="M936" s="85"/>
      <c r="N936" s="85"/>
      <c r="O936" s="85"/>
      <c r="P936" s="85"/>
      <c r="Q936" s="85"/>
      <c r="R936" s="85"/>
    </row>
    <row r="937" spans="1:18" s="86" customFormat="1" ht="17.25" hidden="1" outlineLevel="2" x14ac:dyDescent="0.3">
      <c r="A937" s="516"/>
      <c r="B937" s="153"/>
      <c r="C937" s="517" t="s">
        <v>408</v>
      </c>
      <c r="D937" s="508" t="s">
        <v>693</v>
      </c>
      <c r="E937" s="154"/>
      <c r="F937" s="83"/>
      <c r="G937" s="83"/>
      <c r="H937" s="101"/>
      <c r="I937" s="83"/>
      <c r="J937" s="85"/>
      <c r="K937" s="85"/>
      <c r="L937" s="85"/>
      <c r="M937" s="85"/>
      <c r="N937" s="85"/>
      <c r="O937" s="85"/>
      <c r="P937" s="85"/>
      <c r="Q937" s="85"/>
      <c r="R937" s="85"/>
    </row>
    <row r="938" spans="1:18" s="86" customFormat="1" ht="34.5" hidden="1" outlineLevel="2" x14ac:dyDescent="0.3">
      <c r="A938" s="516"/>
      <c r="B938" s="153"/>
      <c r="C938" s="517" t="s">
        <v>410</v>
      </c>
      <c r="D938" s="508" t="s">
        <v>628</v>
      </c>
      <c r="E938" s="154"/>
      <c r="F938" s="83"/>
      <c r="G938" s="83"/>
      <c r="H938" s="101"/>
      <c r="I938" s="83"/>
      <c r="J938" s="85"/>
      <c r="K938" s="85"/>
      <c r="L938" s="85"/>
      <c r="M938" s="85"/>
      <c r="N938" s="85"/>
      <c r="O938" s="85"/>
      <c r="P938" s="85"/>
      <c r="Q938" s="85"/>
      <c r="R938" s="85"/>
    </row>
    <row r="939" spans="1:18" s="86" customFormat="1" ht="17.25" hidden="1" outlineLevel="2" x14ac:dyDescent="0.3">
      <c r="A939" s="516"/>
      <c r="B939" s="153"/>
      <c r="C939" s="517" t="s">
        <v>396</v>
      </c>
      <c r="D939" s="508" t="s">
        <v>690</v>
      </c>
      <c r="E939" s="154"/>
      <c r="F939" s="83"/>
      <c r="G939" s="83"/>
      <c r="H939" s="101"/>
      <c r="I939" s="83"/>
      <c r="J939" s="85"/>
      <c r="K939" s="85"/>
      <c r="L939" s="85"/>
      <c r="M939" s="85"/>
      <c r="N939" s="85"/>
      <c r="O939" s="85"/>
      <c r="P939" s="85"/>
      <c r="Q939" s="85"/>
      <c r="R939" s="85"/>
    </row>
    <row r="940" spans="1:18" s="86" customFormat="1" ht="17.25" hidden="1" outlineLevel="2" x14ac:dyDescent="0.3">
      <c r="A940" s="516"/>
      <c r="B940" s="153"/>
      <c r="C940" s="517" t="s">
        <v>398</v>
      </c>
      <c r="D940" s="508" t="s">
        <v>691</v>
      </c>
      <c r="E940" s="154"/>
      <c r="F940" s="83"/>
      <c r="G940" s="83"/>
      <c r="H940" s="101"/>
      <c r="I940" s="83"/>
      <c r="J940" s="85"/>
      <c r="K940" s="85"/>
      <c r="L940" s="85"/>
      <c r="M940" s="85"/>
      <c r="N940" s="85"/>
      <c r="O940" s="85"/>
      <c r="P940" s="85"/>
      <c r="Q940" s="85"/>
      <c r="R940" s="85"/>
    </row>
    <row r="941" spans="1:18" s="86" customFormat="1" ht="17.25" hidden="1" outlineLevel="2" x14ac:dyDescent="0.3">
      <c r="A941" s="516"/>
      <c r="B941" s="153"/>
      <c r="C941" s="517" t="s">
        <v>400</v>
      </c>
      <c r="D941" s="508" t="s">
        <v>692</v>
      </c>
      <c r="E941" s="154"/>
      <c r="F941" s="83"/>
      <c r="G941" s="83"/>
      <c r="H941" s="101"/>
      <c r="I941" s="83"/>
      <c r="J941" s="85"/>
      <c r="K941" s="85"/>
      <c r="L941" s="85"/>
      <c r="M941" s="85"/>
      <c r="N941" s="85"/>
      <c r="O941" s="85"/>
      <c r="P941" s="85"/>
      <c r="Q941" s="85"/>
      <c r="R941" s="85"/>
    </row>
    <row r="942" spans="1:18" s="86" customFormat="1" ht="18" hidden="1" outlineLevel="2" x14ac:dyDescent="0.3">
      <c r="A942" s="524" t="s">
        <v>1095</v>
      </c>
      <c r="B942" s="525"/>
      <c r="C942" s="525"/>
      <c r="D942" s="525"/>
      <c r="E942" s="526"/>
      <c r="F942" s="83"/>
      <c r="G942" s="83"/>
      <c r="H942" s="101"/>
      <c r="I942" s="83"/>
      <c r="J942" s="85"/>
      <c r="K942" s="85"/>
      <c r="L942" s="85"/>
      <c r="M942" s="85"/>
      <c r="N942" s="85"/>
      <c r="O942" s="85"/>
      <c r="P942" s="85"/>
      <c r="Q942" s="85"/>
      <c r="R942" s="85"/>
    </row>
    <row r="943" spans="1:18" s="86" customFormat="1" ht="86.25" hidden="1" outlineLevel="2" x14ac:dyDescent="0.3">
      <c r="A943" s="516"/>
      <c r="B943" s="153"/>
      <c r="C943" s="517" t="s">
        <v>1064</v>
      </c>
      <c r="D943" s="508" t="s">
        <v>1065</v>
      </c>
      <c r="E943" s="91" t="s">
        <v>1096</v>
      </c>
      <c r="F943" s="83"/>
      <c r="G943" s="83"/>
      <c r="H943" s="101"/>
      <c r="I943" s="83"/>
      <c r="J943" s="85"/>
      <c r="K943" s="85"/>
      <c r="L943" s="85"/>
      <c r="M943" s="85"/>
      <c r="N943" s="85"/>
      <c r="O943" s="85"/>
      <c r="P943" s="85"/>
      <c r="Q943" s="85"/>
      <c r="R943" s="85"/>
    </row>
    <row r="944" spans="1:18" s="86" customFormat="1" ht="34.5" hidden="1" outlineLevel="2" x14ac:dyDescent="0.3">
      <c r="A944" s="442"/>
      <c r="B944" s="92"/>
      <c r="C944" s="707" t="s">
        <v>1067</v>
      </c>
      <c r="D944" s="443" t="s">
        <v>1068</v>
      </c>
      <c r="E944" s="443" t="s">
        <v>1069</v>
      </c>
      <c r="F944" s="83"/>
      <c r="G944" s="83"/>
      <c r="H944" s="101"/>
      <c r="I944" s="83"/>
      <c r="J944" s="85"/>
      <c r="K944" s="85"/>
      <c r="L944" s="85"/>
      <c r="M944" s="85"/>
      <c r="N944" s="85"/>
      <c r="O944" s="85"/>
      <c r="P944" s="85"/>
      <c r="Q944" s="85"/>
      <c r="R944" s="85"/>
    </row>
    <row r="945" spans="1:18" s="86" customFormat="1" ht="34.5" hidden="1" outlineLevel="2" x14ac:dyDescent="0.3">
      <c r="A945" s="516"/>
      <c r="B945" s="153"/>
      <c r="C945" s="517" t="s">
        <v>1070</v>
      </c>
      <c r="D945" s="508" t="s">
        <v>1071</v>
      </c>
      <c r="E945" s="154"/>
      <c r="F945" s="83"/>
      <c r="G945" s="83"/>
      <c r="H945" s="101"/>
      <c r="I945" s="83"/>
      <c r="J945" s="85"/>
      <c r="K945" s="85"/>
      <c r="L945" s="85"/>
      <c r="M945" s="85"/>
      <c r="N945" s="85"/>
      <c r="O945" s="85"/>
      <c r="P945" s="85"/>
      <c r="Q945" s="85"/>
      <c r="R945" s="85"/>
    </row>
    <row r="946" spans="1:18" s="86" customFormat="1" ht="17.25" hidden="1" outlineLevel="2" x14ac:dyDescent="0.3">
      <c r="A946" s="518"/>
      <c r="B946" s="522"/>
      <c r="C946" s="522"/>
      <c r="D946" s="522"/>
      <c r="E946" s="523"/>
      <c r="F946" s="83"/>
      <c r="G946" s="83"/>
      <c r="H946" s="101"/>
      <c r="I946" s="83"/>
      <c r="J946" s="85"/>
      <c r="K946" s="85"/>
      <c r="L946" s="85"/>
      <c r="M946" s="85"/>
      <c r="N946" s="85"/>
      <c r="O946" s="85"/>
      <c r="P946" s="85"/>
      <c r="Q946" s="85"/>
      <c r="R946" s="85"/>
    </row>
    <row r="947" spans="1:18" s="86" customFormat="1" ht="17.25" hidden="1" outlineLevel="2" x14ac:dyDescent="0.3">
      <c r="A947" s="516"/>
      <c r="B947" s="153"/>
      <c r="C947" s="517" t="s">
        <v>398</v>
      </c>
      <c r="D947" s="508" t="s">
        <v>691</v>
      </c>
      <c r="E947" s="154"/>
      <c r="F947" s="83"/>
      <c r="G947" s="83"/>
      <c r="H947" s="101"/>
      <c r="I947" s="83"/>
      <c r="J947" s="85"/>
      <c r="K947" s="85"/>
      <c r="L947" s="85"/>
      <c r="M947" s="85"/>
      <c r="N947" s="85"/>
      <c r="O947" s="85"/>
      <c r="P947" s="85"/>
      <c r="Q947" s="85"/>
      <c r="R947" s="85"/>
    </row>
    <row r="948" spans="1:18" s="86" customFormat="1" ht="17.25" hidden="1" outlineLevel="2" x14ac:dyDescent="0.3">
      <c r="A948" s="516"/>
      <c r="B948" s="153"/>
      <c r="C948" s="517" t="s">
        <v>400</v>
      </c>
      <c r="D948" s="508" t="s">
        <v>692</v>
      </c>
      <c r="E948" s="154"/>
      <c r="F948" s="83"/>
      <c r="G948" s="83"/>
      <c r="H948" s="101"/>
      <c r="I948" s="83"/>
      <c r="J948" s="85"/>
      <c r="K948" s="85"/>
      <c r="L948" s="85"/>
      <c r="M948" s="85"/>
      <c r="N948" s="85"/>
      <c r="O948" s="85"/>
      <c r="P948" s="85"/>
      <c r="Q948" s="85"/>
      <c r="R948" s="85"/>
    </row>
    <row r="949" spans="1:18" s="86" customFormat="1" ht="17.25" hidden="1" outlineLevel="2" x14ac:dyDescent="0.3">
      <c r="A949" s="518"/>
      <c r="B949" s="522"/>
      <c r="C949" s="522"/>
      <c r="D949" s="522"/>
      <c r="E949" s="523"/>
      <c r="F949" s="83"/>
      <c r="G949" s="83"/>
      <c r="H949" s="101"/>
      <c r="I949" s="83"/>
      <c r="J949" s="85"/>
      <c r="K949" s="85"/>
      <c r="L949" s="85"/>
      <c r="M949" s="85"/>
      <c r="N949" s="85"/>
      <c r="O949" s="85"/>
      <c r="P949" s="85"/>
      <c r="Q949" s="85"/>
      <c r="R949" s="85"/>
    </row>
    <row r="950" spans="1:18" s="86" customFormat="1" ht="17.25" hidden="1" outlineLevel="2" x14ac:dyDescent="0.3">
      <c r="A950" s="516"/>
      <c r="B950" s="153"/>
      <c r="C950" s="521"/>
      <c r="D950" s="508"/>
      <c r="E950" s="154"/>
      <c r="F950" s="83"/>
      <c r="G950" s="83"/>
      <c r="H950" s="101"/>
      <c r="I950" s="83"/>
      <c r="J950" s="85"/>
      <c r="K950" s="85"/>
      <c r="L950" s="85"/>
      <c r="M950" s="85"/>
      <c r="N950" s="85"/>
      <c r="O950" s="85"/>
      <c r="P950" s="85"/>
      <c r="Q950" s="85"/>
      <c r="R950" s="85"/>
    </row>
    <row r="951" spans="1:18" s="86" customFormat="1" ht="17.25" hidden="1" outlineLevel="2" x14ac:dyDescent="0.3">
      <c r="A951" s="516"/>
      <c r="B951" s="153"/>
      <c r="C951" s="521"/>
      <c r="D951" s="508"/>
      <c r="E951" s="154"/>
      <c r="F951" s="83"/>
      <c r="G951" s="83"/>
      <c r="H951" s="101"/>
      <c r="I951" s="83"/>
      <c r="J951" s="85"/>
      <c r="K951" s="85"/>
      <c r="L951" s="85"/>
      <c r="M951" s="85"/>
      <c r="N951" s="85"/>
      <c r="O951" s="85"/>
      <c r="P951" s="85"/>
      <c r="Q951" s="85"/>
      <c r="R951" s="85"/>
    </row>
    <row r="952" spans="1:18" s="86" customFormat="1" ht="17.25" hidden="1" outlineLevel="2" x14ac:dyDescent="0.3">
      <c r="A952" s="518"/>
      <c r="B952" s="522"/>
      <c r="C952" s="522"/>
      <c r="D952" s="522"/>
      <c r="E952" s="523"/>
      <c r="F952" s="83"/>
      <c r="G952" s="83"/>
      <c r="H952" s="101"/>
      <c r="I952" s="83"/>
      <c r="J952" s="85"/>
      <c r="K952" s="85"/>
      <c r="L952" s="85"/>
      <c r="M952" s="85"/>
      <c r="N952" s="85"/>
      <c r="O952" s="85"/>
      <c r="P952" s="85"/>
      <c r="Q952" s="85"/>
      <c r="R952" s="85"/>
    </row>
    <row r="953" spans="1:18" s="86" customFormat="1" ht="34.5" hidden="1" outlineLevel="2" x14ac:dyDescent="0.3">
      <c r="A953" s="516"/>
      <c r="B953" s="109"/>
      <c r="C953" s="521"/>
      <c r="D953" s="528" t="s">
        <v>1072</v>
      </c>
      <c r="E953" s="154" t="s">
        <v>1097</v>
      </c>
      <c r="F953" s="83"/>
      <c r="G953" s="83"/>
      <c r="H953" s="101"/>
      <c r="I953" s="83"/>
      <c r="J953" s="85"/>
      <c r="K953" s="85"/>
      <c r="L953" s="85"/>
      <c r="M953" s="85"/>
      <c r="N953" s="85"/>
      <c r="O953" s="85"/>
      <c r="P953" s="85"/>
      <c r="Q953" s="85"/>
      <c r="R953" s="85"/>
    </row>
    <row r="954" spans="1:18" s="86" customFormat="1" ht="34.5" hidden="1" outlineLevel="2" x14ac:dyDescent="0.3">
      <c r="A954" s="516"/>
      <c r="B954" s="109"/>
      <c r="C954" s="521"/>
      <c r="D954" s="528" t="s">
        <v>1074</v>
      </c>
      <c r="E954" s="154" t="s">
        <v>1097</v>
      </c>
      <c r="F954" s="83"/>
      <c r="G954" s="83"/>
      <c r="H954" s="101"/>
      <c r="I954" s="83"/>
      <c r="J954" s="85"/>
      <c r="K954" s="85"/>
      <c r="L954" s="85"/>
      <c r="M954" s="85"/>
      <c r="N954" s="85"/>
      <c r="O954" s="85"/>
      <c r="P954" s="85"/>
      <c r="Q954" s="85"/>
      <c r="R954" s="85"/>
    </row>
    <row r="955" spans="1:18" s="86" customFormat="1" ht="34.5" hidden="1" outlineLevel="2" x14ac:dyDescent="0.3">
      <c r="A955" s="516"/>
      <c r="B955" s="109"/>
      <c r="C955" s="521"/>
      <c r="D955" s="528" t="s">
        <v>1075</v>
      </c>
      <c r="E955" s="154" t="s">
        <v>1097</v>
      </c>
      <c r="F955" s="83"/>
      <c r="G955" s="83"/>
      <c r="H955" s="101"/>
      <c r="I955" s="83"/>
      <c r="J955" s="85"/>
      <c r="K955" s="85"/>
      <c r="L955" s="85"/>
      <c r="M955" s="85"/>
      <c r="N955" s="85"/>
      <c r="O955" s="85"/>
      <c r="P955" s="85"/>
      <c r="Q955" s="85"/>
      <c r="R955" s="85"/>
    </row>
    <row r="956" spans="1:18" s="86" customFormat="1" ht="17.25" hidden="1" outlineLevel="2" x14ac:dyDescent="0.3">
      <c r="A956" s="516"/>
      <c r="B956" s="109"/>
      <c r="C956" s="521"/>
      <c r="D956" s="528"/>
      <c r="E956" s="91"/>
      <c r="F956" s="83"/>
      <c r="G956" s="83"/>
      <c r="H956" s="101"/>
      <c r="I956" s="83"/>
      <c r="J956" s="85"/>
      <c r="K956" s="85"/>
      <c r="L956" s="85"/>
      <c r="M956" s="85"/>
      <c r="N956" s="85"/>
      <c r="O956" s="85"/>
      <c r="P956" s="85"/>
      <c r="Q956" s="85"/>
      <c r="R956" s="85"/>
    </row>
    <row r="957" spans="1:18" s="86" customFormat="1" ht="17.25" hidden="1" outlineLevel="2" x14ac:dyDescent="0.3">
      <c r="A957" s="516"/>
      <c r="B957" s="110">
        <f>B953+B954+B955</f>
        <v>0</v>
      </c>
      <c r="C957" s="517" t="s">
        <v>1098</v>
      </c>
      <c r="D957" s="508" t="s">
        <v>1077</v>
      </c>
      <c r="E957" s="91" t="s">
        <v>1099</v>
      </c>
      <c r="F957" s="83"/>
      <c r="G957" s="83"/>
      <c r="H957" s="101"/>
      <c r="I957" s="83"/>
      <c r="J957" s="85"/>
      <c r="K957" s="85"/>
      <c r="L957" s="85"/>
      <c r="M957" s="85"/>
      <c r="N957" s="85"/>
      <c r="O957" s="85"/>
      <c r="P957" s="85"/>
      <c r="Q957" s="85"/>
      <c r="R957" s="85"/>
    </row>
    <row r="958" spans="1:18" s="86" customFormat="1" ht="17.25" hidden="1" outlineLevel="2" x14ac:dyDescent="0.3">
      <c r="A958" s="516"/>
      <c r="B958" s="110">
        <f>B954+B955</f>
        <v>0</v>
      </c>
      <c r="C958" s="517" t="s">
        <v>1100</v>
      </c>
      <c r="D958" s="508" t="s">
        <v>1090</v>
      </c>
      <c r="E958" s="91" t="s">
        <v>1099</v>
      </c>
      <c r="F958" s="83"/>
      <c r="G958" s="83"/>
      <c r="H958" s="101"/>
      <c r="I958" s="83"/>
      <c r="J958" s="85"/>
      <c r="K958" s="85"/>
      <c r="L958" s="85"/>
      <c r="M958" s="85"/>
      <c r="N958" s="85"/>
      <c r="O958" s="85"/>
      <c r="P958" s="85"/>
      <c r="Q958" s="85"/>
      <c r="R958" s="85"/>
    </row>
    <row r="959" spans="1:18" s="86" customFormat="1" ht="34.5" hidden="1" outlineLevel="2" x14ac:dyDescent="0.3">
      <c r="A959" s="516"/>
      <c r="B959" s="110">
        <f>B954</f>
        <v>0</v>
      </c>
      <c r="C959" s="517" t="s">
        <v>1101</v>
      </c>
      <c r="D959" s="508" t="s">
        <v>638</v>
      </c>
      <c r="E959" s="91" t="s">
        <v>1092</v>
      </c>
      <c r="F959" s="83"/>
      <c r="G959" s="83"/>
      <c r="H959" s="101"/>
      <c r="I959" s="83"/>
      <c r="J959" s="85"/>
      <c r="K959" s="85"/>
      <c r="L959" s="85"/>
      <c r="M959" s="85"/>
      <c r="N959" s="85"/>
      <c r="O959" s="85"/>
      <c r="P959" s="85"/>
      <c r="Q959" s="85"/>
      <c r="R959" s="85"/>
    </row>
    <row r="960" spans="1:18" s="86" customFormat="1" ht="17.25" hidden="1" outlineLevel="2" x14ac:dyDescent="0.3">
      <c r="A960" s="516"/>
      <c r="B960" s="153"/>
      <c r="C960" s="517"/>
      <c r="D960" s="508"/>
      <c r="E960" s="154"/>
      <c r="F960" s="83"/>
      <c r="G960" s="83"/>
      <c r="H960" s="101"/>
      <c r="I960" s="83"/>
      <c r="J960" s="85"/>
      <c r="K960" s="85"/>
      <c r="L960" s="85"/>
      <c r="M960" s="85"/>
      <c r="N960" s="85"/>
      <c r="O960" s="85"/>
      <c r="P960" s="85"/>
      <c r="Q960" s="85"/>
      <c r="R960" s="85"/>
    </row>
    <row r="961" spans="1:16" s="134" customFormat="1" ht="17.25" hidden="1" outlineLevel="1" x14ac:dyDescent="0.2">
      <c r="A961" s="444"/>
      <c r="B961" s="451"/>
      <c r="C961" s="451"/>
      <c r="D961" s="451"/>
      <c r="E961" s="452"/>
      <c r="F961" s="131"/>
      <c r="G961" s="132"/>
      <c r="H961" s="133"/>
      <c r="I961" s="133"/>
      <c r="J961" s="133"/>
      <c r="K961" s="133"/>
      <c r="L961" s="133"/>
      <c r="M961" s="133"/>
      <c r="N961" s="133"/>
      <c r="O961" s="133"/>
      <c r="P961" s="133"/>
    </row>
    <row r="962" spans="1:16" s="161" customFormat="1" ht="34.5" hidden="1" outlineLevel="1" x14ac:dyDescent="0.2">
      <c r="A962" s="155"/>
      <c r="B962" s="152">
        <f>SUM(B963:B1009)</f>
        <v>0</v>
      </c>
      <c r="C962" s="437" t="s">
        <v>139</v>
      </c>
      <c r="D962" s="81" t="s">
        <v>1102</v>
      </c>
      <c r="E962" s="157"/>
      <c r="F962" s="158"/>
      <c r="G962" s="159"/>
      <c r="H962" s="160"/>
      <c r="I962" s="160"/>
      <c r="J962" s="160"/>
      <c r="K962" s="160"/>
      <c r="L962" s="160"/>
      <c r="M962" s="160"/>
      <c r="N962" s="160"/>
      <c r="O962" s="160"/>
      <c r="P962" s="160"/>
    </row>
    <row r="963" spans="1:16" s="164" customFormat="1" ht="17.25" hidden="1" outlineLevel="2" x14ac:dyDescent="0.2">
      <c r="A963" s="516"/>
      <c r="B963" s="153"/>
      <c r="C963" s="517" t="s">
        <v>1103</v>
      </c>
      <c r="D963" s="508" t="s">
        <v>1104</v>
      </c>
      <c r="E963" s="91" t="s">
        <v>1105</v>
      </c>
      <c r="F963" s="131"/>
      <c r="G963" s="162"/>
      <c r="H963" s="163"/>
      <c r="I963" s="163"/>
      <c r="J963" s="163"/>
      <c r="K963" s="163"/>
      <c r="L963" s="163"/>
      <c r="M963" s="163"/>
      <c r="N963" s="163"/>
      <c r="O963" s="163"/>
      <c r="P963" s="163"/>
    </row>
    <row r="964" spans="1:16" s="164" customFormat="1" ht="34.5" hidden="1" outlineLevel="2" x14ac:dyDescent="0.2">
      <c r="A964" s="516"/>
      <c r="B964" s="153"/>
      <c r="C964" s="517" t="s">
        <v>1106</v>
      </c>
      <c r="D964" s="508" t="s">
        <v>1107</v>
      </c>
      <c r="E964" s="91" t="s">
        <v>1108</v>
      </c>
      <c r="F964" s="131"/>
      <c r="G964" s="162"/>
      <c r="H964" s="163"/>
      <c r="I964" s="163"/>
      <c r="J964" s="163"/>
      <c r="K964" s="163"/>
      <c r="L964" s="163"/>
      <c r="M964" s="163"/>
      <c r="N964" s="163"/>
      <c r="O964" s="163"/>
      <c r="P964" s="163"/>
    </row>
    <row r="965" spans="1:16" s="164" customFormat="1" ht="34.5" hidden="1" outlineLevel="2" x14ac:dyDescent="0.2">
      <c r="A965" s="516"/>
      <c r="B965" s="153"/>
      <c r="C965" s="517" t="s">
        <v>1109</v>
      </c>
      <c r="D965" s="508" t="s">
        <v>1110</v>
      </c>
      <c r="E965" s="91" t="s">
        <v>1111</v>
      </c>
      <c r="F965" s="131"/>
      <c r="G965" s="162"/>
      <c r="H965" s="163"/>
      <c r="I965" s="163"/>
      <c r="J965" s="163"/>
      <c r="K965" s="163"/>
      <c r="L965" s="163"/>
      <c r="M965" s="163"/>
      <c r="N965" s="163"/>
      <c r="O965" s="163"/>
      <c r="P965" s="163"/>
    </row>
    <row r="966" spans="1:16" s="164" customFormat="1" ht="34.5" hidden="1" outlineLevel="2" x14ac:dyDescent="0.2">
      <c r="A966" s="516"/>
      <c r="B966" s="153"/>
      <c r="C966" s="517" t="s">
        <v>1112</v>
      </c>
      <c r="D966" s="508" t="s">
        <v>1113</v>
      </c>
      <c r="E966" s="91" t="s">
        <v>1114</v>
      </c>
      <c r="F966" s="131"/>
      <c r="G966" s="162"/>
      <c r="H966" s="163"/>
      <c r="I966" s="163"/>
      <c r="J966" s="163"/>
      <c r="K966" s="163"/>
      <c r="L966" s="163"/>
      <c r="M966" s="163"/>
      <c r="N966" s="163"/>
      <c r="O966" s="163"/>
      <c r="P966" s="163"/>
    </row>
    <row r="967" spans="1:16" s="134" customFormat="1" ht="34.5" hidden="1" outlineLevel="2" x14ac:dyDescent="0.2">
      <c r="A967" s="516"/>
      <c r="B967" s="109"/>
      <c r="C967" s="517" t="s">
        <v>1115</v>
      </c>
      <c r="D967" s="508" t="s">
        <v>1116</v>
      </c>
      <c r="E967" s="91" t="s">
        <v>1117</v>
      </c>
      <c r="F967" s="131"/>
      <c r="G967" s="132"/>
      <c r="H967" s="133"/>
      <c r="I967" s="133"/>
      <c r="J967" s="133"/>
      <c r="K967" s="133"/>
      <c r="L967" s="133"/>
      <c r="M967" s="133"/>
      <c r="N967" s="133"/>
      <c r="O967" s="133"/>
      <c r="P967" s="133"/>
    </row>
    <row r="968" spans="1:16" s="164" customFormat="1" ht="51.75" hidden="1" outlineLevel="2" x14ac:dyDescent="0.2">
      <c r="A968" s="516"/>
      <c r="B968" s="110" t="str">
        <f>IF(AND(B963&gt;0,B964&gt;0),1,"")</f>
        <v/>
      </c>
      <c r="C968" s="517" t="s">
        <v>1118</v>
      </c>
      <c r="D968" s="508" t="s">
        <v>1119</v>
      </c>
      <c r="E968" s="91" t="s">
        <v>1120</v>
      </c>
      <c r="F968" s="131"/>
      <c r="G968" s="162"/>
      <c r="H968" s="165"/>
      <c r="I968" s="163"/>
      <c r="J968" s="163"/>
      <c r="K968" s="163"/>
      <c r="L968" s="163"/>
      <c r="M968" s="163"/>
      <c r="N968" s="163"/>
      <c r="O968" s="163"/>
      <c r="P968" s="163"/>
    </row>
    <row r="969" spans="1:16" s="164" customFormat="1" ht="12.75" hidden="1" outlineLevel="2" x14ac:dyDescent="0.2">
      <c r="A969" s="518"/>
      <c r="B969" s="522"/>
      <c r="C969" s="522"/>
      <c r="D969" s="522"/>
      <c r="E969" s="523"/>
      <c r="F969" s="131"/>
      <c r="G969" s="162"/>
      <c r="H969" s="163"/>
      <c r="I969" s="163"/>
      <c r="J969" s="163"/>
      <c r="K969" s="163"/>
      <c r="L969" s="163"/>
      <c r="M969" s="163"/>
      <c r="N969" s="163"/>
      <c r="O969" s="163"/>
      <c r="P969" s="163"/>
    </row>
    <row r="970" spans="1:16" s="134" customFormat="1" ht="17.25" hidden="1" outlineLevel="2" x14ac:dyDescent="0.2">
      <c r="A970" s="516"/>
      <c r="B970" s="166"/>
      <c r="C970" s="529" t="s">
        <v>943</v>
      </c>
      <c r="D970" s="507" t="s">
        <v>1029</v>
      </c>
      <c r="E970" s="91" t="s">
        <v>1030</v>
      </c>
      <c r="F970" s="131"/>
      <c r="G970" s="132"/>
      <c r="H970" s="133"/>
      <c r="I970" s="133"/>
      <c r="J970" s="133"/>
      <c r="K970" s="133"/>
      <c r="L970" s="133"/>
      <c r="M970" s="133"/>
      <c r="N970" s="133"/>
      <c r="O970" s="133"/>
      <c r="P970" s="133"/>
    </row>
    <row r="971" spans="1:16" s="134" customFormat="1" ht="17.25" hidden="1" outlineLevel="2" x14ac:dyDescent="0.2">
      <c r="A971" s="516"/>
      <c r="B971" s="166"/>
      <c r="C971" s="529" t="s">
        <v>946</v>
      </c>
      <c r="D971" s="507" t="s">
        <v>1031</v>
      </c>
      <c r="E971" s="91" t="s">
        <v>1032</v>
      </c>
      <c r="F971" s="131"/>
      <c r="G971" s="132"/>
      <c r="H971" s="133"/>
      <c r="I971" s="133"/>
      <c r="J971" s="133"/>
      <c r="K971" s="133"/>
      <c r="L971" s="133"/>
      <c r="M971" s="133"/>
      <c r="N971" s="133"/>
      <c r="O971" s="133"/>
      <c r="P971" s="133"/>
    </row>
    <row r="972" spans="1:16" s="134" customFormat="1" ht="17.25" hidden="1" outlineLevel="2" x14ac:dyDescent="0.2">
      <c r="A972" s="516"/>
      <c r="B972" s="167"/>
      <c r="C972" s="529" t="s">
        <v>949</v>
      </c>
      <c r="D972" s="168" t="s">
        <v>1033</v>
      </c>
      <c r="E972" s="91" t="s">
        <v>1032</v>
      </c>
      <c r="F972" s="131"/>
      <c r="G972" s="132"/>
      <c r="H972" s="133"/>
      <c r="I972" s="133"/>
      <c r="J972" s="133"/>
      <c r="K972" s="133"/>
      <c r="L972" s="133"/>
      <c r="M972" s="133"/>
      <c r="N972" s="133"/>
      <c r="O972" s="133"/>
      <c r="P972" s="133"/>
    </row>
    <row r="973" spans="1:16" s="134" customFormat="1" ht="34.5" hidden="1" outlineLevel="2" x14ac:dyDescent="0.2">
      <c r="A973" s="516"/>
      <c r="B973" s="166"/>
      <c r="C973" s="529" t="s">
        <v>1034</v>
      </c>
      <c r="D973" s="530" t="s">
        <v>1035</v>
      </c>
      <c r="E973" s="91" t="s">
        <v>1121</v>
      </c>
      <c r="F973" s="131"/>
      <c r="G973" s="132"/>
      <c r="H973" s="133"/>
      <c r="I973" s="133"/>
      <c r="J973" s="133"/>
      <c r="K973" s="133"/>
      <c r="L973" s="133"/>
      <c r="M973" s="133"/>
      <c r="N973" s="133"/>
      <c r="O973" s="133"/>
      <c r="P973" s="133"/>
    </row>
    <row r="974" spans="1:16" s="164" customFormat="1" ht="12.75" hidden="1" outlineLevel="2" x14ac:dyDescent="0.2">
      <c r="A974" s="518"/>
      <c r="B974" s="522"/>
      <c r="C974" s="522"/>
      <c r="D974" s="522"/>
      <c r="E974" s="523"/>
      <c r="F974" s="131"/>
      <c r="G974" s="162"/>
      <c r="H974" s="163"/>
      <c r="I974" s="163"/>
      <c r="J974" s="163"/>
      <c r="K974" s="163"/>
      <c r="L974" s="163"/>
      <c r="M974" s="163"/>
      <c r="N974" s="163"/>
      <c r="O974" s="163"/>
      <c r="P974" s="163"/>
    </row>
    <row r="975" spans="1:16" s="134" customFormat="1" ht="17.25" hidden="1" outlineLevel="2" x14ac:dyDescent="0.2">
      <c r="A975" s="516"/>
      <c r="B975" s="166"/>
      <c r="C975" s="517" t="s">
        <v>1040</v>
      </c>
      <c r="D975" s="508" t="s">
        <v>1041</v>
      </c>
      <c r="E975" s="169" t="s">
        <v>1042</v>
      </c>
      <c r="F975" s="131"/>
      <c r="G975" s="132"/>
      <c r="H975" s="133"/>
      <c r="I975" s="133"/>
      <c r="J975" s="133"/>
      <c r="K975" s="133"/>
      <c r="L975" s="133"/>
      <c r="M975" s="133"/>
      <c r="N975" s="133"/>
      <c r="O975" s="133"/>
      <c r="P975" s="133"/>
    </row>
    <row r="976" spans="1:16" s="134" customFormat="1" ht="17.25" hidden="1" outlineLevel="2" x14ac:dyDescent="0.2">
      <c r="A976" s="516"/>
      <c r="B976" s="166"/>
      <c r="C976" s="508" t="s">
        <v>1043</v>
      </c>
      <c r="D976" s="507" t="s">
        <v>1044</v>
      </c>
      <c r="E976" s="169" t="s">
        <v>1042</v>
      </c>
      <c r="F976" s="131"/>
      <c r="G976" s="132"/>
      <c r="H976" s="133"/>
      <c r="I976" s="133"/>
      <c r="J976" s="133"/>
      <c r="K976" s="133"/>
      <c r="L976" s="133"/>
      <c r="M976" s="133"/>
      <c r="N976" s="133"/>
      <c r="O976" s="133"/>
      <c r="P976" s="133"/>
    </row>
    <row r="977" spans="1:16" s="134" customFormat="1" ht="17.25" hidden="1" outlineLevel="2" x14ac:dyDescent="0.2">
      <c r="A977" s="516"/>
      <c r="B977" s="166"/>
      <c r="C977" s="508" t="s">
        <v>1045</v>
      </c>
      <c r="D977" s="168" t="s">
        <v>1046</v>
      </c>
      <c r="E977" s="169" t="s">
        <v>1047</v>
      </c>
      <c r="F977" s="131"/>
      <c r="G977" s="132"/>
      <c r="H977" s="133"/>
      <c r="I977" s="133"/>
      <c r="J977" s="133"/>
      <c r="K977" s="133"/>
      <c r="L977" s="133"/>
      <c r="M977" s="133"/>
      <c r="N977" s="133"/>
      <c r="O977" s="133"/>
      <c r="P977" s="133"/>
    </row>
    <row r="978" spans="1:16" s="164" customFormat="1" ht="12.75" hidden="1" outlineLevel="2" x14ac:dyDescent="0.2">
      <c r="A978" s="518"/>
      <c r="B978" s="522"/>
      <c r="C978" s="522"/>
      <c r="D978" s="522"/>
      <c r="E978" s="523"/>
      <c r="F978" s="131"/>
      <c r="G978" s="162"/>
      <c r="H978" s="163"/>
      <c r="I978" s="163"/>
      <c r="J978" s="163"/>
      <c r="K978" s="163"/>
      <c r="L978" s="163"/>
      <c r="M978" s="163"/>
      <c r="N978" s="163"/>
      <c r="O978" s="163"/>
      <c r="P978" s="163"/>
    </row>
    <row r="979" spans="1:16" s="134" customFormat="1" ht="17.25" hidden="1" outlineLevel="2" x14ac:dyDescent="0.2">
      <c r="A979" s="516"/>
      <c r="B979" s="166"/>
      <c r="C979" s="508" t="s">
        <v>1122</v>
      </c>
      <c r="D979" s="507" t="s">
        <v>1123</v>
      </c>
      <c r="E979" s="169" t="s">
        <v>1124</v>
      </c>
      <c r="F979" s="131"/>
      <c r="G979" s="132"/>
      <c r="H979" s="133"/>
      <c r="I979" s="133"/>
      <c r="J979" s="133"/>
      <c r="K979" s="133"/>
      <c r="L979" s="133"/>
      <c r="M979" s="133"/>
      <c r="N979" s="133"/>
      <c r="O979" s="133"/>
      <c r="P979" s="133"/>
    </row>
    <row r="980" spans="1:16" s="164" customFormat="1" ht="12.75" hidden="1" outlineLevel="2" x14ac:dyDescent="0.2">
      <c r="A980" s="518"/>
      <c r="B980" s="522"/>
      <c r="C980" s="522"/>
      <c r="D980" s="522"/>
      <c r="E980" s="523"/>
      <c r="F980" s="131"/>
      <c r="G980" s="162"/>
      <c r="H980" s="163"/>
      <c r="I980" s="163"/>
      <c r="J980" s="163"/>
      <c r="K980" s="163"/>
      <c r="L980" s="163"/>
      <c r="M980" s="163"/>
      <c r="N980" s="163"/>
      <c r="O980" s="163"/>
      <c r="P980" s="163"/>
    </row>
    <row r="981" spans="1:16" s="134" customFormat="1" ht="17.25" hidden="1" outlineLevel="2" x14ac:dyDescent="0.2">
      <c r="A981" s="516"/>
      <c r="B981" s="166"/>
      <c r="C981" s="508" t="s">
        <v>404</v>
      </c>
      <c r="D981" s="507" t="s">
        <v>405</v>
      </c>
      <c r="E981" s="169" t="s">
        <v>908</v>
      </c>
      <c r="F981" s="131"/>
      <c r="G981" s="132"/>
      <c r="H981" s="133"/>
      <c r="I981" s="133"/>
      <c r="J981" s="133"/>
      <c r="K981" s="133"/>
      <c r="L981" s="133"/>
      <c r="M981" s="133"/>
      <c r="N981" s="133"/>
      <c r="O981" s="133"/>
      <c r="P981" s="133"/>
    </row>
    <row r="982" spans="1:16" s="134" customFormat="1" ht="17.25" hidden="1" outlineLevel="2" x14ac:dyDescent="0.2">
      <c r="A982" s="516"/>
      <c r="B982" s="166"/>
      <c r="C982" s="508" t="s">
        <v>406</v>
      </c>
      <c r="D982" s="507" t="s">
        <v>875</v>
      </c>
      <c r="E982" s="169" t="s">
        <v>876</v>
      </c>
      <c r="F982" s="131"/>
      <c r="G982" s="132"/>
      <c r="H982" s="133"/>
      <c r="I982" s="133"/>
      <c r="J982" s="133"/>
      <c r="K982" s="133"/>
      <c r="L982" s="133"/>
      <c r="M982" s="133"/>
      <c r="N982" s="133"/>
      <c r="O982" s="133"/>
      <c r="P982" s="133"/>
    </row>
    <row r="983" spans="1:16" s="134" customFormat="1" ht="17.25" hidden="1" outlineLevel="2" x14ac:dyDescent="0.2">
      <c r="A983" s="516"/>
      <c r="B983" s="166"/>
      <c r="C983" s="508" t="s">
        <v>408</v>
      </c>
      <c r="D983" s="507" t="s">
        <v>738</v>
      </c>
      <c r="E983" s="169" t="s">
        <v>877</v>
      </c>
      <c r="F983" s="131"/>
      <c r="G983" s="132"/>
      <c r="H983" s="133"/>
      <c r="I983" s="133"/>
      <c r="J983" s="133"/>
      <c r="K983" s="133"/>
      <c r="L983" s="133"/>
      <c r="M983" s="133"/>
      <c r="N983" s="133"/>
      <c r="O983" s="133"/>
      <c r="P983" s="133"/>
    </row>
    <row r="984" spans="1:16" s="134" customFormat="1" ht="17.25" hidden="1" outlineLevel="2" x14ac:dyDescent="0.2">
      <c r="A984" s="516"/>
      <c r="B984" s="166"/>
      <c r="C984" s="508" t="s">
        <v>1125</v>
      </c>
      <c r="D984" s="530" t="s">
        <v>411</v>
      </c>
      <c r="E984" s="169" t="s">
        <v>1126</v>
      </c>
      <c r="F984" s="131"/>
      <c r="G984" s="132"/>
      <c r="H984" s="133"/>
      <c r="I984" s="133"/>
      <c r="J984" s="133"/>
      <c r="K984" s="133"/>
      <c r="L984" s="133"/>
      <c r="M984" s="133"/>
      <c r="N984" s="133"/>
      <c r="O984" s="133"/>
      <c r="P984" s="133"/>
    </row>
    <row r="985" spans="1:16" s="134" customFormat="1" ht="17.25" hidden="1" outlineLevel="2" x14ac:dyDescent="0.2">
      <c r="A985" s="516"/>
      <c r="B985" s="166"/>
      <c r="C985" s="508" t="s">
        <v>393</v>
      </c>
      <c r="D985" s="507" t="s">
        <v>621</v>
      </c>
      <c r="E985" s="531" t="s">
        <v>1127</v>
      </c>
      <c r="F985" s="131"/>
      <c r="G985" s="132"/>
      <c r="H985" s="133"/>
      <c r="I985" s="133"/>
      <c r="J985" s="133"/>
      <c r="K985" s="133"/>
      <c r="L985" s="133"/>
      <c r="M985" s="133"/>
      <c r="N985" s="133"/>
      <c r="O985" s="133"/>
      <c r="P985" s="133"/>
    </row>
    <row r="986" spans="1:16" s="134" customFormat="1" ht="17.25" hidden="1" outlineLevel="2" x14ac:dyDescent="0.2">
      <c r="A986" s="516"/>
      <c r="B986" s="166"/>
      <c r="C986" s="508" t="s">
        <v>396</v>
      </c>
      <c r="D986" s="507" t="s">
        <v>690</v>
      </c>
      <c r="E986" s="531"/>
      <c r="F986" s="131"/>
      <c r="G986" s="132"/>
      <c r="H986" s="133"/>
      <c r="I986" s="133"/>
      <c r="J986" s="133"/>
      <c r="K986" s="133"/>
      <c r="L986" s="133"/>
      <c r="M986" s="133"/>
      <c r="N986" s="133"/>
      <c r="O986" s="133"/>
      <c r="P986" s="133"/>
    </row>
    <row r="987" spans="1:16" s="134" customFormat="1" ht="17.25" hidden="1" outlineLevel="2" x14ac:dyDescent="0.2">
      <c r="A987" s="516"/>
      <c r="B987" s="166"/>
      <c r="C987" s="508" t="s">
        <v>398</v>
      </c>
      <c r="D987" s="507" t="s">
        <v>1128</v>
      </c>
      <c r="E987" s="531" t="s">
        <v>1048</v>
      </c>
      <c r="F987" s="131"/>
      <c r="G987" s="132"/>
      <c r="H987" s="133"/>
      <c r="I987" s="133"/>
      <c r="J987" s="133"/>
      <c r="K987" s="133"/>
      <c r="L987" s="133"/>
      <c r="M987" s="133"/>
      <c r="N987" s="133"/>
      <c r="O987" s="133"/>
      <c r="P987" s="133"/>
    </row>
    <row r="988" spans="1:16" s="134" customFormat="1" ht="17.25" hidden="1" outlineLevel="2" x14ac:dyDescent="0.2">
      <c r="A988" s="516"/>
      <c r="B988" s="166"/>
      <c r="C988" s="508" t="s">
        <v>400</v>
      </c>
      <c r="D988" s="507" t="s">
        <v>1129</v>
      </c>
      <c r="E988" s="531"/>
      <c r="F988" s="131"/>
      <c r="G988" s="132"/>
      <c r="H988" s="133"/>
      <c r="I988" s="133"/>
      <c r="J988" s="133"/>
      <c r="K988" s="133"/>
      <c r="L988" s="133"/>
      <c r="M988" s="133"/>
      <c r="N988" s="133"/>
      <c r="O988" s="133"/>
      <c r="P988" s="133"/>
    </row>
    <row r="989" spans="1:16" s="164" customFormat="1" ht="12.75" hidden="1" outlineLevel="2" x14ac:dyDescent="0.2">
      <c r="A989" s="518"/>
      <c r="B989" s="522"/>
      <c r="C989" s="522"/>
      <c r="D989" s="522"/>
      <c r="E989" s="523"/>
      <c r="F989" s="131"/>
      <c r="G989" s="162"/>
      <c r="H989" s="163"/>
      <c r="I989" s="163"/>
      <c r="J989" s="163"/>
      <c r="K989" s="163"/>
      <c r="L989" s="163"/>
      <c r="M989" s="163"/>
      <c r="N989" s="163"/>
      <c r="O989" s="163"/>
      <c r="P989" s="163"/>
    </row>
    <row r="990" spans="1:16" s="134" customFormat="1" ht="51.75" hidden="1" outlineLevel="2" x14ac:dyDescent="0.2">
      <c r="A990" s="516"/>
      <c r="B990" s="166"/>
      <c r="C990" s="508" t="s">
        <v>789</v>
      </c>
      <c r="D990" s="507" t="s">
        <v>608</v>
      </c>
      <c r="E990" s="507" t="s">
        <v>1049</v>
      </c>
      <c r="F990" s="131"/>
      <c r="G990" s="132"/>
      <c r="H990" s="133"/>
      <c r="I990" s="133"/>
      <c r="J990" s="133"/>
      <c r="K990" s="133"/>
      <c r="L990" s="133"/>
      <c r="M990" s="133"/>
      <c r="N990" s="133"/>
      <c r="O990" s="133"/>
      <c r="P990" s="133"/>
    </row>
    <row r="991" spans="1:16" s="134" customFormat="1" ht="17.25" hidden="1" outlineLevel="2" x14ac:dyDescent="0.2">
      <c r="A991" s="516"/>
      <c r="B991" s="170"/>
      <c r="C991" s="508" t="s">
        <v>791</v>
      </c>
      <c r="D991" s="507" t="s">
        <v>611</v>
      </c>
      <c r="E991" s="507" t="s">
        <v>1050</v>
      </c>
      <c r="F991" s="131"/>
      <c r="G991" s="132"/>
      <c r="H991" s="133"/>
      <c r="I991" s="133"/>
      <c r="J991" s="133"/>
      <c r="K991" s="133"/>
      <c r="L991" s="133"/>
      <c r="M991" s="133"/>
      <c r="N991" s="133"/>
      <c r="O991" s="133"/>
      <c r="P991" s="133"/>
    </row>
    <row r="992" spans="1:16" s="134" customFormat="1" ht="34.5" hidden="1" outlineLevel="2" x14ac:dyDescent="0.2">
      <c r="A992" s="516"/>
      <c r="B992" s="170"/>
      <c r="C992" s="508" t="s">
        <v>830</v>
      </c>
      <c r="D992" s="507" t="s">
        <v>1051</v>
      </c>
      <c r="E992" s="507" t="s">
        <v>1050</v>
      </c>
      <c r="F992" s="131"/>
      <c r="G992" s="132"/>
      <c r="H992" s="133"/>
      <c r="I992" s="133"/>
      <c r="J992" s="133"/>
      <c r="K992" s="133"/>
      <c r="L992" s="133"/>
      <c r="M992" s="133"/>
      <c r="N992" s="133"/>
      <c r="O992" s="133"/>
      <c r="P992" s="133"/>
    </row>
    <row r="993" spans="1:16" s="134" customFormat="1" ht="34.5" hidden="1" outlineLevel="2" x14ac:dyDescent="0.2">
      <c r="A993" s="442"/>
      <c r="B993" s="92"/>
      <c r="C993" s="707" t="s">
        <v>920</v>
      </c>
      <c r="D993" s="443" t="s">
        <v>614</v>
      </c>
      <c r="E993" s="443" t="s">
        <v>1130</v>
      </c>
      <c r="F993" s="131"/>
      <c r="G993" s="132"/>
      <c r="H993" s="133"/>
      <c r="I993" s="133"/>
      <c r="J993" s="133"/>
      <c r="K993" s="133"/>
      <c r="L993" s="133"/>
      <c r="M993" s="133"/>
      <c r="N993" s="133"/>
      <c r="O993" s="133"/>
      <c r="P993" s="133"/>
    </row>
    <row r="994" spans="1:16" s="164" customFormat="1" ht="34.5" hidden="1" outlineLevel="2" x14ac:dyDescent="0.2">
      <c r="A994" s="442"/>
      <c r="B994" s="92"/>
      <c r="C994" s="707" t="s">
        <v>844</v>
      </c>
      <c r="D994" s="443" t="s">
        <v>616</v>
      </c>
      <c r="E994" s="443" t="s">
        <v>1131</v>
      </c>
      <c r="F994" s="131"/>
      <c r="G994" s="162"/>
      <c r="H994" s="163"/>
      <c r="I994" s="163"/>
      <c r="J994" s="163"/>
      <c r="K994" s="163"/>
      <c r="L994" s="163"/>
      <c r="M994" s="163"/>
      <c r="N994" s="163"/>
      <c r="O994" s="163"/>
      <c r="P994" s="163"/>
    </row>
    <row r="995" spans="1:16" s="164" customFormat="1" ht="34.5" hidden="1" outlineLevel="2" x14ac:dyDescent="0.2">
      <c r="A995" s="442"/>
      <c r="B995" s="92"/>
      <c r="C995" s="707" t="s">
        <v>975</v>
      </c>
      <c r="D995" s="443" t="s">
        <v>1132</v>
      </c>
      <c r="E995" s="443" t="s">
        <v>1133</v>
      </c>
      <c r="F995" s="131"/>
      <c r="G995" s="162"/>
      <c r="H995" s="163"/>
      <c r="I995" s="163"/>
      <c r="J995" s="163"/>
      <c r="K995" s="163"/>
      <c r="L995" s="163"/>
      <c r="M995" s="163"/>
      <c r="N995" s="163"/>
      <c r="O995" s="163"/>
      <c r="P995" s="163"/>
    </row>
    <row r="996" spans="1:16" s="164" customFormat="1" ht="12.75" hidden="1" outlineLevel="2" x14ac:dyDescent="0.2">
      <c r="A996" s="518"/>
      <c r="B996" s="522"/>
      <c r="C996" s="522"/>
      <c r="D996" s="522"/>
      <c r="E996" s="523"/>
      <c r="F996" s="131"/>
      <c r="G996" s="162"/>
      <c r="H996" s="163"/>
      <c r="I996" s="163"/>
      <c r="J996" s="163"/>
      <c r="K996" s="163"/>
      <c r="L996" s="163"/>
      <c r="M996" s="163"/>
      <c r="N996" s="163"/>
      <c r="O996" s="163"/>
      <c r="P996" s="163"/>
    </row>
    <row r="997" spans="1:16" s="134" customFormat="1" ht="17.25" hidden="1" outlineLevel="2" x14ac:dyDescent="0.2">
      <c r="A997" s="516"/>
      <c r="B997" s="166"/>
      <c r="C997" s="508"/>
      <c r="D997" s="530"/>
      <c r="E997" s="171"/>
      <c r="F997" s="131"/>
      <c r="G997" s="132"/>
      <c r="H997" s="133"/>
      <c r="I997" s="133"/>
      <c r="J997" s="133"/>
      <c r="K997" s="133"/>
      <c r="L997" s="133"/>
      <c r="M997" s="133"/>
      <c r="N997" s="133"/>
      <c r="O997" s="133"/>
      <c r="P997" s="133"/>
    </row>
    <row r="998" spans="1:16" s="134" customFormat="1" ht="17.25" hidden="1" outlineLevel="2" x14ac:dyDescent="0.2">
      <c r="A998" s="516"/>
      <c r="B998" s="166"/>
      <c r="C998" s="529"/>
      <c r="D998" s="531"/>
      <c r="E998" s="172"/>
      <c r="F998" s="131"/>
      <c r="G998" s="132"/>
      <c r="H998" s="133"/>
      <c r="I998" s="133"/>
      <c r="J998" s="133"/>
      <c r="K998" s="133"/>
      <c r="L998" s="133"/>
      <c r="M998" s="133"/>
      <c r="N998" s="133"/>
      <c r="O998" s="133"/>
      <c r="P998" s="133"/>
    </row>
    <row r="999" spans="1:16" s="164" customFormat="1" ht="12.75" hidden="1" outlineLevel="2" x14ac:dyDescent="0.2">
      <c r="A999" s="518"/>
      <c r="B999" s="522"/>
      <c r="C999" s="522"/>
      <c r="D999" s="522"/>
      <c r="E999" s="523"/>
      <c r="F999" s="131"/>
      <c r="G999" s="162"/>
      <c r="H999" s="163"/>
      <c r="I999" s="163"/>
      <c r="J999" s="163"/>
      <c r="K999" s="163"/>
      <c r="L999" s="163"/>
      <c r="M999" s="163"/>
      <c r="N999" s="163"/>
      <c r="O999" s="163"/>
      <c r="P999" s="163"/>
    </row>
    <row r="1000" spans="1:16" s="134" customFormat="1" ht="17.25" hidden="1" outlineLevel="2" x14ac:dyDescent="0.2">
      <c r="A1000" s="516"/>
      <c r="B1000" s="170"/>
      <c r="C1000" s="532" t="s">
        <v>91</v>
      </c>
      <c r="D1000" s="533" t="s">
        <v>1134</v>
      </c>
      <c r="E1000" s="173" t="s">
        <v>884</v>
      </c>
      <c r="F1000" s="131"/>
      <c r="G1000" s="132"/>
      <c r="H1000" s="133"/>
      <c r="I1000" s="133"/>
      <c r="J1000" s="133"/>
      <c r="K1000" s="133"/>
      <c r="L1000" s="133"/>
      <c r="M1000" s="133"/>
      <c r="N1000" s="133"/>
      <c r="O1000" s="133"/>
      <c r="P1000" s="133"/>
    </row>
    <row r="1001" spans="1:16" s="134" customFormat="1" ht="17.25" hidden="1" outlineLevel="2" x14ac:dyDescent="0.2">
      <c r="A1001" s="516"/>
      <c r="B1001" s="170"/>
      <c r="C1001" s="532" t="s">
        <v>91</v>
      </c>
      <c r="D1001" s="533" t="s">
        <v>1135</v>
      </c>
      <c r="E1001" s="173" t="s">
        <v>884</v>
      </c>
      <c r="F1001" s="131"/>
      <c r="G1001" s="132"/>
      <c r="H1001" s="133"/>
      <c r="I1001" s="133"/>
      <c r="J1001" s="133"/>
      <c r="K1001" s="133"/>
      <c r="L1001" s="133"/>
      <c r="M1001" s="133"/>
      <c r="N1001" s="133"/>
      <c r="O1001" s="133"/>
      <c r="P1001" s="133"/>
    </row>
    <row r="1002" spans="1:16" s="134" customFormat="1" ht="17.25" hidden="1" outlineLevel="2" x14ac:dyDescent="0.2">
      <c r="A1002" s="516"/>
      <c r="B1002" s="170"/>
      <c r="C1002" s="532" t="s">
        <v>91</v>
      </c>
      <c r="D1002" s="533" t="s">
        <v>1136</v>
      </c>
      <c r="E1002" s="173" t="s">
        <v>884</v>
      </c>
      <c r="F1002" s="131"/>
      <c r="G1002" s="132"/>
      <c r="H1002" s="133"/>
      <c r="I1002" s="133"/>
      <c r="J1002" s="133"/>
      <c r="K1002" s="133"/>
      <c r="L1002" s="133"/>
      <c r="M1002" s="133"/>
      <c r="N1002" s="133"/>
      <c r="O1002" s="133"/>
      <c r="P1002" s="133"/>
    </row>
    <row r="1003" spans="1:16" s="134" customFormat="1" ht="17.25" hidden="1" outlineLevel="2" x14ac:dyDescent="0.2">
      <c r="A1003" s="516"/>
      <c r="B1003" s="170"/>
      <c r="C1003" s="532" t="s">
        <v>91</v>
      </c>
      <c r="D1003" s="440" t="s">
        <v>875</v>
      </c>
      <c r="E1003" s="173" t="s">
        <v>884</v>
      </c>
      <c r="F1003" s="131"/>
      <c r="G1003" s="132"/>
      <c r="H1003" s="133"/>
      <c r="I1003" s="133"/>
      <c r="J1003" s="133"/>
      <c r="K1003" s="133"/>
      <c r="L1003" s="133"/>
      <c r="M1003" s="133"/>
      <c r="N1003" s="133"/>
      <c r="O1003" s="133"/>
      <c r="P1003" s="133"/>
    </row>
    <row r="1004" spans="1:16" s="134" customFormat="1" ht="17.25" hidden="1" outlineLevel="2" x14ac:dyDescent="0.2">
      <c r="A1004" s="516"/>
      <c r="B1004" s="170"/>
      <c r="C1004" s="532" t="s">
        <v>91</v>
      </c>
      <c r="D1004" s="440" t="s">
        <v>738</v>
      </c>
      <c r="E1004" s="173" t="s">
        <v>884</v>
      </c>
      <c r="F1004" s="131"/>
      <c r="G1004" s="132"/>
      <c r="H1004" s="133"/>
      <c r="I1004" s="133"/>
      <c r="J1004" s="133"/>
      <c r="K1004" s="133"/>
      <c r="L1004" s="133"/>
      <c r="M1004" s="133"/>
      <c r="N1004" s="133"/>
      <c r="O1004" s="133"/>
      <c r="P1004" s="133"/>
    </row>
    <row r="1005" spans="1:16" s="134" customFormat="1" ht="17.25" hidden="1" outlineLevel="2" x14ac:dyDescent="0.2">
      <c r="A1005" s="516"/>
      <c r="B1005" s="170"/>
      <c r="C1005" s="532" t="s">
        <v>91</v>
      </c>
      <c r="D1005" s="495" t="s">
        <v>879</v>
      </c>
      <c r="E1005" s="173" t="s">
        <v>884</v>
      </c>
      <c r="F1005" s="131"/>
      <c r="G1005" s="132"/>
      <c r="H1005" s="133"/>
      <c r="I1005" s="133"/>
      <c r="J1005" s="133"/>
      <c r="K1005" s="133"/>
      <c r="L1005" s="133"/>
      <c r="M1005" s="133"/>
      <c r="N1005" s="133"/>
      <c r="O1005" s="133"/>
      <c r="P1005" s="133"/>
    </row>
    <row r="1006" spans="1:16" s="134" customFormat="1" ht="17.25" hidden="1" outlineLevel="2" x14ac:dyDescent="0.2">
      <c r="A1006" s="516"/>
      <c r="B1006" s="170"/>
      <c r="C1006" s="532" t="s">
        <v>91</v>
      </c>
      <c r="D1006" s="507" t="s">
        <v>424</v>
      </c>
      <c r="E1006" s="173" t="s">
        <v>884</v>
      </c>
      <c r="F1006" s="131"/>
      <c r="G1006" s="132"/>
      <c r="H1006" s="133"/>
      <c r="I1006" s="133"/>
      <c r="J1006" s="133"/>
      <c r="K1006" s="133"/>
      <c r="L1006" s="133"/>
      <c r="M1006" s="133"/>
      <c r="N1006" s="133"/>
      <c r="O1006" s="133"/>
      <c r="P1006" s="133"/>
    </row>
    <row r="1007" spans="1:16" s="134" customFormat="1" ht="17.25" hidden="1" outlineLevel="2" x14ac:dyDescent="0.2">
      <c r="A1007" s="516"/>
      <c r="B1007" s="170"/>
      <c r="C1007" s="532" t="s">
        <v>91</v>
      </c>
      <c r="D1007" s="507" t="s">
        <v>1128</v>
      </c>
      <c r="E1007" s="173" t="s">
        <v>884</v>
      </c>
      <c r="F1007" s="131"/>
      <c r="G1007" s="132"/>
      <c r="H1007" s="133"/>
      <c r="I1007" s="133"/>
      <c r="J1007" s="133"/>
      <c r="K1007" s="133"/>
      <c r="L1007" s="133"/>
      <c r="M1007" s="133"/>
      <c r="N1007" s="133"/>
      <c r="O1007" s="133"/>
      <c r="P1007" s="133"/>
    </row>
    <row r="1008" spans="1:16" s="134" customFormat="1" ht="17.25" hidden="1" outlineLevel="2" x14ac:dyDescent="0.2">
      <c r="A1008" s="516"/>
      <c r="B1008" s="170"/>
      <c r="C1008" s="532" t="s">
        <v>91</v>
      </c>
      <c r="D1008" s="507" t="s">
        <v>1129</v>
      </c>
      <c r="E1008" s="173" t="s">
        <v>884</v>
      </c>
      <c r="F1008" s="131"/>
      <c r="G1008" s="132"/>
      <c r="H1008" s="133"/>
      <c r="I1008" s="133"/>
      <c r="J1008" s="133"/>
      <c r="K1008" s="133"/>
      <c r="L1008" s="133"/>
      <c r="M1008" s="133"/>
      <c r="N1008" s="133"/>
      <c r="O1008" s="133"/>
      <c r="P1008" s="133"/>
    </row>
    <row r="1009" spans="1:18" s="134" customFormat="1" ht="17.25" hidden="1" outlineLevel="1" x14ac:dyDescent="0.2">
      <c r="A1009" s="444"/>
      <c r="B1009" s="451"/>
      <c r="C1009" s="451"/>
      <c r="D1009" s="451"/>
      <c r="E1009" s="452"/>
      <c r="F1009" s="131"/>
      <c r="G1009" s="132"/>
      <c r="H1009" s="133"/>
      <c r="I1009" s="133"/>
      <c r="J1009" s="133"/>
      <c r="K1009" s="133"/>
      <c r="L1009" s="133"/>
      <c r="M1009" s="133"/>
      <c r="N1009" s="133"/>
      <c r="O1009" s="133"/>
      <c r="P1009" s="133"/>
    </row>
    <row r="1010" spans="1:18" s="86" customFormat="1" ht="51.75" hidden="1" outlineLevel="1" x14ac:dyDescent="0.3">
      <c r="A1010" s="155"/>
      <c r="B1010" s="152">
        <f>SUM(B1011:B1017,B1019:B1021,B1023:B1029,B1031:B1032)</f>
        <v>0</v>
      </c>
      <c r="C1010" s="437" t="s">
        <v>139</v>
      </c>
      <c r="D1010" s="81" t="s">
        <v>1137</v>
      </c>
      <c r="E1010" s="82" t="s">
        <v>1138</v>
      </c>
      <c r="F1010" s="83"/>
      <c r="G1010" s="83"/>
      <c r="H1010" s="101"/>
      <c r="I1010" s="83"/>
      <c r="J1010" s="85"/>
      <c r="K1010" s="85"/>
      <c r="L1010" s="85"/>
      <c r="M1010" s="85"/>
      <c r="N1010" s="85"/>
      <c r="O1010" s="85"/>
      <c r="P1010" s="85"/>
      <c r="Q1010" s="85"/>
      <c r="R1010" s="85"/>
    </row>
    <row r="1011" spans="1:18" s="86" customFormat="1" ht="17.25" hidden="1" outlineLevel="2" x14ac:dyDescent="0.3">
      <c r="A1011" s="516"/>
      <c r="B1011" s="153"/>
      <c r="C1011" s="517" t="s">
        <v>1103</v>
      </c>
      <c r="D1011" s="508" t="s">
        <v>1139</v>
      </c>
      <c r="E1011" s="91" t="s">
        <v>1140</v>
      </c>
      <c r="F1011" s="83"/>
      <c r="G1011" s="83"/>
      <c r="H1011" s="101"/>
      <c r="I1011" s="83"/>
      <c r="J1011" s="85"/>
      <c r="K1011" s="85"/>
      <c r="L1011" s="85"/>
      <c r="M1011" s="85"/>
      <c r="N1011" s="85"/>
      <c r="O1011" s="85"/>
      <c r="P1011" s="85"/>
      <c r="Q1011" s="85"/>
      <c r="R1011" s="85"/>
    </row>
    <row r="1012" spans="1:18" s="86" customFormat="1" ht="34.5" hidden="1" outlineLevel="2" x14ac:dyDescent="0.3">
      <c r="A1012" s="516"/>
      <c r="B1012" s="156"/>
      <c r="C1012" s="508" t="s">
        <v>1106</v>
      </c>
      <c r="D1012" s="508" t="s">
        <v>1141</v>
      </c>
      <c r="E1012" s="91" t="s">
        <v>1142</v>
      </c>
      <c r="F1012" s="83"/>
      <c r="G1012" s="83"/>
      <c r="H1012" s="101"/>
      <c r="I1012" s="83"/>
      <c r="J1012" s="85"/>
      <c r="K1012" s="85"/>
      <c r="L1012" s="85"/>
      <c r="M1012" s="85"/>
      <c r="N1012" s="85"/>
      <c r="O1012" s="85"/>
      <c r="P1012" s="85"/>
      <c r="Q1012" s="85"/>
      <c r="R1012" s="85"/>
    </row>
    <row r="1013" spans="1:18" s="164" customFormat="1" ht="34.5" hidden="1" outlineLevel="2" x14ac:dyDescent="0.2">
      <c r="A1013" s="516"/>
      <c r="B1013" s="153"/>
      <c r="C1013" s="517" t="s">
        <v>1109</v>
      </c>
      <c r="D1013" s="508" t="s">
        <v>1110</v>
      </c>
      <c r="E1013" s="91" t="s">
        <v>1111</v>
      </c>
      <c r="F1013" s="131"/>
      <c r="G1013" s="162"/>
      <c r="H1013" s="163"/>
      <c r="I1013" s="163"/>
      <c r="J1013" s="163"/>
      <c r="K1013" s="163"/>
      <c r="L1013" s="163"/>
      <c r="M1013" s="163"/>
      <c r="N1013" s="163"/>
      <c r="O1013" s="163"/>
      <c r="P1013" s="163"/>
    </row>
    <row r="1014" spans="1:18" s="86" customFormat="1" ht="34.5" hidden="1" outlineLevel="2" x14ac:dyDescent="0.3">
      <c r="A1014" s="516"/>
      <c r="B1014" s="156"/>
      <c r="C1014" s="508" t="s">
        <v>1112</v>
      </c>
      <c r="D1014" s="508" t="s">
        <v>1143</v>
      </c>
      <c r="E1014" s="91" t="s">
        <v>1114</v>
      </c>
      <c r="F1014" s="83"/>
      <c r="G1014" s="83"/>
      <c r="H1014" s="101"/>
      <c r="I1014" s="83"/>
      <c r="J1014" s="85"/>
      <c r="K1014" s="85"/>
      <c r="L1014" s="85"/>
      <c r="M1014" s="85"/>
      <c r="N1014" s="85"/>
      <c r="O1014" s="85"/>
      <c r="P1014" s="85"/>
      <c r="Q1014" s="85"/>
      <c r="R1014" s="85"/>
    </row>
    <row r="1015" spans="1:18" s="86" customFormat="1" ht="34.5" hidden="1" outlineLevel="2" x14ac:dyDescent="0.3">
      <c r="A1015" s="516"/>
      <c r="B1015" s="156"/>
      <c r="C1015" s="508" t="s">
        <v>1034</v>
      </c>
      <c r="D1015" s="508" t="s">
        <v>1035</v>
      </c>
      <c r="E1015" s="91" t="s">
        <v>1121</v>
      </c>
      <c r="F1015" s="83"/>
      <c r="G1015" s="83"/>
      <c r="H1015" s="101"/>
      <c r="I1015" s="83"/>
      <c r="J1015" s="85"/>
      <c r="K1015" s="85"/>
      <c r="L1015" s="85"/>
      <c r="M1015" s="85"/>
      <c r="N1015" s="85"/>
      <c r="O1015" s="85"/>
      <c r="P1015" s="85"/>
      <c r="Q1015" s="85"/>
      <c r="R1015" s="85"/>
    </row>
    <row r="1016" spans="1:18" s="86" customFormat="1" ht="34.5" hidden="1" outlineLevel="2" x14ac:dyDescent="0.3">
      <c r="A1016" s="516"/>
      <c r="B1016" s="109"/>
      <c r="C1016" s="508" t="s">
        <v>1115</v>
      </c>
      <c r="D1016" s="508" t="s">
        <v>1116</v>
      </c>
      <c r="E1016" s="91" t="s">
        <v>1117</v>
      </c>
      <c r="F1016" s="174"/>
      <c r="G1016" s="83"/>
      <c r="H1016" s="101"/>
      <c r="I1016" s="83"/>
      <c r="J1016" s="85"/>
      <c r="K1016" s="85"/>
      <c r="L1016" s="85"/>
      <c r="M1016" s="85"/>
      <c r="N1016" s="85"/>
      <c r="O1016" s="85"/>
      <c r="P1016" s="85"/>
      <c r="Q1016" s="85"/>
      <c r="R1016" s="85"/>
    </row>
    <row r="1017" spans="1:18" s="86" customFormat="1" ht="69" hidden="1" outlineLevel="2" x14ac:dyDescent="0.3">
      <c r="A1017" s="516"/>
      <c r="B1017" s="110" t="str">
        <f>IF(AND(B1011&gt;0,B1012&gt;0),B1011,"")</f>
        <v/>
      </c>
      <c r="C1017" s="508" t="s">
        <v>1118</v>
      </c>
      <c r="D1017" s="508" t="s">
        <v>1144</v>
      </c>
      <c r="E1017" s="91" t="s">
        <v>1145</v>
      </c>
      <c r="F1017" s="83"/>
      <c r="G1017" s="83"/>
      <c r="H1017" s="101"/>
      <c r="I1017" s="83"/>
      <c r="J1017" s="85"/>
      <c r="K1017" s="85"/>
      <c r="L1017" s="85"/>
      <c r="M1017" s="85"/>
      <c r="N1017" s="85"/>
      <c r="O1017" s="85"/>
      <c r="P1017" s="85"/>
      <c r="Q1017" s="85"/>
      <c r="R1017" s="85"/>
    </row>
    <row r="1018" spans="1:18" s="164" customFormat="1" ht="12.75" hidden="1" outlineLevel="2" x14ac:dyDescent="0.2">
      <c r="A1018" s="518"/>
      <c r="B1018" s="522"/>
      <c r="C1018" s="522"/>
      <c r="D1018" s="522"/>
      <c r="E1018" s="523"/>
      <c r="F1018" s="131"/>
      <c r="G1018" s="162"/>
      <c r="H1018" s="163"/>
      <c r="I1018" s="163"/>
      <c r="J1018" s="163"/>
      <c r="K1018" s="163"/>
      <c r="L1018" s="163"/>
      <c r="M1018" s="163"/>
      <c r="N1018" s="163"/>
      <c r="O1018" s="163"/>
      <c r="P1018" s="163"/>
    </row>
    <row r="1019" spans="1:18" s="86" customFormat="1" ht="17.25" hidden="1" outlineLevel="2" x14ac:dyDescent="0.3">
      <c r="A1019" s="516"/>
      <c r="B1019" s="156"/>
      <c r="C1019" s="517" t="s">
        <v>1040</v>
      </c>
      <c r="D1019" s="508" t="s">
        <v>1041</v>
      </c>
      <c r="E1019" s="169" t="s">
        <v>1042</v>
      </c>
      <c r="F1019" s="83"/>
      <c r="G1019" s="83"/>
      <c r="H1019" s="101"/>
      <c r="I1019" s="83"/>
      <c r="J1019" s="85"/>
      <c r="K1019" s="85"/>
      <c r="L1019" s="85"/>
      <c r="M1019" s="85"/>
      <c r="N1019" s="85"/>
      <c r="O1019" s="85"/>
      <c r="P1019" s="85"/>
      <c r="Q1019" s="85"/>
      <c r="R1019" s="85"/>
    </row>
    <row r="1020" spans="1:18" s="86" customFormat="1" ht="17.25" hidden="1" outlineLevel="2" x14ac:dyDescent="0.3">
      <c r="A1020" s="516"/>
      <c r="B1020" s="156"/>
      <c r="C1020" s="508" t="s">
        <v>1043</v>
      </c>
      <c r="D1020" s="508" t="s">
        <v>1057</v>
      </c>
      <c r="E1020" s="154"/>
      <c r="F1020" s="83"/>
      <c r="G1020" s="83"/>
      <c r="H1020" s="101"/>
      <c r="I1020" s="83"/>
      <c r="J1020" s="85"/>
      <c r="K1020" s="85"/>
      <c r="L1020" s="85"/>
      <c r="M1020" s="85"/>
      <c r="N1020" s="85"/>
      <c r="O1020" s="85"/>
      <c r="P1020" s="85"/>
      <c r="Q1020" s="85"/>
      <c r="R1020" s="85"/>
    </row>
    <row r="1021" spans="1:18" s="86" customFormat="1" ht="17.25" hidden="1" outlineLevel="2" x14ac:dyDescent="0.3">
      <c r="A1021" s="516"/>
      <c r="B1021" s="156"/>
      <c r="C1021" s="508" t="s">
        <v>1045</v>
      </c>
      <c r="D1021" s="508" t="s">
        <v>1058</v>
      </c>
      <c r="E1021" s="154"/>
      <c r="F1021" s="83"/>
      <c r="G1021" s="83"/>
      <c r="H1021" s="101"/>
      <c r="I1021" s="83"/>
      <c r="J1021" s="85"/>
      <c r="K1021" s="85"/>
      <c r="L1021" s="85"/>
      <c r="M1021" s="85"/>
      <c r="N1021" s="85"/>
      <c r="O1021" s="85"/>
      <c r="P1021" s="85"/>
      <c r="Q1021" s="85"/>
      <c r="R1021" s="85"/>
    </row>
    <row r="1022" spans="1:18" s="164" customFormat="1" ht="12.75" hidden="1" outlineLevel="2" x14ac:dyDescent="0.2">
      <c r="A1022" s="518"/>
      <c r="B1022" s="522"/>
      <c r="C1022" s="522"/>
      <c r="D1022" s="522"/>
      <c r="E1022" s="523"/>
      <c r="F1022" s="131"/>
      <c r="G1022" s="162"/>
      <c r="H1022" s="163"/>
      <c r="I1022" s="163"/>
      <c r="J1022" s="163"/>
      <c r="K1022" s="163"/>
      <c r="L1022" s="163"/>
      <c r="M1022" s="163"/>
      <c r="N1022" s="163"/>
      <c r="O1022" s="163"/>
      <c r="P1022" s="163"/>
    </row>
    <row r="1023" spans="1:18" s="86" customFormat="1" ht="17.25" hidden="1" outlineLevel="2" x14ac:dyDescent="0.3">
      <c r="A1023" s="516"/>
      <c r="B1023" s="156"/>
      <c r="C1023" s="508" t="s">
        <v>404</v>
      </c>
      <c r="D1023" s="508" t="s">
        <v>405</v>
      </c>
      <c r="E1023" s="154"/>
      <c r="F1023" s="83"/>
      <c r="G1023" s="83"/>
      <c r="H1023" s="101"/>
      <c r="I1023" s="83"/>
      <c r="J1023" s="85"/>
      <c r="K1023" s="85"/>
      <c r="L1023" s="85"/>
      <c r="M1023" s="85"/>
      <c r="N1023" s="85"/>
      <c r="O1023" s="85"/>
      <c r="P1023" s="85"/>
      <c r="Q1023" s="85"/>
      <c r="R1023" s="85"/>
    </row>
    <row r="1024" spans="1:18" s="86" customFormat="1" ht="17.25" hidden="1" outlineLevel="2" x14ac:dyDescent="0.3">
      <c r="A1024" s="516"/>
      <c r="B1024" s="156"/>
      <c r="C1024" s="508" t="s">
        <v>406</v>
      </c>
      <c r="D1024" s="508" t="s">
        <v>626</v>
      </c>
      <c r="E1024" s="154"/>
      <c r="F1024" s="83"/>
      <c r="G1024" s="83"/>
      <c r="H1024" s="101"/>
      <c r="I1024" s="83"/>
      <c r="J1024" s="85"/>
      <c r="K1024" s="85"/>
      <c r="L1024" s="85"/>
      <c r="M1024" s="85"/>
      <c r="N1024" s="85"/>
      <c r="O1024" s="85"/>
      <c r="P1024" s="85"/>
      <c r="Q1024" s="85"/>
      <c r="R1024" s="85"/>
    </row>
    <row r="1025" spans="1:18" s="86" customFormat="1" ht="17.25" hidden="1" outlineLevel="2" x14ac:dyDescent="0.3">
      <c r="A1025" s="516"/>
      <c r="B1025" s="156"/>
      <c r="C1025" s="508" t="s">
        <v>408</v>
      </c>
      <c r="D1025" s="508" t="s">
        <v>693</v>
      </c>
      <c r="E1025" s="154"/>
      <c r="F1025" s="83"/>
      <c r="G1025" s="83"/>
      <c r="H1025" s="101"/>
      <c r="I1025" s="83"/>
      <c r="J1025" s="85"/>
      <c r="K1025" s="85"/>
      <c r="L1025" s="85"/>
      <c r="M1025" s="85"/>
      <c r="N1025" s="85"/>
      <c r="O1025" s="85"/>
      <c r="P1025" s="85"/>
      <c r="Q1025" s="85"/>
      <c r="R1025" s="85"/>
    </row>
    <row r="1026" spans="1:18" s="86" customFormat="1" ht="34.5" hidden="1" outlineLevel="2" x14ac:dyDescent="0.3">
      <c r="A1026" s="516"/>
      <c r="B1026" s="156"/>
      <c r="C1026" s="508" t="s">
        <v>410</v>
      </c>
      <c r="D1026" s="508" t="s">
        <v>628</v>
      </c>
      <c r="E1026" s="154"/>
      <c r="F1026" s="83"/>
      <c r="G1026" s="83"/>
      <c r="H1026" s="101"/>
      <c r="I1026" s="83"/>
      <c r="J1026" s="85"/>
      <c r="K1026" s="85"/>
      <c r="L1026" s="85"/>
      <c r="M1026" s="85"/>
      <c r="N1026" s="85"/>
      <c r="O1026" s="85"/>
      <c r="P1026" s="85"/>
      <c r="Q1026" s="85"/>
      <c r="R1026" s="85"/>
    </row>
    <row r="1027" spans="1:18" s="86" customFormat="1" ht="17.25" hidden="1" outlineLevel="2" x14ac:dyDescent="0.3">
      <c r="A1027" s="516"/>
      <c r="B1027" s="156"/>
      <c r="C1027" s="508" t="s">
        <v>396</v>
      </c>
      <c r="D1027" s="508" t="s">
        <v>690</v>
      </c>
      <c r="E1027" s="154"/>
      <c r="F1027" s="83"/>
      <c r="G1027" s="83"/>
      <c r="H1027" s="101"/>
      <c r="I1027" s="83"/>
      <c r="J1027" s="85"/>
      <c r="K1027" s="85"/>
      <c r="L1027" s="85"/>
      <c r="M1027" s="85"/>
      <c r="N1027" s="85"/>
      <c r="O1027" s="85"/>
      <c r="P1027" s="85"/>
      <c r="Q1027" s="85"/>
      <c r="R1027" s="85"/>
    </row>
    <row r="1028" spans="1:18" s="86" customFormat="1" ht="17.25" hidden="1" outlineLevel="2" x14ac:dyDescent="0.3">
      <c r="A1028" s="516"/>
      <c r="B1028" s="156"/>
      <c r="C1028" s="508" t="s">
        <v>398</v>
      </c>
      <c r="D1028" s="508" t="s">
        <v>691</v>
      </c>
      <c r="E1028" s="154"/>
      <c r="F1028" s="83"/>
      <c r="G1028" s="83"/>
      <c r="H1028" s="101"/>
      <c r="I1028" s="83"/>
      <c r="J1028" s="85"/>
      <c r="K1028" s="85"/>
      <c r="L1028" s="85"/>
      <c r="M1028" s="85"/>
      <c r="N1028" s="85"/>
      <c r="O1028" s="85"/>
      <c r="P1028" s="85"/>
      <c r="Q1028" s="85"/>
      <c r="R1028" s="85"/>
    </row>
    <row r="1029" spans="1:18" s="86" customFormat="1" ht="17.25" hidden="1" outlineLevel="2" x14ac:dyDescent="0.3">
      <c r="A1029" s="516"/>
      <c r="B1029" s="156"/>
      <c r="C1029" s="508" t="s">
        <v>400</v>
      </c>
      <c r="D1029" s="508" t="s">
        <v>692</v>
      </c>
      <c r="E1029" s="91" t="s">
        <v>1048</v>
      </c>
      <c r="F1029" s="83"/>
      <c r="G1029" s="83"/>
      <c r="H1029" s="101"/>
      <c r="I1029" s="83"/>
      <c r="J1029" s="85"/>
      <c r="K1029" s="85"/>
      <c r="L1029" s="85"/>
      <c r="M1029" s="85"/>
      <c r="N1029" s="85"/>
      <c r="O1029" s="85"/>
      <c r="P1029" s="85"/>
      <c r="Q1029" s="85"/>
      <c r="R1029" s="85"/>
    </row>
    <row r="1030" spans="1:18" s="164" customFormat="1" ht="12.75" hidden="1" outlineLevel="2" x14ac:dyDescent="0.2">
      <c r="A1030" s="518"/>
      <c r="B1030" s="522"/>
      <c r="C1030" s="522"/>
      <c r="D1030" s="522"/>
      <c r="E1030" s="523"/>
      <c r="F1030" s="131"/>
      <c r="G1030" s="162"/>
      <c r="H1030" s="163"/>
      <c r="I1030" s="163"/>
      <c r="J1030" s="163"/>
      <c r="K1030" s="163"/>
      <c r="L1030" s="163"/>
      <c r="M1030" s="163"/>
      <c r="N1030" s="163"/>
      <c r="O1030" s="163"/>
      <c r="P1030" s="163"/>
    </row>
    <row r="1031" spans="1:18" s="86" customFormat="1" ht="17.25" hidden="1" outlineLevel="2" x14ac:dyDescent="0.3">
      <c r="A1031" s="516"/>
      <c r="B1031" s="156"/>
      <c r="C1031" s="508"/>
      <c r="D1031" s="508"/>
      <c r="E1031" s="154"/>
      <c r="F1031" s="83"/>
      <c r="G1031" s="83"/>
      <c r="H1031" s="101"/>
      <c r="I1031" s="83"/>
      <c r="J1031" s="85"/>
      <c r="K1031" s="85"/>
      <c r="L1031" s="85"/>
      <c r="M1031" s="85"/>
      <c r="N1031" s="85"/>
      <c r="O1031" s="85"/>
      <c r="P1031" s="85"/>
      <c r="Q1031" s="85"/>
      <c r="R1031" s="85"/>
    </row>
    <row r="1032" spans="1:18" s="86" customFormat="1" ht="17.25" hidden="1" outlineLevel="1" x14ac:dyDescent="0.3">
      <c r="A1032" s="518"/>
      <c r="B1032" s="522"/>
      <c r="C1032" s="522"/>
      <c r="D1032" s="522"/>
      <c r="E1032" s="523"/>
      <c r="F1032" s="83"/>
      <c r="G1032" s="83"/>
      <c r="H1032" s="101"/>
      <c r="I1032" s="83"/>
      <c r="J1032" s="85"/>
      <c r="K1032" s="85"/>
      <c r="L1032" s="85"/>
      <c r="M1032" s="85"/>
      <c r="N1032" s="85"/>
      <c r="O1032" s="85"/>
      <c r="P1032" s="85"/>
      <c r="Q1032" s="85"/>
      <c r="R1032" s="85"/>
    </row>
    <row r="1033" spans="1:18" s="86" customFormat="1" ht="17.25" hidden="1" outlineLevel="1" x14ac:dyDescent="0.3">
      <c r="A1033" s="155"/>
      <c r="B1033" s="152">
        <f>SUM(B1034:B1071)</f>
        <v>0</v>
      </c>
      <c r="C1033" s="437" t="s">
        <v>139</v>
      </c>
      <c r="D1033" s="81" t="s">
        <v>1146</v>
      </c>
      <c r="E1033" s="157" t="s">
        <v>1147</v>
      </c>
      <c r="F1033" s="83"/>
      <c r="G1033" s="83"/>
      <c r="H1033" s="101"/>
      <c r="I1033" s="83"/>
      <c r="J1033" s="85"/>
      <c r="K1033" s="85"/>
      <c r="L1033" s="85"/>
      <c r="M1033" s="85"/>
      <c r="N1033" s="85"/>
      <c r="O1033" s="85"/>
      <c r="P1033" s="85"/>
      <c r="Q1033" s="85"/>
      <c r="R1033" s="85"/>
    </row>
    <row r="1034" spans="1:18" s="86" customFormat="1" ht="34.5" hidden="1" outlineLevel="2" x14ac:dyDescent="0.3">
      <c r="A1034" s="516"/>
      <c r="B1034" s="156"/>
      <c r="C1034" s="508" t="s">
        <v>1148</v>
      </c>
      <c r="D1034" s="508" t="s">
        <v>1149</v>
      </c>
      <c r="E1034" s="91" t="s">
        <v>1150</v>
      </c>
      <c r="F1034" s="83"/>
      <c r="G1034" s="83"/>
      <c r="H1034" s="101"/>
      <c r="I1034" s="83"/>
      <c r="J1034" s="85"/>
      <c r="K1034" s="85"/>
      <c r="L1034" s="85"/>
      <c r="M1034" s="85"/>
      <c r="N1034" s="85"/>
      <c r="O1034" s="85"/>
      <c r="P1034" s="85"/>
      <c r="Q1034" s="85"/>
      <c r="R1034" s="85"/>
    </row>
    <row r="1035" spans="1:18" s="86" customFormat="1" ht="51.75" hidden="1" outlineLevel="2" x14ac:dyDescent="0.3">
      <c r="A1035" s="516"/>
      <c r="B1035" s="156">
        <f>B1034</f>
        <v>0</v>
      </c>
      <c r="C1035" s="508" t="s">
        <v>1151</v>
      </c>
      <c r="D1035" s="508" t="s">
        <v>1152</v>
      </c>
      <c r="E1035" s="175" t="s">
        <v>1153</v>
      </c>
      <c r="F1035" s="83"/>
      <c r="G1035" s="83"/>
      <c r="H1035" s="101"/>
      <c r="I1035" s="83"/>
      <c r="J1035" s="85"/>
      <c r="K1035" s="85"/>
      <c r="L1035" s="85"/>
      <c r="M1035" s="85"/>
      <c r="N1035" s="85"/>
      <c r="O1035" s="85"/>
      <c r="P1035" s="85"/>
      <c r="Q1035" s="85"/>
      <c r="R1035" s="85"/>
    </row>
    <row r="1036" spans="1:18" s="86" customFormat="1" ht="51.75" hidden="1" outlineLevel="2" x14ac:dyDescent="0.3">
      <c r="A1036" s="516"/>
      <c r="B1036" s="156"/>
      <c r="C1036" s="508" t="s">
        <v>1106</v>
      </c>
      <c r="D1036" s="508" t="s">
        <v>1154</v>
      </c>
      <c r="E1036" s="91" t="s">
        <v>1155</v>
      </c>
      <c r="F1036" s="83"/>
      <c r="G1036" s="83"/>
      <c r="H1036" s="101"/>
      <c r="I1036" s="83"/>
      <c r="J1036" s="85"/>
      <c r="K1036" s="85"/>
      <c r="L1036" s="85"/>
      <c r="M1036" s="85"/>
      <c r="N1036" s="85"/>
      <c r="O1036" s="85"/>
      <c r="P1036" s="85"/>
      <c r="Q1036" s="85"/>
      <c r="R1036" s="85"/>
    </row>
    <row r="1037" spans="1:18" s="86" customFormat="1" ht="17.25" hidden="1" outlineLevel="2" x14ac:dyDescent="0.3">
      <c r="A1037" s="516"/>
      <c r="B1037" s="156"/>
      <c r="C1037" s="508" t="s">
        <v>1109</v>
      </c>
      <c r="D1037" s="508" t="s">
        <v>1110</v>
      </c>
      <c r="E1037" s="91" t="s">
        <v>1156</v>
      </c>
      <c r="F1037" s="83"/>
      <c r="G1037" s="83"/>
      <c r="H1037" s="101"/>
      <c r="I1037" s="83"/>
      <c r="J1037" s="85"/>
      <c r="K1037" s="85"/>
      <c r="L1037" s="85"/>
      <c r="M1037" s="85"/>
      <c r="N1037" s="85"/>
      <c r="O1037" s="85"/>
      <c r="P1037" s="85"/>
      <c r="Q1037" s="85"/>
      <c r="R1037" s="85"/>
    </row>
    <row r="1038" spans="1:18" s="86" customFormat="1" ht="17.25" hidden="1" outlineLevel="2" x14ac:dyDescent="0.3">
      <c r="A1038" s="516"/>
      <c r="B1038" s="156"/>
      <c r="C1038" s="508" t="s">
        <v>1112</v>
      </c>
      <c r="D1038" s="508" t="s">
        <v>1143</v>
      </c>
      <c r="E1038" s="154"/>
      <c r="F1038" s="83"/>
      <c r="G1038" s="83"/>
      <c r="H1038" s="101"/>
      <c r="I1038" s="83"/>
      <c r="J1038" s="85"/>
      <c r="K1038" s="85"/>
      <c r="L1038" s="85"/>
      <c r="M1038" s="85"/>
      <c r="N1038" s="85"/>
      <c r="O1038" s="85"/>
      <c r="P1038" s="85"/>
      <c r="Q1038" s="85"/>
      <c r="R1038" s="85"/>
    </row>
    <row r="1039" spans="1:18" s="86" customFormat="1" ht="17.25" hidden="1" outlineLevel="2" x14ac:dyDescent="0.3">
      <c r="A1039" s="516"/>
      <c r="B1039" s="109"/>
      <c r="C1039" s="508" t="s">
        <v>1115</v>
      </c>
      <c r="D1039" s="508" t="s">
        <v>1116</v>
      </c>
      <c r="E1039" s="91" t="s">
        <v>953</v>
      </c>
      <c r="F1039" s="83"/>
      <c r="G1039" s="83"/>
      <c r="H1039" s="101"/>
      <c r="I1039" s="83"/>
      <c r="J1039" s="85"/>
      <c r="K1039" s="85"/>
      <c r="L1039" s="85"/>
      <c r="M1039" s="85"/>
      <c r="N1039" s="85"/>
      <c r="O1039" s="85"/>
      <c r="P1039" s="85"/>
      <c r="Q1039" s="85"/>
      <c r="R1039" s="85"/>
    </row>
    <row r="1040" spans="1:18" s="86" customFormat="1" ht="69" hidden="1" outlineLevel="2" x14ac:dyDescent="0.3">
      <c r="A1040" s="516"/>
      <c r="B1040" s="110" t="str">
        <f>IF(AND(B1034&gt;0,B1035&gt;0),B1034,"")</f>
        <v/>
      </c>
      <c r="C1040" s="508" t="s">
        <v>1118</v>
      </c>
      <c r="D1040" s="508" t="s">
        <v>1144</v>
      </c>
      <c r="E1040" s="91" t="s">
        <v>1145</v>
      </c>
      <c r="F1040" s="83"/>
      <c r="G1040" s="83"/>
      <c r="H1040" s="101"/>
      <c r="I1040" s="83"/>
      <c r="J1040" s="85"/>
      <c r="K1040" s="85"/>
      <c r="L1040" s="85"/>
      <c r="M1040" s="85"/>
      <c r="N1040" s="85"/>
      <c r="O1040" s="85"/>
      <c r="P1040" s="85"/>
      <c r="Q1040" s="85"/>
      <c r="R1040" s="85"/>
    </row>
    <row r="1041" spans="1:18" s="86" customFormat="1" ht="17.25" hidden="1" outlineLevel="2" x14ac:dyDescent="0.3">
      <c r="A1041" s="518"/>
      <c r="B1041" s="522"/>
      <c r="C1041" s="522"/>
      <c r="D1041" s="522"/>
      <c r="E1041" s="523"/>
      <c r="F1041" s="83"/>
      <c r="G1041" s="83"/>
      <c r="H1041" s="101"/>
      <c r="I1041" s="83"/>
      <c r="J1041" s="85"/>
      <c r="K1041" s="85"/>
      <c r="L1041" s="85"/>
      <c r="M1041" s="85"/>
      <c r="N1041" s="85"/>
      <c r="O1041" s="85"/>
      <c r="P1041" s="85"/>
      <c r="Q1041" s="85"/>
      <c r="R1041" s="85"/>
    </row>
    <row r="1042" spans="1:18" s="134" customFormat="1" ht="103.5" hidden="1" outlineLevel="2" x14ac:dyDescent="0.2">
      <c r="A1042" s="516"/>
      <c r="B1042" s="166"/>
      <c r="C1042" s="529" t="s">
        <v>943</v>
      </c>
      <c r="D1042" s="507" t="s">
        <v>1029</v>
      </c>
      <c r="E1042" s="154" t="s">
        <v>1157</v>
      </c>
      <c r="F1042" s="131"/>
      <c r="G1042" s="132"/>
      <c r="H1042" s="133"/>
      <c r="I1042" s="133"/>
      <c r="J1042" s="133"/>
      <c r="K1042" s="133"/>
      <c r="L1042" s="133"/>
      <c r="M1042" s="133"/>
      <c r="N1042" s="133"/>
      <c r="O1042" s="133"/>
      <c r="P1042" s="133"/>
    </row>
    <row r="1043" spans="1:18" s="134" customFormat="1" ht="17.25" hidden="1" outlineLevel="2" x14ac:dyDescent="0.2">
      <c r="A1043" s="516"/>
      <c r="B1043" s="166"/>
      <c r="C1043" s="529" t="s">
        <v>946</v>
      </c>
      <c r="D1043" s="507" t="s">
        <v>1031</v>
      </c>
      <c r="E1043" s="91" t="s">
        <v>1032</v>
      </c>
      <c r="F1043" s="131"/>
      <c r="G1043" s="132"/>
      <c r="H1043" s="133"/>
      <c r="I1043" s="133"/>
      <c r="J1043" s="133"/>
      <c r="K1043" s="133"/>
      <c r="L1043" s="133"/>
      <c r="M1043" s="133"/>
      <c r="N1043" s="133"/>
      <c r="O1043" s="133"/>
      <c r="P1043" s="133"/>
    </row>
    <row r="1044" spans="1:18" s="134" customFormat="1" ht="17.25" hidden="1" outlineLevel="2" x14ac:dyDescent="0.2">
      <c r="A1044" s="516"/>
      <c r="B1044" s="167"/>
      <c r="C1044" s="529" t="s">
        <v>949</v>
      </c>
      <c r="D1044" s="168" t="s">
        <v>1033</v>
      </c>
      <c r="E1044" s="91" t="s">
        <v>1032</v>
      </c>
      <c r="F1044" s="131"/>
      <c r="G1044" s="132"/>
      <c r="H1044" s="133"/>
      <c r="I1044" s="133"/>
      <c r="J1044" s="133"/>
      <c r="K1044" s="133"/>
      <c r="L1044" s="133"/>
      <c r="M1044" s="133"/>
      <c r="N1044" s="133"/>
      <c r="O1044" s="133"/>
      <c r="P1044" s="133"/>
    </row>
    <row r="1045" spans="1:18" s="86" customFormat="1" ht="34.5" hidden="1" outlineLevel="2" x14ac:dyDescent="0.3">
      <c r="A1045" s="516"/>
      <c r="B1045" s="156"/>
      <c r="C1045" s="508" t="s">
        <v>1034</v>
      </c>
      <c r="D1045" s="508" t="s">
        <v>1035</v>
      </c>
      <c r="E1045" s="91" t="s">
        <v>1121</v>
      </c>
      <c r="F1045" s="83"/>
      <c r="G1045" s="83"/>
      <c r="H1045" s="101"/>
      <c r="I1045" s="83"/>
      <c r="J1045" s="85"/>
      <c r="K1045" s="85"/>
      <c r="L1045" s="85"/>
      <c r="M1045" s="85"/>
      <c r="N1045" s="85"/>
      <c r="O1045" s="85"/>
      <c r="P1045" s="85"/>
      <c r="Q1045" s="85"/>
      <c r="R1045" s="85"/>
    </row>
    <row r="1046" spans="1:18" s="86" customFormat="1" ht="17.25" hidden="1" outlineLevel="2" x14ac:dyDescent="0.3">
      <c r="A1046" s="518"/>
      <c r="B1046" s="522"/>
      <c r="C1046" s="522"/>
      <c r="D1046" s="522"/>
      <c r="E1046" s="523"/>
      <c r="F1046" s="83"/>
      <c r="G1046" s="83"/>
      <c r="H1046" s="101"/>
      <c r="I1046" s="83"/>
      <c r="J1046" s="85"/>
      <c r="K1046" s="85"/>
      <c r="L1046" s="85"/>
      <c r="M1046" s="85"/>
      <c r="N1046" s="85"/>
      <c r="O1046" s="85"/>
      <c r="P1046" s="85"/>
      <c r="Q1046" s="85"/>
      <c r="R1046" s="85"/>
    </row>
    <row r="1047" spans="1:18" s="86" customFormat="1" ht="17.25" hidden="1" outlineLevel="2" x14ac:dyDescent="0.3">
      <c r="A1047" s="516"/>
      <c r="B1047" s="156"/>
      <c r="C1047" s="508" t="s">
        <v>1040</v>
      </c>
      <c r="D1047" s="508" t="s">
        <v>1158</v>
      </c>
      <c r="E1047" s="154"/>
      <c r="F1047" s="83"/>
      <c r="G1047" s="83"/>
      <c r="H1047" s="101"/>
      <c r="I1047" s="83"/>
      <c r="J1047" s="85"/>
      <c r="K1047" s="85"/>
      <c r="L1047" s="85"/>
      <c r="M1047" s="85"/>
      <c r="N1047" s="85"/>
      <c r="O1047" s="85"/>
      <c r="P1047" s="85"/>
      <c r="Q1047" s="85"/>
      <c r="R1047" s="85"/>
    </row>
    <row r="1048" spans="1:18" s="86" customFormat="1" ht="17.25" hidden="1" outlineLevel="2" x14ac:dyDescent="0.3">
      <c r="A1048" s="516"/>
      <c r="B1048" s="156"/>
      <c r="C1048" s="508" t="s">
        <v>1043</v>
      </c>
      <c r="D1048" s="508" t="s">
        <v>1044</v>
      </c>
      <c r="E1048" s="154"/>
      <c r="F1048" s="83"/>
      <c r="G1048" s="83"/>
      <c r="H1048" s="101"/>
      <c r="I1048" s="83"/>
      <c r="J1048" s="85"/>
      <c r="K1048" s="85"/>
      <c r="L1048" s="85"/>
      <c r="M1048" s="85"/>
      <c r="N1048" s="85"/>
      <c r="O1048" s="85"/>
      <c r="P1048" s="85"/>
      <c r="Q1048" s="85"/>
      <c r="R1048" s="85"/>
    </row>
    <row r="1049" spans="1:18" s="86" customFormat="1" ht="17.25" hidden="1" outlineLevel="2" x14ac:dyDescent="0.3">
      <c r="A1049" s="516"/>
      <c r="B1049" s="156"/>
      <c r="C1049" s="508" t="s">
        <v>1045</v>
      </c>
      <c r="D1049" s="508" t="s">
        <v>1058</v>
      </c>
      <c r="E1049" s="154"/>
      <c r="F1049" s="83"/>
      <c r="G1049" s="83"/>
      <c r="H1049" s="101"/>
      <c r="I1049" s="83"/>
      <c r="J1049" s="85"/>
      <c r="K1049" s="85"/>
      <c r="L1049" s="85"/>
      <c r="M1049" s="85"/>
      <c r="N1049" s="85"/>
      <c r="O1049" s="85"/>
      <c r="P1049" s="85"/>
      <c r="Q1049" s="85"/>
      <c r="R1049" s="85"/>
    </row>
    <row r="1050" spans="1:18" s="86" customFormat="1" ht="17.25" hidden="1" outlineLevel="2" x14ac:dyDescent="0.3">
      <c r="A1050" s="518"/>
      <c r="B1050" s="522"/>
      <c r="C1050" s="522"/>
      <c r="D1050" s="522"/>
      <c r="E1050" s="523"/>
      <c r="F1050" s="83"/>
      <c r="G1050" s="83"/>
      <c r="H1050" s="101"/>
      <c r="I1050" s="83"/>
      <c r="J1050" s="85"/>
      <c r="K1050" s="85"/>
      <c r="L1050" s="85"/>
      <c r="M1050" s="85"/>
      <c r="N1050" s="85"/>
      <c r="O1050" s="85"/>
      <c r="P1050" s="85"/>
      <c r="Q1050" s="85"/>
      <c r="R1050" s="85"/>
    </row>
    <row r="1051" spans="1:18" s="86" customFormat="1" ht="17.25" hidden="1" outlineLevel="2" x14ac:dyDescent="0.3">
      <c r="A1051" s="516"/>
      <c r="B1051" s="156" t="str">
        <f>IF(D1051&lt;&gt;"","1", "")</f>
        <v/>
      </c>
      <c r="C1051" s="508" t="s">
        <v>1159</v>
      </c>
      <c r="D1051" s="508"/>
      <c r="E1051" s="154" t="s">
        <v>1160</v>
      </c>
      <c r="F1051" s="83"/>
      <c r="G1051" s="83"/>
      <c r="H1051" s="101"/>
      <c r="I1051" s="83"/>
      <c r="J1051" s="85"/>
      <c r="K1051" s="85"/>
      <c r="L1051" s="85"/>
      <c r="M1051" s="85"/>
      <c r="N1051" s="85"/>
      <c r="O1051" s="85"/>
      <c r="P1051" s="85"/>
      <c r="Q1051" s="85"/>
      <c r="R1051" s="85"/>
    </row>
    <row r="1052" spans="1:18" s="86" customFormat="1" ht="17.25" hidden="1" outlineLevel="2" x14ac:dyDescent="0.3">
      <c r="A1052" s="516"/>
      <c r="B1052" s="156" t="str">
        <f>IF(D1052&lt;&gt;"","1", "")</f>
        <v/>
      </c>
      <c r="C1052" s="508" t="s">
        <v>1161</v>
      </c>
      <c r="D1052" s="508"/>
      <c r="E1052" s="154" t="s">
        <v>1160</v>
      </c>
      <c r="F1052" s="83"/>
      <c r="G1052" s="83"/>
      <c r="H1052" s="101"/>
      <c r="I1052" s="83"/>
      <c r="J1052" s="85"/>
      <c r="K1052" s="85"/>
      <c r="L1052" s="85"/>
      <c r="M1052" s="85"/>
      <c r="N1052" s="85"/>
      <c r="O1052" s="85"/>
      <c r="P1052" s="85"/>
      <c r="Q1052" s="85"/>
      <c r="R1052" s="85"/>
    </row>
    <row r="1053" spans="1:18" s="86" customFormat="1" ht="17.25" hidden="1" outlineLevel="2" x14ac:dyDescent="0.3">
      <c r="A1053" s="516"/>
      <c r="B1053" s="156"/>
      <c r="C1053" s="508"/>
      <c r="D1053" s="508"/>
      <c r="E1053" s="154"/>
      <c r="F1053" s="83"/>
      <c r="G1053" s="83"/>
      <c r="H1053" s="101"/>
      <c r="I1053" s="83"/>
      <c r="J1053" s="85"/>
      <c r="K1053" s="85"/>
      <c r="L1053" s="85"/>
      <c r="M1053" s="85"/>
      <c r="N1053" s="85"/>
      <c r="O1053" s="85"/>
      <c r="P1053" s="85"/>
      <c r="Q1053" s="85"/>
      <c r="R1053" s="85"/>
    </row>
    <row r="1054" spans="1:18" s="86" customFormat="1" ht="17.25" hidden="1" outlineLevel="2" x14ac:dyDescent="0.3">
      <c r="A1054" s="518"/>
      <c r="B1054" s="522"/>
      <c r="C1054" s="522"/>
      <c r="D1054" s="522"/>
      <c r="E1054" s="523"/>
      <c r="F1054" s="83"/>
      <c r="G1054" s="83"/>
      <c r="H1054" s="101"/>
      <c r="I1054" s="83"/>
      <c r="J1054" s="85"/>
      <c r="K1054" s="85"/>
      <c r="L1054" s="85"/>
      <c r="M1054" s="85"/>
      <c r="N1054" s="85"/>
      <c r="O1054" s="85"/>
      <c r="P1054" s="85"/>
      <c r="Q1054" s="85"/>
      <c r="R1054" s="85"/>
    </row>
    <row r="1055" spans="1:18" s="86" customFormat="1" ht="17.25" hidden="1" outlineLevel="2" x14ac:dyDescent="0.3">
      <c r="A1055" s="516"/>
      <c r="B1055" s="156"/>
      <c r="C1055" s="508" t="s">
        <v>404</v>
      </c>
      <c r="D1055" s="508" t="s">
        <v>405</v>
      </c>
      <c r="E1055" s="154"/>
      <c r="F1055" s="83"/>
      <c r="G1055" s="83"/>
      <c r="H1055" s="101"/>
      <c r="I1055" s="83"/>
      <c r="J1055" s="85"/>
      <c r="K1055" s="85"/>
      <c r="L1055" s="85"/>
      <c r="M1055" s="85"/>
      <c r="N1055" s="85"/>
      <c r="O1055" s="85"/>
      <c r="P1055" s="85"/>
      <c r="Q1055" s="85"/>
      <c r="R1055" s="85"/>
    </row>
    <row r="1056" spans="1:18" s="86" customFormat="1" ht="17.25" hidden="1" outlineLevel="2" x14ac:dyDescent="0.3">
      <c r="A1056" s="516"/>
      <c r="B1056" s="156"/>
      <c r="C1056" s="508" t="s">
        <v>406</v>
      </c>
      <c r="D1056" s="508" t="s">
        <v>626</v>
      </c>
      <c r="E1056" s="154"/>
      <c r="F1056" s="83"/>
      <c r="G1056" s="83"/>
      <c r="H1056" s="101"/>
      <c r="I1056" s="83"/>
      <c r="J1056" s="85"/>
      <c r="K1056" s="85"/>
      <c r="L1056" s="85"/>
      <c r="M1056" s="85"/>
      <c r="N1056" s="85"/>
      <c r="O1056" s="85"/>
      <c r="P1056" s="85"/>
      <c r="Q1056" s="85"/>
      <c r="R1056" s="85"/>
    </row>
    <row r="1057" spans="1:18" s="86" customFormat="1" ht="17.25" hidden="1" outlineLevel="2" x14ac:dyDescent="0.3">
      <c r="A1057" s="516"/>
      <c r="B1057" s="156"/>
      <c r="C1057" s="508" t="s">
        <v>408</v>
      </c>
      <c r="D1057" s="508" t="s">
        <v>693</v>
      </c>
      <c r="E1057" s="154"/>
      <c r="F1057" s="83"/>
      <c r="G1057" s="83"/>
      <c r="H1057" s="101"/>
      <c r="I1057" s="83"/>
      <c r="J1057" s="85"/>
      <c r="K1057" s="85"/>
      <c r="L1057" s="85"/>
      <c r="M1057" s="85"/>
      <c r="N1057" s="85"/>
      <c r="O1057" s="85"/>
      <c r="P1057" s="85"/>
      <c r="Q1057" s="85"/>
      <c r="R1057" s="85"/>
    </row>
    <row r="1058" spans="1:18" s="86" customFormat="1" ht="34.5" hidden="1" outlineLevel="2" x14ac:dyDescent="0.3">
      <c r="A1058" s="516"/>
      <c r="B1058" s="156"/>
      <c r="C1058" s="508" t="s">
        <v>410</v>
      </c>
      <c r="D1058" s="508" t="s">
        <v>628</v>
      </c>
      <c r="E1058" s="154"/>
      <c r="F1058" s="83"/>
      <c r="G1058" s="83"/>
      <c r="H1058" s="101"/>
      <c r="I1058" s="83"/>
      <c r="J1058" s="85"/>
      <c r="K1058" s="85"/>
      <c r="L1058" s="85"/>
      <c r="M1058" s="85"/>
      <c r="N1058" s="85"/>
      <c r="O1058" s="85"/>
      <c r="P1058" s="85"/>
      <c r="Q1058" s="85"/>
      <c r="R1058" s="85"/>
    </row>
    <row r="1059" spans="1:18" s="86" customFormat="1" ht="17.25" hidden="1" outlineLevel="2" x14ac:dyDescent="0.3">
      <c r="A1059" s="516"/>
      <c r="B1059" s="156"/>
      <c r="C1059" s="508" t="s">
        <v>396</v>
      </c>
      <c r="D1059" s="508" t="s">
        <v>690</v>
      </c>
      <c r="E1059" s="154"/>
      <c r="F1059" s="83"/>
      <c r="G1059" s="83"/>
      <c r="H1059" s="101"/>
      <c r="I1059" s="83"/>
      <c r="J1059" s="85"/>
      <c r="K1059" s="85"/>
      <c r="L1059" s="85"/>
      <c r="M1059" s="85"/>
      <c r="N1059" s="85"/>
      <c r="O1059" s="85"/>
      <c r="P1059" s="85"/>
      <c r="Q1059" s="85"/>
      <c r="R1059" s="85"/>
    </row>
    <row r="1060" spans="1:18" s="86" customFormat="1" ht="17.25" hidden="1" outlineLevel="2" x14ac:dyDescent="0.3">
      <c r="A1060" s="516"/>
      <c r="B1060" s="156"/>
      <c r="C1060" s="508" t="s">
        <v>398</v>
      </c>
      <c r="D1060" s="508" t="s">
        <v>691</v>
      </c>
      <c r="E1060" s="154"/>
      <c r="F1060" s="83"/>
      <c r="G1060" s="83"/>
      <c r="H1060" s="101"/>
      <c r="I1060" s="83"/>
      <c r="J1060" s="85"/>
      <c r="K1060" s="85"/>
      <c r="L1060" s="85"/>
      <c r="M1060" s="85"/>
      <c r="N1060" s="85"/>
      <c r="O1060" s="85"/>
      <c r="P1060" s="85"/>
      <c r="Q1060" s="85"/>
      <c r="R1060" s="85"/>
    </row>
    <row r="1061" spans="1:18" s="86" customFormat="1" ht="17.25" hidden="1" outlineLevel="2" x14ac:dyDescent="0.3">
      <c r="A1061" s="516"/>
      <c r="B1061" s="156"/>
      <c r="C1061" s="508" t="s">
        <v>400</v>
      </c>
      <c r="D1061" s="508" t="s">
        <v>692</v>
      </c>
      <c r="E1061" s="154"/>
      <c r="F1061" s="83"/>
      <c r="G1061" s="83"/>
      <c r="H1061" s="101"/>
      <c r="I1061" s="83"/>
      <c r="J1061" s="85"/>
      <c r="K1061" s="85"/>
      <c r="L1061" s="85"/>
      <c r="M1061" s="85"/>
      <c r="N1061" s="85"/>
      <c r="O1061" s="85"/>
      <c r="P1061" s="85"/>
      <c r="Q1061" s="85"/>
      <c r="R1061" s="85"/>
    </row>
    <row r="1062" spans="1:18" s="86" customFormat="1" ht="17.25" hidden="1" outlineLevel="2" x14ac:dyDescent="0.3">
      <c r="A1062" s="518"/>
      <c r="B1062" s="522"/>
      <c r="C1062" s="522"/>
      <c r="D1062" s="522"/>
      <c r="E1062" s="523"/>
      <c r="F1062" s="83"/>
      <c r="G1062" s="83"/>
      <c r="H1062" s="101"/>
      <c r="I1062" s="83"/>
      <c r="J1062" s="85"/>
      <c r="K1062" s="85"/>
      <c r="L1062" s="85"/>
      <c r="M1062" s="85"/>
      <c r="N1062" s="85"/>
      <c r="O1062" s="85"/>
      <c r="P1062" s="85"/>
      <c r="Q1062" s="85"/>
      <c r="R1062" s="85"/>
    </row>
    <row r="1063" spans="1:18" s="86" customFormat="1" ht="34.5" hidden="1" outlineLevel="2" x14ac:dyDescent="0.3">
      <c r="A1063" s="516"/>
      <c r="B1063" s="156"/>
      <c r="C1063" s="508" t="s">
        <v>783</v>
      </c>
      <c r="D1063" s="508" t="s">
        <v>608</v>
      </c>
      <c r="E1063" s="154"/>
      <c r="F1063" s="83"/>
      <c r="G1063" s="83"/>
      <c r="H1063" s="101"/>
      <c r="I1063" s="83"/>
      <c r="J1063" s="85"/>
      <c r="K1063" s="85"/>
      <c r="L1063" s="85"/>
      <c r="M1063" s="85"/>
      <c r="N1063" s="85"/>
      <c r="O1063" s="85"/>
      <c r="P1063" s="85"/>
      <c r="Q1063" s="85"/>
      <c r="R1063" s="85"/>
    </row>
    <row r="1064" spans="1:18" s="86" customFormat="1" ht="34.5" hidden="1" outlineLevel="2" x14ac:dyDescent="0.3">
      <c r="A1064" s="516"/>
      <c r="B1064" s="156"/>
      <c r="C1064" s="508" t="s">
        <v>786</v>
      </c>
      <c r="D1064" s="508" t="s">
        <v>1051</v>
      </c>
      <c r="E1064" s="154"/>
      <c r="F1064" s="83"/>
      <c r="G1064" s="83"/>
      <c r="H1064" s="101"/>
      <c r="I1064" s="83"/>
      <c r="J1064" s="85"/>
      <c r="K1064" s="85"/>
      <c r="L1064" s="85"/>
      <c r="M1064" s="85"/>
      <c r="N1064" s="85"/>
      <c r="O1064" s="85"/>
      <c r="P1064" s="85"/>
      <c r="Q1064" s="85"/>
      <c r="R1064" s="85"/>
    </row>
    <row r="1065" spans="1:18" s="86" customFormat="1" ht="17.25" hidden="1" outlineLevel="2" x14ac:dyDescent="0.3">
      <c r="A1065" s="516"/>
      <c r="B1065" s="156"/>
      <c r="C1065" s="508" t="s">
        <v>610</v>
      </c>
      <c r="D1065" s="508" t="s">
        <v>611</v>
      </c>
      <c r="E1065" s="154"/>
      <c r="F1065" s="83"/>
      <c r="G1065" s="83"/>
      <c r="H1065" s="101"/>
      <c r="I1065" s="83"/>
      <c r="J1065" s="85"/>
      <c r="K1065" s="85"/>
      <c r="L1065" s="85"/>
      <c r="M1065" s="85"/>
      <c r="N1065" s="85"/>
      <c r="O1065" s="85"/>
      <c r="P1065" s="85"/>
      <c r="Q1065" s="85"/>
      <c r="R1065" s="85"/>
    </row>
    <row r="1066" spans="1:18" s="86" customFormat="1" ht="17.25" hidden="1" outlineLevel="2" x14ac:dyDescent="0.3">
      <c r="A1066" s="516"/>
      <c r="B1066" s="156"/>
      <c r="C1066" s="508"/>
      <c r="D1066" s="508"/>
      <c r="E1066" s="154"/>
      <c r="F1066" s="83"/>
      <c r="G1066" s="83"/>
      <c r="H1066" s="101"/>
      <c r="I1066" s="83"/>
      <c r="J1066" s="85"/>
      <c r="K1066" s="85"/>
      <c r="L1066" s="85"/>
      <c r="M1066" s="85"/>
      <c r="N1066" s="85"/>
      <c r="O1066" s="85"/>
      <c r="P1066" s="85"/>
      <c r="Q1066" s="85"/>
      <c r="R1066" s="85"/>
    </row>
    <row r="1067" spans="1:18" s="86" customFormat="1" ht="17.25" hidden="1" outlineLevel="2" x14ac:dyDescent="0.3">
      <c r="A1067" s="444"/>
      <c r="B1067" s="451"/>
      <c r="C1067" s="451"/>
      <c r="D1067" s="451"/>
      <c r="E1067" s="452"/>
      <c r="F1067" s="83"/>
      <c r="G1067" s="83"/>
      <c r="H1067" s="101"/>
      <c r="I1067" s="83"/>
      <c r="J1067" s="85"/>
      <c r="K1067" s="85"/>
      <c r="L1067" s="85"/>
      <c r="M1067" s="85"/>
      <c r="N1067" s="85"/>
      <c r="O1067" s="85"/>
      <c r="P1067" s="85"/>
      <c r="Q1067" s="85"/>
      <c r="R1067" s="85"/>
    </row>
    <row r="1068" spans="1:18" s="86" customFormat="1" ht="17.25" hidden="1" outlineLevel="2" x14ac:dyDescent="0.3">
      <c r="A1068" s="516"/>
      <c r="B1068" s="110" t="str">
        <f>IF(AND(B1034=1,B1042&lt;1),B1034,"")</f>
        <v/>
      </c>
      <c r="C1068" s="508" t="s">
        <v>667</v>
      </c>
      <c r="D1068" s="508" t="s">
        <v>1162</v>
      </c>
      <c r="E1068" s="154" t="s">
        <v>1163</v>
      </c>
      <c r="F1068" s="83"/>
      <c r="G1068" s="83"/>
      <c r="H1068" s="101"/>
      <c r="I1068" s="83"/>
      <c r="J1068" s="85"/>
      <c r="K1068" s="85"/>
      <c r="L1068" s="85"/>
      <c r="M1068" s="85"/>
      <c r="N1068" s="85"/>
      <c r="O1068" s="85"/>
      <c r="P1068" s="85"/>
      <c r="Q1068" s="85"/>
      <c r="R1068" s="85"/>
    </row>
    <row r="1069" spans="1:18" s="86" customFormat="1" ht="34.5" hidden="1" outlineLevel="2" x14ac:dyDescent="0.3">
      <c r="A1069" s="516"/>
      <c r="B1069" s="110" t="str">
        <f>IF(AND(B1034=1,B1042&lt;1),(B1035+B1036),"")</f>
        <v/>
      </c>
      <c r="C1069" s="508" t="s">
        <v>670</v>
      </c>
      <c r="D1069" s="508" t="s">
        <v>1164</v>
      </c>
      <c r="E1069" s="154" t="s">
        <v>1163</v>
      </c>
      <c r="F1069" s="83"/>
      <c r="G1069" s="83"/>
      <c r="H1069" s="101"/>
      <c r="I1069" s="83"/>
      <c r="J1069" s="85"/>
      <c r="K1069" s="85"/>
      <c r="L1069" s="85"/>
      <c r="M1069" s="85"/>
      <c r="N1069" s="85"/>
      <c r="O1069" s="85"/>
      <c r="P1069" s="85"/>
      <c r="Q1069" s="85"/>
      <c r="R1069" s="85"/>
    </row>
    <row r="1070" spans="1:18" s="86" customFormat="1" ht="17.25" hidden="1" outlineLevel="2" x14ac:dyDescent="0.3">
      <c r="A1070" s="516"/>
      <c r="B1070" s="156"/>
      <c r="C1070" s="508"/>
      <c r="D1070" s="508"/>
      <c r="E1070" s="154"/>
      <c r="F1070" s="83"/>
      <c r="G1070" s="83"/>
      <c r="H1070" s="101"/>
      <c r="I1070" s="83"/>
      <c r="J1070" s="85"/>
      <c r="K1070" s="85"/>
      <c r="L1070" s="85"/>
      <c r="M1070" s="85"/>
      <c r="N1070" s="85"/>
      <c r="O1070" s="85"/>
      <c r="P1070" s="85"/>
      <c r="Q1070" s="85"/>
      <c r="R1070" s="85"/>
    </row>
    <row r="1071" spans="1:18" s="134" customFormat="1" ht="17.25" hidden="1" outlineLevel="1" x14ac:dyDescent="0.2">
      <c r="A1071" s="444"/>
      <c r="B1071" s="451"/>
      <c r="C1071" s="451"/>
      <c r="D1071" s="451"/>
      <c r="E1071" s="452"/>
      <c r="F1071" s="131"/>
      <c r="G1071" s="132"/>
      <c r="H1071" s="133"/>
      <c r="I1071" s="133"/>
      <c r="J1071" s="133"/>
      <c r="K1071" s="133"/>
      <c r="L1071" s="133"/>
      <c r="M1071" s="133"/>
      <c r="N1071" s="133"/>
      <c r="O1071" s="133"/>
      <c r="P1071" s="133"/>
    </row>
    <row r="1072" spans="1:18" s="161" customFormat="1" ht="17.25" hidden="1" outlineLevel="1" x14ac:dyDescent="0.2">
      <c r="A1072" s="155"/>
      <c r="B1072" s="152">
        <f>SUM(B1073:B1123)</f>
        <v>0</v>
      </c>
      <c r="C1072" s="437" t="s">
        <v>139</v>
      </c>
      <c r="D1072" s="81" t="s">
        <v>1165</v>
      </c>
      <c r="E1072" s="157"/>
      <c r="F1072" s="158"/>
      <c r="G1072" s="159"/>
      <c r="H1072" s="160"/>
      <c r="I1072" s="160"/>
      <c r="J1072" s="160"/>
      <c r="K1072" s="160"/>
      <c r="L1072" s="160"/>
      <c r="M1072" s="160"/>
      <c r="N1072" s="160"/>
      <c r="O1072" s="160"/>
      <c r="P1072" s="160"/>
    </row>
    <row r="1073" spans="1:16" s="164" customFormat="1" ht="34.5" hidden="1" outlineLevel="2" x14ac:dyDescent="0.2">
      <c r="A1073" s="516"/>
      <c r="B1073" s="153"/>
      <c r="C1073" s="508" t="s">
        <v>1166</v>
      </c>
      <c r="D1073" s="508" t="s">
        <v>1167</v>
      </c>
      <c r="E1073" s="508" t="s">
        <v>1168</v>
      </c>
      <c r="F1073" s="131"/>
      <c r="G1073" s="162"/>
      <c r="H1073" s="163"/>
      <c r="I1073" s="163"/>
      <c r="J1073" s="163"/>
      <c r="K1073" s="163"/>
      <c r="L1073" s="163"/>
      <c r="M1073" s="163"/>
      <c r="N1073" s="163"/>
      <c r="O1073" s="163"/>
      <c r="P1073" s="163"/>
    </row>
    <row r="1074" spans="1:16" s="134" customFormat="1" ht="34.5" hidden="1" outlineLevel="2" x14ac:dyDescent="0.2">
      <c r="A1074" s="516"/>
      <c r="B1074" s="167"/>
      <c r="C1074" s="508" t="s">
        <v>1169</v>
      </c>
      <c r="D1074" s="508" t="s">
        <v>1170</v>
      </c>
      <c r="E1074" s="508" t="s">
        <v>1171</v>
      </c>
      <c r="F1074" s="131"/>
      <c r="G1074" s="132"/>
      <c r="H1074" s="133"/>
      <c r="I1074" s="133"/>
      <c r="J1074" s="133"/>
      <c r="K1074" s="133"/>
      <c r="L1074" s="133"/>
      <c r="M1074" s="133"/>
      <c r="N1074" s="133"/>
      <c r="O1074" s="133"/>
      <c r="P1074" s="133"/>
    </row>
    <row r="1075" spans="1:16" s="164" customFormat="1" ht="34.5" hidden="1" outlineLevel="2" x14ac:dyDescent="0.2">
      <c r="A1075" s="516"/>
      <c r="B1075" s="153"/>
      <c r="C1075" s="508" t="s">
        <v>1172</v>
      </c>
      <c r="D1075" s="508" t="s">
        <v>1173</v>
      </c>
      <c r="E1075" s="508" t="s">
        <v>1174</v>
      </c>
      <c r="F1075" s="131"/>
      <c r="G1075" s="162"/>
      <c r="H1075" s="163"/>
      <c r="I1075" s="163"/>
      <c r="J1075" s="163"/>
      <c r="K1075" s="163"/>
      <c r="L1075" s="163"/>
      <c r="M1075" s="163"/>
      <c r="N1075" s="163"/>
      <c r="O1075" s="163"/>
      <c r="P1075" s="163"/>
    </row>
    <row r="1076" spans="1:16" s="164" customFormat="1" ht="34.5" hidden="1" outlineLevel="2" x14ac:dyDescent="0.2">
      <c r="A1076" s="516"/>
      <c r="B1076" s="153"/>
      <c r="C1076" s="508" t="s">
        <v>1175</v>
      </c>
      <c r="D1076" s="508" t="s">
        <v>1176</v>
      </c>
      <c r="E1076" s="508" t="s">
        <v>1177</v>
      </c>
      <c r="F1076" s="131"/>
      <c r="G1076" s="162"/>
      <c r="H1076" s="163"/>
      <c r="I1076" s="163"/>
      <c r="J1076" s="163"/>
      <c r="K1076" s="163"/>
      <c r="L1076" s="163"/>
      <c r="M1076" s="163"/>
      <c r="N1076" s="163"/>
      <c r="O1076" s="163"/>
      <c r="P1076" s="163"/>
    </row>
    <row r="1077" spans="1:16" s="164" customFormat="1" ht="34.5" hidden="1" outlineLevel="2" x14ac:dyDescent="0.2">
      <c r="A1077" s="516"/>
      <c r="B1077" s="153"/>
      <c r="C1077" s="508" t="s">
        <v>1178</v>
      </c>
      <c r="D1077" s="508" t="s">
        <v>1179</v>
      </c>
      <c r="E1077" s="91" t="s">
        <v>1180</v>
      </c>
      <c r="F1077" s="131"/>
      <c r="G1077" s="162"/>
      <c r="H1077" s="163"/>
      <c r="I1077" s="163"/>
      <c r="J1077" s="163"/>
      <c r="K1077" s="163"/>
      <c r="L1077" s="163"/>
      <c r="M1077" s="163"/>
      <c r="N1077" s="163"/>
      <c r="O1077" s="163"/>
      <c r="P1077" s="163"/>
    </row>
    <row r="1078" spans="1:16" s="164" customFormat="1" ht="17.25" hidden="1" outlineLevel="2" x14ac:dyDescent="0.2">
      <c r="A1078" s="516"/>
      <c r="B1078" s="153"/>
      <c r="C1078" s="508" t="s">
        <v>1181</v>
      </c>
      <c r="D1078" s="508" t="s">
        <v>1182</v>
      </c>
      <c r="E1078" s="508" t="s">
        <v>1183</v>
      </c>
      <c r="F1078" s="131"/>
      <c r="G1078" s="162"/>
      <c r="H1078" s="163"/>
      <c r="I1078" s="163"/>
      <c r="J1078" s="163"/>
      <c r="K1078" s="163"/>
      <c r="L1078" s="163"/>
      <c r="M1078" s="163"/>
      <c r="N1078" s="163"/>
      <c r="O1078" s="163"/>
      <c r="P1078" s="163"/>
    </row>
    <row r="1079" spans="1:16" s="134" customFormat="1" ht="17.25" hidden="1" outlineLevel="2" x14ac:dyDescent="0.2">
      <c r="A1079" s="516"/>
      <c r="B1079" s="166"/>
      <c r="C1079" s="508" t="s">
        <v>1184</v>
      </c>
      <c r="D1079" s="508" t="s">
        <v>1185</v>
      </c>
      <c r="E1079" s="508"/>
      <c r="F1079" s="131"/>
      <c r="G1079" s="132"/>
      <c r="H1079" s="133"/>
      <c r="I1079" s="133"/>
      <c r="J1079" s="133"/>
      <c r="K1079" s="133"/>
      <c r="L1079" s="133"/>
      <c r="M1079" s="133"/>
      <c r="N1079" s="133"/>
      <c r="O1079" s="133"/>
      <c r="P1079" s="133"/>
    </row>
    <row r="1080" spans="1:16" s="134" customFormat="1" ht="17.25" hidden="1" outlineLevel="2" x14ac:dyDescent="0.2">
      <c r="A1080" s="516"/>
      <c r="B1080" s="166"/>
      <c r="C1080" s="508" t="s">
        <v>1186</v>
      </c>
      <c r="D1080" s="508" t="s">
        <v>1187</v>
      </c>
      <c r="E1080" s="508"/>
      <c r="F1080" s="131"/>
      <c r="G1080" s="132"/>
      <c r="H1080" s="133"/>
      <c r="I1080" s="133"/>
      <c r="J1080" s="133"/>
      <c r="K1080" s="133"/>
      <c r="L1080" s="133"/>
      <c r="M1080" s="133"/>
      <c r="N1080" s="133"/>
      <c r="O1080" s="133"/>
      <c r="P1080" s="133"/>
    </row>
    <row r="1081" spans="1:16" s="134" customFormat="1" ht="17.25" hidden="1" outlineLevel="2" x14ac:dyDescent="0.2">
      <c r="A1081" s="516"/>
      <c r="B1081" s="166"/>
      <c r="C1081" s="508" t="s">
        <v>1188</v>
      </c>
      <c r="D1081" s="508" t="s">
        <v>1189</v>
      </c>
      <c r="E1081" s="508"/>
      <c r="F1081" s="131"/>
      <c r="G1081" s="132"/>
      <c r="H1081" s="133"/>
      <c r="I1081" s="133"/>
      <c r="J1081" s="133"/>
      <c r="K1081" s="133"/>
      <c r="L1081" s="133"/>
      <c r="M1081" s="133"/>
      <c r="N1081" s="133"/>
      <c r="O1081" s="133"/>
      <c r="P1081" s="133"/>
    </row>
    <row r="1082" spans="1:16" s="134" customFormat="1" ht="17.25" hidden="1" outlineLevel="2" x14ac:dyDescent="0.2">
      <c r="A1082" s="516"/>
      <c r="B1082" s="167"/>
      <c r="C1082" s="508" t="s">
        <v>1190</v>
      </c>
      <c r="D1082" s="508" t="s">
        <v>1191</v>
      </c>
      <c r="E1082" s="508"/>
      <c r="F1082" s="131"/>
      <c r="G1082" s="132"/>
      <c r="H1082" s="133"/>
      <c r="I1082" s="133"/>
      <c r="J1082" s="133"/>
      <c r="K1082" s="133"/>
      <c r="L1082" s="133"/>
      <c r="M1082" s="133"/>
      <c r="N1082" s="133"/>
      <c r="O1082" s="133"/>
      <c r="P1082" s="133"/>
    </row>
    <row r="1083" spans="1:16" s="134" customFormat="1" ht="34.5" hidden="1" outlineLevel="2" x14ac:dyDescent="0.2">
      <c r="A1083" s="516"/>
      <c r="B1083" s="166"/>
      <c r="C1083" s="508" t="s">
        <v>1192</v>
      </c>
      <c r="D1083" s="508" t="s">
        <v>1193</v>
      </c>
      <c r="E1083" s="508"/>
      <c r="F1083" s="131"/>
      <c r="G1083" s="132"/>
      <c r="H1083" s="133"/>
      <c r="I1083" s="133"/>
      <c r="J1083" s="133"/>
      <c r="K1083" s="133"/>
      <c r="L1083" s="133"/>
      <c r="M1083" s="133"/>
      <c r="N1083" s="133"/>
      <c r="O1083" s="133"/>
      <c r="P1083" s="133"/>
    </row>
    <row r="1084" spans="1:16" s="134" customFormat="1" ht="34.5" hidden="1" outlineLevel="2" x14ac:dyDescent="0.2">
      <c r="A1084" s="516"/>
      <c r="B1084" s="166"/>
      <c r="C1084" s="508" t="s">
        <v>1194</v>
      </c>
      <c r="D1084" s="508" t="s">
        <v>1195</v>
      </c>
      <c r="E1084" s="508" t="s">
        <v>953</v>
      </c>
      <c r="F1084" s="131"/>
      <c r="G1084" s="132"/>
      <c r="H1084" s="133"/>
      <c r="I1084" s="133"/>
      <c r="J1084" s="133"/>
      <c r="K1084" s="133"/>
      <c r="L1084" s="133"/>
      <c r="M1084" s="133"/>
      <c r="N1084" s="133"/>
      <c r="O1084" s="133"/>
      <c r="P1084" s="133"/>
    </row>
    <row r="1085" spans="1:16" s="134" customFormat="1" ht="34.5" hidden="1" outlineLevel="2" x14ac:dyDescent="0.2">
      <c r="A1085" s="516"/>
      <c r="B1085" s="166"/>
      <c r="C1085" s="508" t="s">
        <v>1196</v>
      </c>
      <c r="D1085" s="508" t="s">
        <v>1197</v>
      </c>
      <c r="E1085" s="508" t="s">
        <v>953</v>
      </c>
      <c r="F1085" s="131"/>
      <c r="G1085" s="132"/>
      <c r="H1085" s="133"/>
      <c r="I1085" s="133"/>
      <c r="J1085" s="133"/>
      <c r="K1085" s="133"/>
      <c r="L1085" s="133"/>
      <c r="M1085" s="133"/>
      <c r="N1085" s="133"/>
      <c r="O1085" s="133"/>
      <c r="P1085" s="133"/>
    </row>
    <row r="1086" spans="1:16" s="134" customFormat="1" ht="34.5" hidden="1" outlineLevel="2" x14ac:dyDescent="0.2">
      <c r="A1086" s="516"/>
      <c r="B1086" s="110" t="str">
        <f>IF(B1073&lt;&gt;0,1,"")</f>
        <v/>
      </c>
      <c r="C1086" s="508" t="s">
        <v>1198</v>
      </c>
      <c r="D1086" s="508" t="s">
        <v>1199</v>
      </c>
      <c r="E1086" s="508" t="s">
        <v>1200</v>
      </c>
      <c r="F1086" s="131"/>
      <c r="G1086" s="132"/>
      <c r="H1086" s="133"/>
      <c r="I1086" s="133"/>
      <c r="J1086" s="133"/>
      <c r="K1086" s="133"/>
      <c r="L1086" s="133"/>
      <c r="M1086" s="133"/>
      <c r="N1086" s="133"/>
      <c r="O1086" s="133"/>
      <c r="P1086" s="133"/>
    </row>
    <row r="1087" spans="1:16" s="134" customFormat="1" ht="17.25" hidden="1" outlineLevel="2" x14ac:dyDescent="0.2">
      <c r="A1087" s="516"/>
      <c r="B1087" s="109"/>
      <c r="C1087" s="508" t="s">
        <v>1201</v>
      </c>
      <c r="D1087" s="508" t="s">
        <v>1202</v>
      </c>
      <c r="E1087" s="508" t="s">
        <v>953</v>
      </c>
      <c r="F1087" s="176"/>
      <c r="G1087" s="132"/>
      <c r="H1087" s="133"/>
      <c r="I1087" s="133"/>
      <c r="J1087" s="133"/>
      <c r="K1087" s="133"/>
      <c r="L1087" s="133"/>
      <c r="M1087" s="133"/>
      <c r="N1087" s="133"/>
      <c r="O1087" s="133"/>
      <c r="P1087" s="133"/>
    </row>
    <row r="1088" spans="1:16" s="134" customFormat="1" ht="34.5" hidden="1" outlineLevel="2" x14ac:dyDescent="0.2">
      <c r="A1088" s="516"/>
      <c r="B1088" s="166"/>
      <c r="C1088" s="508" t="s">
        <v>1203</v>
      </c>
      <c r="D1088" s="508" t="s">
        <v>1204</v>
      </c>
      <c r="E1088" s="508" t="s">
        <v>1205</v>
      </c>
      <c r="F1088" s="131"/>
      <c r="G1088" s="132"/>
      <c r="H1088" s="133"/>
      <c r="I1088" s="133"/>
      <c r="J1088" s="133"/>
      <c r="K1088" s="133"/>
      <c r="L1088" s="133"/>
      <c r="M1088" s="133"/>
      <c r="N1088" s="133"/>
      <c r="O1088" s="133"/>
      <c r="P1088" s="133"/>
    </row>
    <row r="1089" spans="1:16" s="164" customFormat="1" ht="12.75" hidden="1" outlineLevel="2" x14ac:dyDescent="0.2">
      <c r="A1089" s="518"/>
      <c r="B1089" s="522"/>
      <c r="C1089" s="522"/>
      <c r="D1089" s="522"/>
      <c r="E1089" s="523"/>
      <c r="F1089" s="131"/>
      <c r="G1089" s="162"/>
      <c r="H1089" s="163"/>
      <c r="I1089" s="163"/>
      <c r="J1089" s="163"/>
      <c r="K1089" s="163"/>
      <c r="L1089" s="163"/>
      <c r="M1089" s="163"/>
      <c r="N1089" s="163"/>
      <c r="O1089" s="163"/>
      <c r="P1089" s="163"/>
    </row>
    <row r="1090" spans="1:16" s="134" customFormat="1" ht="17.25" hidden="1" outlineLevel="2" x14ac:dyDescent="0.2">
      <c r="A1090" s="516"/>
      <c r="B1090" s="166"/>
      <c r="C1090" s="517" t="s">
        <v>1040</v>
      </c>
      <c r="D1090" s="508" t="s">
        <v>1041</v>
      </c>
      <c r="E1090" s="508" t="s">
        <v>1042</v>
      </c>
      <c r="F1090" s="131"/>
      <c r="G1090" s="132"/>
      <c r="H1090" s="133"/>
      <c r="I1090" s="133"/>
      <c r="J1090" s="133"/>
      <c r="K1090" s="133"/>
      <c r="L1090" s="133"/>
      <c r="M1090" s="133"/>
      <c r="N1090" s="133"/>
      <c r="O1090" s="133"/>
      <c r="P1090" s="133"/>
    </row>
    <row r="1091" spans="1:16" s="134" customFormat="1" ht="17.25" hidden="1" outlineLevel="2" x14ac:dyDescent="0.2">
      <c r="A1091" s="516"/>
      <c r="B1091" s="166"/>
      <c r="C1091" s="508" t="s">
        <v>1043</v>
      </c>
      <c r="D1091" s="508" t="s">
        <v>1057</v>
      </c>
      <c r="E1091" s="508" t="s">
        <v>1042</v>
      </c>
      <c r="F1091" s="131"/>
      <c r="G1091" s="132"/>
      <c r="H1091" s="133"/>
      <c r="I1091" s="133"/>
      <c r="J1091" s="133"/>
      <c r="K1091" s="133"/>
      <c r="L1091" s="133"/>
      <c r="M1091" s="133"/>
      <c r="N1091" s="133"/>
      <c r="O1091" s="133"/>
      <c r="P1091" s="133"/>
    </row>
    <row r="1092" spans="1:16" s="134" customFormat="1" ht="17.25" hidden="1" outlineLevel="2" x14ac:dyDescent="0.2">
      <c r="A1092" s="516"/>
      <c r="B1092" s="166"/>
      <c r="C1092" s="508" t="s">
        <v>1045</v>
      </c>
      <c r="D1092" s="508" t="s">
        <v>1046</v>
      </c>
      <c r="E1092" s="508"/>
      <c r="F1092" s="131"/>
      <c r="G1092" s="132"/>
      <c r="H1092" s="133"/>
      <c r="I1092" s="133"/>
      <c r="J1092" s="133"/>
      <c r="K1092" s="133"/>
      <c r="L1092" s="133"/>
      <c r="M1092" s="133"/>
      <c r="N1092" s="133"/>
      <c r="O1092" s="133"/>
      <c r="P1092" s="133"/>
    </row>
    <row r="1093" spans="1:16" s="134" customFormat="1" ht="17.25" hidden="1" outlineLevel="2" x14ac:dyDescent="0.2">
      <c r="A1093" s="516"/>
      <c r="B1093" s="166"/>
      <c r="C1093" s="508" t="s">
        <v>1122</v>
      </c>
      <c r="D1093" s="508" t="s">
        <v>1123</v>
      </c>
      <c r="E1093" s="508" t="s">
        <v>1124</v>
      </c>
      <c r="F1093" s="131"/>
      <c r="G1093" s="132"/>
      <c r="H1093" s="133"/>
      <c r="I1093" s="133"/>
      <c r="J1093" s="133"/>
      <c r="K1093" s="133"/>
      <c r="L1093" s="133"/>
      <c r="M1093" s="133"/>
      <c r="N1093" s="133"/>
      <c r="O1093" s="133"/>
      <c r="P1093" s="133"/>
    </row>
    <row r="1094" spans="1:16" s="164" customFormat="1" ht="12.75" hidden="1" outlineLevel="2" x14ac:dyDescent="0.2">
      <c r="A1094" s="518"/>
      <c r="B1094" s="522"/>
      <c r="C1094" s="522"/>
      <c r="D1094" s="522"/>
      <c r="E1094" s="523"/>
      <c r="F1094" s="131"/>
      <c r="G1094" s="162"/>
      <c r="H1094" s="163"/>
      <c r="I1094" s="163"/>
      <c r="J1094" s="163"/>
      <c r="K1094" s="163"/>
      <c r="L1094" s="163"/>
      <c r="M1094" s="163"/>
      <c r="N1094" s="163"/>
      <c r="O1094" s="163"/>
      <c r="P1094" s="163"/>
    </row>
    <row r="1095" spans="1:16" s="134" customFormat="1" ht="17.25" hidden="1" outlineLevel="2" x14ac:dyDescent="0.2">
      <c r="A1095" s="516"/>
      <c r="B1095" s="166"/>
      <c r="C1095" s="508" t="s">
        <v>406</v>
      </c>
      <c r="D1095" s="508" t="s">
        <v>875</v>
      </c>
      <c r="E1095" s="508" t="s">
        <v>876</v>
      </c>
      <c r="F1095" s="131"/>
      <c r="G1095" s="132"/>
      <c r="H1095" s="133"/>
      <c r="I1095" s="133"/>
      <c r="J1095" s="133"/>
      <c r="K1095" s="133"/>
      <c r="L1095" s="133"/>
      <c r="M1095" s="133"/>
      <c r="N1095" s="133"/>
      <c r="O1095" s="133"/>
      <c r="P1095" s="133"/>
    </row>
    <row r="1096" spans="1:16" s="134" customFormat="1" ht="17.25" hidden="1" outlineLevel="2" x14ac:dyDescent="0.2">
      <c r="A1096" s="516"/>
      <c r="B1096" s="166"/>
      <c r="C1096" s="508" t="s">
        <v>408</v>
      </c>
      <c r="D1096" s="508" t="s">
        <v>738</v>
      </c>
      <c r="E1096" s="508" t="s">
        <v>877</v>
      </c>
      <c r="F1096" s="131"/>
      <c r="G1096" s="132"/>
      <c r="H1096" s="133"/>
      <c r="I1096" s="133"/>
      <c r="J1096" s="133"/>
      <c r="K1096" s="133"/>
      <c r="L1096" s="133"/>
      <c r="M1096" s="133"/>
      <c r="N1096" s="133"/>
      <c r="O1096" s="133"/>
      <c r="P1096" s="133"/>
    </row>
    <row r="1097" spans="1:16" s="134" customFormat="1" ht="34.5" hidden="1" outlineLevel="2" x14ac:dyDescent="0.2">
      <c r="A1097" s="516"/>
      <c r="B1097" s="166"/>
      <c r="C1097" s="508" t="s">
        <v>1125</v>
      </c>
      <c r="D1097" s="508" t="s">
        <v>411</v>
      </c>
      <c r="E1097" s="508" t="s">
        <v>1126</v>
      </c>
      <c r="F1097" s="131"/>
      <c r="G1097" s="132"/>
      <c r="H1097" s="133"/>
      <c r="I1097" s="133"/>
      <c r="J1097" s="133"/>
      <c r="K1097" s="133"/>
      <c r="L1097" s="133"/>
      <c r="M1097" s="133"/>
      <c r="N1097" s="133"/>
      <c r="O1097" s="133"/>
      <c r="P1097" s="133"/>
    </row>
    <row r="1098" spans="1:16" s="164" customFormat="1" ht="17.25" hidden="1" outlineLevel="2" x14ac:dyDescent="0.2">
      <c r="A1098" s="516"/>
      <c r="B1098" s="153"/>
      <c r="C1098" s="508" t="s">
        <v>393</v>
      </c>
      <c r="D1098" s="508" t="s">
        <v>621</v>
      </c>
      <c r="E1098" s="508"/>
      <c r="F1098" s="131"/>
      <c r="G1098" s="162"/>
      <c r="H1098" s="163"/>
      <c r="I1098" s="163"/>
      <c r="J1098" s="163"/>
      <c r="K1098" s="163"/>
      <c r="L1098" s="163"/>
      <c r="M1098" s="163"/>
      <c r="N1098" s="163"/>
      <c r="O1098" s="163"/>
      <c r="P1098" s="163"/>
    </row>
    <row r="1099" spans="1:16" s="164" customFormat="1" ht="17.25" hidden="1" outlineLevel="2" x14ac:dyDescent="0.2">
      <c r="A1099" s="516"/>
      <c r="B1099" s="153"/>
      <c r="C1099" s="508" t="s">
        <v>396</v>
      </c>
      <c r="D1099" s="508" t="s">
        <v>690</v>
      </c>
      <c r="E1099" s="508"/>
      <c r="F1099" s="131"/>
      <c r="G1099" s="162"/>
      <c r="H1099" s="163"/>
      <c r="I1099" s="163"/>
      <c r="J1099" s="163"/>
      <c r="K1099" s="163"/>
      <c r="L1099" s="163"/>
      <c r="M1099" s="163"/>
      <c r="N1099" s="163"/>
      <c r="O1099" s="163"/>
      <c r="P1099" s="163"/>
    </row>
    <row r="1100" spans="1:16" s="164" customFormat="1" ht="17.25" hidden="1" outlineLevel="2" x14ac:dyDescent="0.2">
      <c r="A1100" s="516"/>
      <c r="B1100" s="153"/>
      <c r="C1100" s="508" t="s">
        <v>398</v>
      </c>
      <c r="D1100" s="508" t="s">
        <v>1128</v>
      </c>
      <c r="E1100" s="508" t="s">
        <v>1048</v>
      </c>
      <c r="F1100" s="131"/>
      <c r="G1100" s="162"/>
      <c r="H1100" s="163"/>
      <c r="I1100" s="163"/>
      <c r="J1100" s="163"/>
      <c r="K1100" s="163"/>
      <c r="L1100" s="163"/>
      <c r="M1100" s="163"/>
      <c r="N1100" s="163"/>
      <c r="O1100" s="163"/>
      <c r="P1100" s="163"/>
    </row>
    <row r="1101" spans="1:16" s="164" customFormat="1" ht="17.25" hidden="1" outlineLevel="2" x14ac:dyDescent="0.2">
      <c r="A1101" s="516"/>
      <c r="B1101" s="153"/>
      <c r="C1101" s="508" t="s">
        <v>400</v>
      </c>
      <c r="D1101" s="508" t="s">
        <v>1129</v>
      </c>
      <c r="E1101" s="508"/>
      <c r="F1101" s="131"/>
      <c r="G1101" s="162"/>
      <c r="H1101" s="163"/>
      <c r="I1101" s="163"/>
      <c r="J1101" s="163"/>
      <c r="K1101" s="163"/>
      <c r="L1101" s="163"/>
      <c r="M1101" s="163"/>
      <c r="N1101" s="163"/>
      <c r="O1101" s="163"/>
      <c r="P1101" s="163"/>
    </row>
    <row r="1102" spans="1:16" s="164" customFormat="1" ht="12.75" hidden="1" outlineLevel="2" x14ac:dyDescent="0.2">
      <c r="A1102" s="518"/>
      <c r="B1102" s="522"/>
      <c r="C1102" s="522"/>
      <c r="D1102" s="522"/>
      <c r="E1102" s="523"/>
      <c r="F1102" s="131"/>
      <c r="G1102" s="162"/>
      <c r="H1102" s="163"/>
      <c r="I1102" s="163"/>
      <c r="J1102" s="163"/>
      <c r="K1102" s="163"/>
      <c r="L1102" s="163"/>
      <c r="M1102" s="163"/>
      <c r="N1102" s="163"/>
      <c r="O1102" s="163"/>
      <c r="P1102" s="163"/>
    </row>
    <row r="1103" spans="1:16" s="134" customFormat="1" ht="34.5" hidden="1" outlineLevel="2" x14ac:dyDescent="0.2">
      <c r="A1103" s="516"/>
      <c r="B1103" s="166"/>
      <c r="C1103" s="508" t="s">
        <v>789</v>
      </c>
      <c r="D1103" s="508" t="s">
        <v>608</v>
      </c>
      <c r="E1103" s="508"/>
      <c r="F1103" s="131"/>
      <c r="G1103" s="132"/>
      <c r="H1103" s="133"/>
      <c r="I1103" s="133"/>
      <c r="J1103" s="133"/>
      <c r="K1103" s="133"/>
      <c r="L1103" s="133"/>
      <c r="M1103" s="133"/>
      <c r="N1103" s="133"/>
      <c r="O1103" s="133"/>
      <c r="P1103" s="133"/>
    </row>
    <row r="1104" spans="1:16" s="134" customFormat="1" ht="17.25" hidden="1" outlineLevel="2" x14ac:dyDescent="0.2">
      <c r="A1104" s="516"/>
      <c r="B1104" s="166"/>
      <c r="C1104" s="508" t="s">
        <v>791</v>
      </c>
      <c r="D1104" s="508" t="s">
        <v>611</v>
      </c>
      <c r="E1104" s="508"/>
      <c r="F1104" s="131"/>
      <c r="G1104" s="132"/>
      <c r="H1104" s="133"/>
      <c r="I1104" s="133"/>
      <c r="J1104" s="133"/>
      <c r="K1104" s="133"/>
      <c r="L1104" s="133"/>
      <c r="M1104" s="133"/>
      <c r="N1104" s="133"/>
      <c r="O1104" s="133"/>
      <c r="P1104" s="133"/>
    </row>
    <row r="1105" spans="1:16" s="134" customFormat="1" ht="34.5" hidden="1" outlineLevel="2" x14ac:dyDescent="0.2">
      <c r="A1105" s="516"/>
      <c r="B1105" s="166"/>
      <c r="C1105" s="508" t="s">
        <v>830</v>
      </c>
      <c r="D1105" s="508" t="s">
        <v>1051</v>
      </c>
      <c r="E1105" s="508"/>
      <c r="F1105" s="131"/>
      <c r="G1105" s="132"/>
      <c r="H1105" s="133"/>
      <c r="I1105" s="133"/>
      <c r="J1105" s="133"/>
      <c r="K1105" s="133"/>
      <c r="L1105" s="133"/>
      <c r="M1105" s="133"/>
      <c r="N1105" s="133"/>
      <c r="O1105" s="133"/>
      <c r="P1105" s="133"/>
    </row>
    <row r="1106" spans="1:16" s="134" customFormat="1" ht="34.5" hidden="1" outlineLevel="2" x14ac:dyDescent="0.2">
      <c r="A1106" s="442"/>
      <c r="B1106" s="92"/>
      <c r="C1106" s="707" t="s">
        <v>920</v>
      </c>
      <c r="D1106" s="443" t="s">
        <v>614</v>
      </c>
      <c r="E1106" s="443" t="s">
        <v>1206</v>
      </c>
      <c r="F1106" s="131"/>
      <c r="G1106" s="132"/>
      <c r="H1106" s="133"/>
      <c r="I1106" s="133"/>
      <c r="J1106" s="133"/>
      <c r="K1106" s="133"/>
      <c r="L1106" s="133"/>
      <c r="M1106" s="133"/>
      <c r="N1106" s="133"/>
      <c r="O1106" s="133"/>
      <c r="P1106" s="133"/>
    </row>
    <row r="1107" spans="1:16" s="134" customFormat="1" ht="51.75" hidden="1" outlineLevel="2" x14ac:dyDescent="0.2">
      <c r="A1107" s="442"/>
      <c r="B1107" s="92"/>
      <c r="C1107" s="707" t="s">
        <v>844</v>
      </c>
      <c r="D1107" s="443" t="s">
        <v>616</v>
      </c>
      <c r="E1107" s="443" t="s">
        <v>1207</v>
      </c>
      <c r="F1107" s="131"/>
      <c r="G1107" s="132"/>
      <c r="H1107" s="133"/>
      <c r="I1107" s="133"/>
      <c r="J1107" s="133"/>
      <c r="K1107" s="133"/>
      <c r="L1107" s="133"/>
      <c r="M1107" s="133"/>
      <c r="N1107" s="133"/>
      <c r="O1107" s="133"/>
      <c r="P1107" s="133"/>
    </row>
    <row r="1108" spans="1:16" s="134" customFormat="1" ht="34.5" hidden="1" outlineLevel="2" x14ac:dyDescent="0.2">
      <c r="A1108" s="442"/>
      <c r="B1108" s="92"/>
      <c r="C1108" s="707" t="s">
        <v>975</v>
      </c>
      <c r="D1108" s="443" t="s">
        <v>1132</v>
      </c>
      <c r="E1108" s="443" t="s">
        <v>1208</v>
      </c>
      <c r="F1108" s="131"/>
      <c r="G1108" s="132"/>
      <c r="H1108" s="133"/>
      <c r="I1108" s="133"/>
      <c r="J1108" s="133"/>
      <c r="K1108" s="133"/>
      <c r="L1108" s="133"/>
      <c r="M1108" s="133"/>
      <c r="N1108" s="133"/>
      <c r="O1108" s="133"/>
      <c r="P1108" s="133"/>
    </row>
    <row r="1109" spans="1:16" s="134" customFormat="1" ht="12.75" hidden="1" outlineLevel="2" x14ac:dyDescent="0.2">
      <c r="A1109" s="518"/>
      <c r="B1109" s="522"/>
      <c r="C1109" s="522"/>
      <c r="D1109" s="522"/>
      <c r="E1109" s="523"/>
      <c r="F1109" s="131"/>
      <c r="G1109" s="132"/>
      <c r="H1109" s="133"/>
      <c r="I1109" s="133"/>
      <c r="J1109" s="133"/>
      <c r="K1109" s="133"/>
      <c r="L1109" s="133"/>
      <c r="M1109" s="133"/>
      <c r="N1109" s="133"/>
      <c r="O1109" s="133"/>
      <c r="P1109" s="133"/>
    </row>
    <row r="1110" spans="1:16" s="134" customFormat="1" ht="17.25" hidden="1" outlineLevel="2" x14ac:dyDescent="0.2">
      <c r="A1110" s="516"/>
      <c r="B1110" s="166"/>
      <c r="C1110" s="508" t="s">
        <v>943</v>
      </c>
      <c r="D1110" s="508" t="s">
        <v>1029</v>
      </c>
      <c r="E1110" s="508" t="s">
        <v>1209</v>
      </c>
      <c r="F1110" s="131"/>
      <c r="G1110" s="132"/>
      <c r="H1110" s="133"/>
      <c r="I1110" s="133"/>
      <c r="J1110" s="133"/>
      <c r="K1110" s="133"/>
      <c r="L1110" s="133"/>
      <c r="M1110" s="133"/>
      <c r="N1110" s="133"/>
      <c r="O1110" s="133"/>
      <c r="P1110" s="133"/>
    </row>
    <row r="1111" spans="1:16" s="134" customFormat="1" ht="17.25" hidden="1" outlineLevel="2" x14ac:dyDescent="0.2">
      <c r="A1111" s="516"/>
      <c r="B1111" s="166"/>
      <c r="C1111" s="508" t="s">
        <v>946</v>
      </c>
      <c r="D1111" s="508" t="s">
        <v>1031</v>
      </c>
      <c r="E1111" s="508" t="s">
        <v>1032</v>
      </c>
      <c r="F1111" s="131"/>
      <c r="G1111" s="132"/>
      <c r="H1111" s="133"/>
      <c r="I1111" s="133"/>
      <c r="J1111" s="133"/>
      <c r="K1111" s="133"/>
      <c r="L1111" s="133"/>
      <c r="M1111" s="133"/>
      <c r="N1111" s="133"/>
      <c r="O1111" s="133"/>
      <c r="P1111" s="133"/>
    </row>
    <row r="1112" spans="1:16" s="134" customFormat="1" ht="17.25" hidden="1" outlineLevel="2" x14ac:dyDescent="0.2">
      <c r="A1112" s="516"/>
      <c r="B1112" s="166"/>
      <c r="C1112" s="508" t="s">
        <v>949</v>
      </c>
      <c r="D1112" s="508" t="s">
        <v>1033</v>
      </c>
      <c r="E1112" s="508" t="s">
        <v>1032</v>
      </c>
      <c r="F1112" s="131"/>
      <c r="G1112" s="132"/>
      <c r="H1112" s="133"/>
      <c r="I1112" s="133"/>
      <c r="J1112" s="133"/>
      <c r="K1112" s="133"/>
      <c r="L1112" s="133"/>
      <c r="M1112" s="133"/>
      <c r="N1112" s="133"/>
      <c r="O1112" s="133"/>
      <c r="P1112" s="133"/>
    </row>
    <row r="1113" spans="1:16" s="134" customFormat="1" ht="12.75" hidden="1" outlineLevel="2" x14ac:dyDescent="0.2">
      <c r="A1113" s="518"/>
      <c r="B1113" s="522"/>
      <c r="C1113" s="522"/>
      <c r="D1113" s="522"/>
      <c r="E1113" s="523"/>
      <c r="F1113" s="131"/>
      <c r="G1113" s="132"/>
      <c r="H1113" s="133"/>
      <c r="I1113" s="133"/>
      <c r="J1113" s="133"/>
      <c r="K1113" s="133"/>
      <c r="L1113" s="133"/>
      <c r="M1113" s="133"/>
      <c r="N1113" s="133"/>
      <c r="O1113" s="133"/>
      <c r="P1113" s="133"/>
    </row>
    <row r="1114" spans="1:16" s="134" customFormat="1" ht="17.25" hidden="1" outlineLevel="2" x14ac:dyDescent="0.2">
      <c r="A1114" s="516"/>
      <c r="B1114" s="166"/>
      <c r="C1114" s="508"/>
      <c r="D1114" s="508"/>
      <c r="E1114" s="508"/>
      <c r="F1114" s="131"/>
      <c r="G1114" s="132"/>
      <c r="H1114" s="133"/>
      <c r="I1114" s="133"/>
      <c r="J1114" s="133"/>
      <c r="K1114" s="133"/>
      <c r="L1114" s="133"/>
      <c r="M1114" s="133"/>
      <c r="N1114" s="133"/>
      <c r="O1114" s="133"/>
      <c r="P1114" s="133"/>
    </row>
    <row r="1115" spans="1:16" s="134" customFormat="1" ht="12.75" hidden="1" outlineLevel="2" x14ac:dyDescent="0.2">
      <c r="A1115" s="518"/>
      <c r="B1115" s="522"/>
      <c r="C1115" s="522"/>
      <c r="D1115" s="522"/>
      <c r="E1115" s="523"/>
      <c r="F1115" s="131"/>
      <c r="G1115" s="132"/>
      <c r="H1115" s="133"/>
      <c r="I1115" s="133"/>
      <c r="J1115" s="133"/>
      <c r="K1115" s="133"/>
      <c r="L1115" s="133"/>
      <c r="M1115" s="133"/>
      <c r="N1115" s="133"/>
      <c r="O1115" s="133"/>
      <c r="P1115" s="133"/>
    </row>
    <row r="1116" spans="1:16" s="134" customFormat="1" ht="17.25" hidden="1" outlineLevel="2" x14ac:dyDescent="0.2">
      <c r="A1116" s="516"/>
      <c r="B1116" s="166"/>
      <c r="C1116" s="508" t="s">
        <v>91</v>
      </c>
      <c r="D1116" s="508" t="s">
        <v>1134</v>
      </c>
      <c r="E1116" s="508" t="s">
        <v>884</v>
      </c>
      <c r="F1116" s="131"/>
      <c r="G1116" s="132"/>
      <c r="H1116" s="133"/>
      <c r="I1116" s="133"/>
      <c r="J1116" s="133"/>
      <c r="K1116" s="133"/>
      <c r="L1116" s="133"/>
      <c r="M1116" s="133"/>
      <c r="N1116" s="133"/>
      <c r="O1116" s="133"/>
      <c r="P1116" s="133"/>
    </row>
    <row r="1117" spans="1:16" s="134" customFormat="1" ht="17.25" hidden="1" outlineLevel="2" x14ac:dyDescent="0.2">
      <c r="A1117" s="516"/>
      <c r="B1117" s="166"/>
      <c r="C1117" s="508" t="s">
        <v>91</v>
      </c>
      <c r="D1117" s="508" t="s">
        <v>1135</v>
      </c>
      <c r="E1117" s="508" t="s">
        <v>884</v>
      </c>
      <c r="F1117" s="131"/>
      <c r="G1117" s="132"/>
      <c r="H1117" s="133"/>
      <c r="I1117" s="133"/>
      <c r="J1117" s="133"/>
      <c r="K1117" s="133"/>
      <c r="L1117" s="133"/>
      <c r="M1117" s="133"/>
      <c r="N1117" s="133"/>
      <c r="O1117" s="133"/>
      <c r="P1117" s="133"/>
    </row>
    <row r="1118" spans="1:16" s="134" customFormat="1" ht="17.25" hidden="1" outlineLevel="2" x14ac:dyDescent="0.2">
      <c r="A1118" s="516"/>
      <c r="B1118" s="166"/>
      <c r="C1118" s="508" t="s">
        <v>91</v>
      </c>
      <c r="D1118" s="508" t="s">
        <v>875</v>
      </c>
      <c r="E1118" s="508" t="s">
        <v>884</v>
      </c>
      <c r="F1118" s="131"/>
      <c r="G1118" s="132"/>
      <c r="H1118" s="133"/>
      <c r="I1118" s="133"/>
      <c r="J1118" s="133"/>
      <c r="K1118" s="133"/>
      <c r="L1118" s="133"/>
      <c r="M1118" s="133"/>
      <c r="N1118" s="133"/>
      <c r="O1118" s="133"/>
      <c r="P1118" s="133"/>
    </row>
    <row r="1119" spans="1:16" s="134" customFormat="1" ht="17.25" hidden="1" outlineLevel="2" x14ac:dyDescent="0.2">
      <c r="A1119" s="516"/>
      <c r="B1119" s="166"/>
      <c r="C1119" s="508" t="s">
        <v>91</v>
      </c>
      <c r="D1119" s="508" t="s">
        <v>738</v>
      </c>
      <c r="E1119" s="508" t="s">
        <v>884</v>
      </c>
      <c r="F1119" s="131"/>
      <c r="G1119" s="132"/>
      <c r="H1119" s="133"/>
      <c r="I1119" s="133"/>
      <c r="J1119" s="133"/>
      <c r="K1119" s="133"/>
      <c r="L1119" s="133"/>
      <c r="M1119" s="133"/>
      <c r="N1119" s="133"/>
      <c r="O1119" s="133"/>
      <c r="P1119" s="133"/>
    </row>
    <row r="1120" spans="1:16" s="134" customFormat="1" ht="17.25" hidden="1" outlineLevel="2" x14ac:dyDescent="0.2">
      <c r="A1120" s="516"/>
      <c r="B1120" s="166"/>
      <c r="C1120" s="508" t="s">
        <v>91</v>
      </c>
      <c r="D1120" s="508" t="s">
        <v>879</v>
      </c>
      <c r="E1120" s="508" t="s">
        <v>884</v>
      </c>
      <c r="F1120" s="131"/>
      <c r="G1120" s="132"/>
      <c r="H1120" s="133"/>
      <c r="I1120" s="133"/>
      <c r="J1120" s="133"/>
      <c r="K1120" s="133"/>
      <c r="L1120" s="133"/>
      <c r="M1120" s="133"/>
      <c r="N1120" s="133"/>
      <c r="O1120" s="133"/>
      <c r="P1120" s="133"/>
    </row>
    <row r="1121" spans="1:18" s="134" customFormat="1" ht="17.25" hidden="1" outlineLevel="2" x14ac:dyDescent="0.2">
      <c r="A1121" s="516"/>
      <c r="B1121" s="166"/>
      <c r="C1121" s="508" t="s">
        <v>91</v>
      </c>
      <c r="D1121" s="508" t="s">
        <v>424</v>
      </c>
      <c r="E1121" s="508" t="s">
        <v>884</v>
      </c>
      <c r="F1121" s="131"/>
      <c r="G1121" s="132"/>
      <c r="H1121" s="133"/>
      <c r="I1121" s="133"/>
      <c r="J1121" s="133"/>
      <c r="K1121" s="133"/>
      <c r="L1121" s="133"/>
      <c r="M1121" s="133"/>
      <c r="N1121" s="133"/>
      <c r="O1121" s="133"/>
      <c r="P1121" s="133"/>
    </row>
    <row r="1122" spans="1:18" s="134" customFormat="1" ht="17.25" hidden="1" outlineLevel="2" x14ac:dyDescent="0.2">
      <c r="A1122" s="516"/>
      <c r="B1122" s="166"/>
      <c r="C1122" s="508" t="s">
        <v>91</v>
      </c>
      <c r="D1122" s="508" t="s">
        <v>1128</v>
      </c>
      <c r="E1122" s="508" t="s">
        <v>884</v>
      </c>
      <c r="F1122" s="131"/>
      <c r="G1122" s="132"/>
      <c r="H1122" s="133"/>
      <c r="I1122" s="133"/>
      <c r="J1122" s="133"/>
      <c r="K1122" s="133"/>
      <c r="L1122" s="133"/>
      <c r="M1122" s="133"/>
      <c r="N1122" s="133"/>
      <c r="O1122" s="133"/>
      <c r="P1122" s="133"/>
    </row>
    <row r="1123" spans="1:18" s="134" customFormat="1" ht="17.25" hidden="1" outlineLevel="2" x14ac:dyDescent="0.2">
      <c r="A1123" s="516"/>
      <c r="B1123" s="166"/>
      <c r="C1123" s="508" t="s">
        <v>91</v>
      </c>
      <c r="D1123" s="508" t="s">
        <v>1129</v>
      </c>
      <c r="E1123" s="508" t="s">
        <v>884</v>
      </c>
      <c r="F1123" s="131"/>
      <c r="G1123" s="132"/>
      <c r="H1123" s="133"/>
      <c r="I1123" s="133"/>
      <c r="J1123" s="133"/>
      <c r="K1123" s="133"/>
      <c r="L1123" s="133"/>
      <c r="M1123" s="133"/>
      <c r="N1123" s="133"/>
      <c r="O1123" s="133"/>
      <c r="P1123" s="133"/>
    </row>
    <row r="1124" spans="1:18" s="134" customFormat="1" ht="17.25" hidden="1" outlineLevel="1" x14ac:dyDescent="0.2">
      <c r="A1124" s="444"/>
      <c r="B1124" s="451"/>
      <c r="C1124" s="451"/>
      <c r="D1124" s="451"/>
      <c r="E1124" s="452"/>
      <c r="F1124" s="131"/>
      <c r="G1124" s="132"/>
      <c r="H1124" s="133"/>
      <c r="I1124" s="133"/>
      <c r="J1124" s="133"/>
      <c r="K1124" s="133"/>
      <c r="L1124" s="133"/>
      <c r="M1124" s="133"/>
      <c r="N1124" s="133"/>
      <c r="O1124" s="133"/>
      <c r="P1124" s="133"/>
    </row>
    <row r="1125" spans="1:18" s="86" customFormat="1" ht="17.25" hidden="1" outlineLevel="1" x14ac:dyDescent="0.3">
      <c r="A1125" s="155"/>
      <c r="B1125" s="152">
        <f>SUM(B1126:B1167)</f>
        <v>0</v>
      </c>
      <c r="C1125" s="437" t="s">
        <v>139</v>
      </c>
      <c r="D1125" s="81" t="s">
        <v>1210</v>
      </c>
      <c r="E1125" s="157" t="s">
        <v>1147</v>
      </c>
      <c r="F1125" s="83"/>
      <c r="G1125" s="83"/>
      <c r="H1125" s="101"/>
      <c r="I1125" s="83"/>
      <c r="J1125" s="85"/>
      <c r="K1125" s="85"/>
      <c r="L1125" s="85"/>
      <c r="M1125" s="85"/>
      <c r="N1125" s="85"/>
      <c r="O1125" s="85"/>
      <c r="P1125" s="85"/>
      <c r="Q1125" s="85"/>
      <c r="R1125" s="85"/>
    </row>
    <row r="1126" spans="1:18" s="86" customFormat="1" ht="34.5" hidden="1" outlineLevel="2" x14ac:dyDescent="0.3">
      <c r="A1126" s="516"/>
      <c r="B1126" s="156"/>
      <c r="C1126" s="508" t="s">
        <v>1211</v>
      </c>
      <c r="D1126" s="508" t="s">
        <v>1212</v>
      </c>
      <c r="E1126" s="91" t="s">
        <v>1150</v>
      </c>
      <c r="F1126" s="83"/>
      <c r="G1126" s="83"/>
      <c r="H1126" s="101"/>
      <c r="I1126" s="83"/>
      <c r="J1126" s="85"/>
      <c r="K1126" s="85"/>
      <c r="L1126" s="85"/>
      <c r="M1126" s="85"/>
      <c r="N1126" s="85"/>
      <c r="O1126" s="85"/>
      <c r="P1126" s="85"/>
      <c r="Q1126" s="85"/>
      <c r="R1126" s="85"/>
    </row>
    <row r="1127" spans="1:18" s="86" customFormat="1" ht="34.5" hidden="1" outlineLevel="2" x14ac:dyDescent="0.3">
      <c r="A1127" s="516"/>
      <c r="B1127" s="156"/>
      <c r="C1127" s="508" t="s">
        <v>1169</v>
      </c>
      <c r="D1127" s="508" t="s">
        <v>1170</v>
      </c>
      <c r="E1127" s="91"/>
      <c r="F1127" s="83"/>
      <c r="G1127" s="83"/>
      <c r="H1127" s="101"/>
      <c r="I1127" s="83"/>
      <c r="J1127" s="85"/>
      <c r="K1127" s="85"/>
      <c r="L1127" s="85"/>
      <c r="M1127" s="85"/>
      <c r="N1127" s="85"/>
      <c r="O1127" s="85"/>
      <c r="P1127" s="85"/>
      <c r="Q1127" s="85"/>
      <c r="R1127" s="85"/>
    </row>
    <row r="1128" spans="1:18" s="86" customFormat="1" ht="34.5" hidden="1" outlineLevel="2" x14ac:dyDescent="0.3">
      <c r="A1128" s="516"/>
      <c r="B1128" s="156"/>
      <c r="C1128" s="508" t="s">
        <v>1172</v>
      </c>
      <c r="D1128" s="508" t="s">
        <v>1173</v>
      </c>
      <c r="E1128" s="91"/>
      <c r="F1128" s="83"/>
      <c r="G1128" s="83"/>
      <c r="H1128" s="101"/>
      <c r="I1128" s="83"/>
      <c r="J1128" s="85"/>
      <c r="K1128" s="85"/>
      <c r="L1128" s="85"/>
      <c r="M1128" s="85"/>
      <c r="N1128" s="85"/>
      <c r="O1128" s="85"/>
      <c r="P1128" s="85"/>
      <c r="Q1128" s="85"/>
      <c r="R1128" s="85"/>
    </row>
    <row r="1129" spans="1:18" s="86" customFormat="1" ht="34.5" hidden="1" outlineLevel="2" x14ac:dyDescent="0.3">
      <c r="A1129" s="516"/>
      <c r="B1129" s="156"/>
      <c r="C1129" s="508" t="s">
        <v>1175</v>
      </c>
      <c r="D1129" s="508" t="s">
        <v>1176</v>
      </c>
      <c r="E1129" s="91"/>
      <c r="F1129" s="83"/>
      <c r="G1129" s="83"/>
      <c r="H1129" s="101"/>
      <c r="I1129" s="83"/>
      <c r="J1129" s="85"/>
      <c r="K1129" s="85"/>
      <c r="L1129" s="85"/>
      <c r="M1129" s="85"/>
      <c r="N1129" s="85"/>
      <c r="O1129" s="85"/>
      <c r="P1129" s="85"/>
      <c r="Q1129" s="85"/>
      <c r="R1129" s="85"/>
    </row>
    <row r="1130" spans="1:18" s="86" customFormat="1" ht="17.25" hidden="1" outlineLevel="2" x14ac:dyDescent="0.3">
      <c r="A1130" s="516"/>
      <c r="B1130" s="156"/>
      <c r="C1130" s="508" t="s">
        <v>1178</v>
      </c>
      <c r="D1130" s="508" t="s">
        <v>1179</v>
      </c>
      <c r="E1130" s="91" t="s">
        <v>1156</v>
      </c>
      <c r="F1130" s="83"/>
      <c r="G1130" s="83"/>
      <c r="H1130" s="101"/>
      <c r="I1130" s="83"/>
      <c r="J1130" s="85"/>
      <c r="K1130" s="85"/>
      <c r="L1130" s="85"/>
      <c r="M1130" s="85"/>
      <c r="N1130" s="85"/>
      <c r="O1130" s="85"/>
      <c r="P1130" s="85"/>
      <c r="Q1130" s="85"/>
      <c r="R1130" s="85"/>
    </row>
    <row r="1131" spans="1:18" s="86" customFormat="1" ht="17.25" hidden="1" outlineLevel="2" x14ac:dyDescent="0.3">
      <c r="A1131" s="516"/>
      <c r="B1131" s="156"/>
      <c r="C1131" s="508" t="s">
        <v>1181</v>
      </c>
      <c r="D1131" s="508" t="s">
        <v>1213</v>
      </c>
      <c r="E1131" s="91" t="s">
        <v>1156</v>
      </c>
      <c r="F1131" s="83"/>
      <c r="G1131" s="83"/>
      <c r="H1131" s="101"/>
      <c r="I1131" s="83"/>
      <c r="J1131" s="85"/>
      <c r="K1131" s="85"/>
      <c r="L1131" s="85"/>
      <c r="M1131" s="85"/>
      <c r="N1131" s="85"/>
      <c r="O1131" s="85"/>
      <c r="P1131" s="85"/>
      <c r="Q1131" s="85"/>
      <c r="R1131" s="85"/>
    </row>
    <row r="1132" spans="1:18" s="86" customFormat="1" ht="17.25" hidden="1" outlineLevel="2" x14ac:dyDescent="0.3">
      <c r="A1132" s="516"/>
      <c r="B1132" s="156"/>
      <c r="C1132" s="508" t="s">
        <v>1184</v>
      </c>
      <c r="D1132" s="508" t="s">
        <v>1185</v>
      </c>
      <c r="E1132" s="91"/>
      <c r="F1132" s="83"/>
      <c r="G1132" s="83"/>
      <c r="H1132" s="101"/>
      <c r="I1132" s="83"/>
      <c r="J1132" s="85"/>
      <c r="K1132" s="85"/>
      <c r="L1132" s="85"/>
      <c r="M1132" s="85"/>
      <c r="N1132" s="85"/>
      <c r="O1132" s="85"/>
      <c r="P1132" s="85"/>
      <c r="Q1132" s="85"/>
      <c r="R1132" s="85"/>
    </row>
    <row r="1133" spans="1:18" s="86" customFormat="1" ht="17.25" hidden="1" outlineLevel="2" x14ac:dyDescent="0.3">
      <c r="A1133" s="516"/>
      <c r="B1133" s="156"/>
      <c r="C1133" s="508" t="s">
        <v>1186</v>
      </c>
      <c r="D1133" s="508" t="s">
        <v>1187</v>
      </c>
      <c r="E1133" s="91"/>
      <c r="F1133" s="83"/>
      <c r="G1133" s="83"/>
      <c r="H1133" s="101"/>
      <c r="I1133" s="83"/>
      <c r="J1133" s="85"/>
      <c r="K1133" s="85"/>
      <c r="L1133" s="85"/>
      <c r="M1133" s="85"/>
      <c r="N1133" s="85"/>
      <c r="O1133" s="85"/>
      <c r="P1133" s="85"/>
      <c r="Q1133" s="85"/>
      <c r="R1133" s="85"/>
    </row>
    <row r="1134" spans="1:18" s="86" customFormat="1" ht="17.25" hidden="1" outlineLevel="2" x14ac:dyDescent="0.3">
      <c r="A1134" s="516"/>
      <c r="B1134" s="156"/>
      <c r="C1134" s="508" t="s">
        <v>1188</v>
      </c>
      <c r="D1134" s="508" t="s">
        <v>1189</v>
      </c>
      <c r="E1134" s="91"/>
      <c r="F1134" s="83"/>
      <c r="G1134" s="83"/>
      <c r="H1134" s="101"/>
      <c r="I1134" s="83"/>
      <c r="J1134" s="85"/>
      <c r="K1134" s="85"/>
      <c r="L1134" s="85"/>
      <c r="M1134" s="85"/>
      <c r="N1134" s="85"/>
      <c r="O1134" s="85"/>
      <c r="P1134" s="85"/>
      <c r="Q1134" s="85"/>
      <c r="R1134" s="85"/>
    </row>
    <row r="1135" spans="1:18" s="86" customFormat="1" ht="17.25" hidden="1" outlineLevel="2" x14ac:dyDescent="0.3">
      <c r="A1135" s="516"/>
      <c r="B1135" s="156"/>
      <c r="C1135" s="508" t="s">
        <v>1190</v>
      </c>
      <c r="D1135" s="508" t="s">
        <v>1191</v>
      </c>
      <c r="E1135" s="91"/>
      <c r="F1135" s="83"/>
      <c r="G1135" s="83"/>
      <c r="H1135" s="101"/>
      <c r="I1135" s="83"/>
      <c r="J1135" s="85"/>
      <c r="K1135" s="85"/>
      <c r="L1135" s="85"/>
      <c r="M1135" s="85"/>
      <c r="N1135" s="85"/>
      <c r="O1135" s="85"/>
      <c r="P1135" s="85"/>
      <c r="Q1135" s="85"/>
      <c r="R1135" s="85"/>
    </row>
    <row r="1136" spans="1:18" s="86" customFormat="1" ht="34.5" hidden="1" outlineLevel="2" x14ac:dyDescent="0.3">
      <c r="A1136" s="516"/>
      <c r="B1136" s="156"/>
      <c r="C1136" s="508" t="s">
        <v>1192</v>
      </c>
      <c r="D1136" s="508" t="s">
        <v>1193</v>
      </c>
      <c r="E1136" s="91"/>
      <c r="F1136" s="83"/>
      <c r="G1136" s="83"/>
      <c r="H1136" s="101"/>
      <c r="I1136" s="83"/>
      <c r="J1136" s="85"/>
      <c r="K1136" s="85"/>
      <c r="L1136" s="85"/>
      <c r="M1136" s="85"/>
      <c r="N1136" s="85"/>
      <c r="O1136" s="85"/>
      <c r="P1136" s="85"/>
      <c r="Q1136" s="85"/>
      <c r="R1136" s="85"/>
    </row>
    <row r="1137" spans="1:18" s="86" customFormat="1" ht="34.5" hidden="1" outlineLevel="2" x14ac:dyDescent="0.3">
      <c r="A1137" s="516"/>
      <c r="B1137" s="156"/>
      <c r="C1137" s="508" t="s">
        <v>1194</v>
      </c>
      <c r="D1137" s="508" t="s">
        <v>1214</v>
      </c>
      <c r="E1137" s="91"/>
      <c r="F1137" s="83"/>
      <c r="G1137" s="83"/>
      <c r="H1137" s="101"/>
      <c r="I1137" s="83"/>
      <c r="J1137" s="85"/>
      <c r="K1137" s="85"/>
      <c r="L1137" s="85"/>
      <c r="M1137" s="85"/>
      <c r="N1137" s="85"/>
      <c r="O1137" s="85"/>
      <c r="P1137" s="85"/>
      <c r="Q1137" s="85"/>
      <c r="R1137" s="85"/>
    </row>
    <row r="1138" spans="1:18" s="86" customFormat="1" ht="34.5" hidden="1" outlineLevel="2" x14ac:dyDescent="0.3">
      <c r="A1138" s="516"/>
      <c r="B1138" s="156"/>
      <c r="C1138" s="508" t="s">
        <v>1196</v>
      </c>
      <c r="D1138" s="508" t="s">
        <v>1215</v>
      </c>
      <c r="E1138" s="91"/>
      <c r="F1138" s="83"/>
      <c r="G1138" s="83"/>
      <c r="H1138" s="101"/>
      <c r="I1138" s="83"/>
      <c r="J1138" s="85"/>
      <c r="K1138" s="85"/>
      <c r="L1138" s="85"/>
      <c r="M1138" s="85"/>
      <c r="N1138" s="85"/>
      <c r="O1138" s="85"/>
      <c r="P1138" s="85"/>
      <c r="Q1138" s="85"/>
      <c r="R1138" s="85"/>
    </row>
    <row r="1139" spans="1:18" s="86" customFormat="1" ht="17.25" hidden="1" outlineLevel="2" x14ac:dyDescent="0.3">
      <c r="A1139" s="516"/>
      <c r="B1139" s="110" t="str">
        <f>IF(B1126&lt;&gt;0,1,"")</f>
        <v/>
      </c>
      <c r="C1139" s="508" t="s">
        <v>1198</v>
      </c>
      <c r="D1139" s="508" t="s">
        <v>1199</v>
      </c>
      <c r="E1139" s="91" t="s">
        <v>1216</v>
      </c>
      <c r="F1139" s="83"/>
      <c r="G1139" s="83"/>
      <c r="H1139" s="101"/>
      <c r="I1139" s="83"/>
      <c r="J1139" s="85"/>
      <c r="K1139" s="85"/>
      <c r="L1139" s="85"/>
      <c r="M1139" s="85"/>
      <c r="N1139" s="85"/>
      <c r="O1139" s="85"/>
      <c r="P1139" s="85"/>
      <c r="Q1139" s="85"/>
      <c r="R1139" s="85"/>
    </row>
    <row r="1140" spans="1:18" s="86" customFormat="1" ht="17.25" hidden="1" outlineLevel="2" x14ac:dyDescent="0.3">
      <c r="A1140" s="516"/>
      <c r="B1140" s="109"/>
      <c r="C1140" s="508" t="s">
        <v>1201</v>
      </c>
      <c r="D1140" s="508" t="s">
        <v>1202</v>
      </c>
      <c r="E1140" s="91" t="s">
        <v>953</v>
      </c>
      <c r="F1140" s="83"/>
      <c r="G1140" s="83"/>
      <c r="H1140" s="101"/>
      <c r="I1140" s="83"/>
      <c r="J1140" s="85"/>
      <c r="K1140" s="85"/>
      <c r="L1140" s="85"/>
      <c r="M1140" s="85"/>
      <c r="N1140" s="85"/>
      <c r="O1140" s="85"/>
      <c r="P1140" s="85"/>
      <c r="Q1140" s="85"/>
      <c r="R1140" s="85"/>
    </row>
    <row r="1141" spans="1:18" s="86" customFormat="1" ht="17.25" hidden="1" outlineLevel="2" x14ac:dyDescent="0.3">
      <c r="A1141" s="516"/>
      <c r="B1141" s="156"/>
      <c r="C1141" s="508" t="s">
        <v>1203</v>
      </c>
      <c r="D1141" s="508" t="s">
        <v>1204</v>
      </c>
      <c r="E1141" s="91"/>
      <c r="F1141" s="83"/>
      <c r="G1141" s="83"/>
      <c r="H1141" s="101"/>
      <c r="I1141" s="83"/>
      <c r="J1141" s="85"/>
      <c r="K1141" s="85"/>
      <c r="L1141" s="85"/>
      <c r="M1141" s="85"/>
      <c r="N1141" s="85"/>
      <c r="O1141" s="85"/>
      <c r="P1141" s="85"/>
      <c r="Q1141" s="85"/>
      <c r="R1141" s="85"/>
    </row>
    <row r="1142" spans="1:18" s="86" customFormat="1" ht="17.25" hidden="1" outlineLevel="2" x14ac:dyDescent="0.3">
      <c r="A1142" s="518"/>
      <c r="B1142" s="522"/>
      <c r="C1142" s="522"/>
      <c r="D1142" s="522"/>
      <c r="E1142" s="523"/>
      <c r="F1142" s="83"/>
      <c r="G1142" s="83"/>
      <c r="H1142" s="101"/>
      <c r="I1142" s="83"/>
      <c r="J1142" s="85"/>
      <c r="K1142" s="85"/>
      <c r="L1142" s="85"/>
      <c r="M1142" s="85"/>
      <c r="N1142" s="85"/>
      <c r="O1142" s="85"/>
      <c r="P1142" s="85"/>
      <c r="Q1142" s="85"/>
      <c r="R1142" s="85"/>
    </row>
    <row r="1143" spans="1:18" s="86" customFormat="1" ht="17.25" hidden="1" outlineLevel="2" x14ac:dyDescent="0.3">
      <c r="A1143" s="516"/>
      <c r="B1143" s="156"/>
      <c r="C1143" s="508" t="s">
        <v>1040</v>
      </c>
      <c r="D1143" s="508" t="s">
        <v>1158</v>
      </c>
      <c r="E1143" s="154"/>
      <c r="F1143" s="83"/>
      <c r="G1143" s="83"/>
      <c r="H1143" s="101"/>
      <c r="I1143" s="83"/>
      <c r="J1143" s="85"/>
      <c r="K1143" s="85"/>
      <c r="L1143" s="85"/>
      <c r="M1143" s="85"/>
      <c r="N1143" s="85"/>
      <c r="O1143" s="85"/>
      <c r="P1143" s="85"/>
      <c r="Q1143" s="85"/>
      <c r="R1143" s="85"/>
    </row>
    <row r="1144" spans="1:18" s="86" customFormat="1" ht="17.25" hidden="1" outlineLevel="2" x14ac:dyDescent="0.3">
      <c r="A1144" s="516"/>
      <c r="B1144" s="156"/>
      <c r="C1144" s="508" t="s">
        <v>1043</v>
      </c>
      <c r="D1144" s="508" t="s">
        <v>1044</v>
      </c>
      <c r="E1144" s="154"/>
      <c r="F1144" s="83"/>
      <c r="G1144" s="83"/>
      <c r="H1144" s="101"/>
      <c r="I1144" s="83"/>
      <c r="J1144" s="85"/>
      <c r="K1144" s="85"/>
      <c r="L1144" s="85"/>
      <c r="M1144" s="85"/>
      <c r="N1144" s="85"/>
      <c r="O1144" s="85"/>
      <c r="P1144" s="85"/>
      <c r="Q1144" s="85"/>
      <c r="R1144" s="85"/>
    </row>
    <row r="1145" spans="1:18" s="86" customFormat="1" ht="17.25" hidden="1" outlineLevel="2" x14ac:dyDescent="0.3">
      <c r="A1145" s="516"/>
      <c r="B1145" s="156"/>
      <c r="C1145" s="508" t="s">
        <v>1045</v>
      </c>
      <c r="D1145" s="508" t="s">
        <v>1058</v>
      </c>
      <c r="E1145" s="154"/>
      <c r="F1145" s="83"/>
      <c r="G1145" s="83"/>
      <c r="H1145" s="101"/>
      <c r="I1145" s="83"/>
      <c r="J1145" s="85"/>
      <c r="K1145" s="85"/>
      <c r="L1145" s="85"/>
      <c r="M1145" s="85"/>
      <c r="N1145" s="85"/>
      <c r="O1145" s="85"/>
      <c r="P1145" s="85"/>
      <c r="Q1145" s="85"/>
      <c r="R1145" s="85"/>
    </row>
    <row r="1146" spans="1:18" s="86" customFormat="1" ht="17.25" hidden="1" outlineLevel="2" x14ac:dyDescent="0.3">
      <c r="A1146" s="518"/>
      <c r="B1146" s="522"/>
      <c r="C1146" s="522"/>
      <c r="D1146" s="522"/>
      <c r="E1146" s="523"/>
      <c r="F1146" s="83"/>
      <c r="G1146" s="83"/>
      <c r="H1146" s="101"/>
      <c r="I1146" s="83"/>
      <c r="J1146" s="85"/>
      <c r="K1146" s="85"/>
      <c r="L1146" s="85"/>
      <c r="M1146" s="85"/>
      <c r="N1146" s="85"/>
      <c r="O1146" s="85"/>
      <c r="P1146" s="85"/>
      <c r="Q1146" s="85"/>
      <c r="R1146" s="85"/>
    </row>
    <row r="1147" spans="1:18" s="86" customFormat="1" ht="17.25" hidden="1" outlineLevel="2" x14ac:dyDescent="0.3">
      <c r="A1147" s="516"/>
      <c r="B1147" s="156" t="str">
        <f>IF(D1147&lt;&gt;"","1", "")</f>
        <v/>
      </c>
      <c r="C1147" s="508" t="s">
        <v>1159</v>
      </c>
      <c r="D1147" s="508"/>
      <c r="E1147" s="154" t="s">
        <v>1160</v>
      </c>
      <c r="F1147" s="83"/>
      <c r="G1147" s="83"/>
      <c r="H1147" s="101"/>
      <c r="I1147" s="83"/>
      <c r="J1147" s="85"/>
      <c r="K1147" s="85"/>
      <c r="L1147" s="85"/>
      <c r="M1147" s="85"/>
      <c r="N1147" s="85"/>
      <c r="O1147" s="85"/>
      <c r="P1147" s="85"/>
      <c r="Q1147" s="85"/>
      <c r="R1147" s="85"/>
    </row>
    <row r="1148" spans="1:18" s="86" customFormat="1" ht="17.25" hidden="1" outlineLevel="2" x14ac:dyDescent="0.3">
      <c r="A1148" s="516"/>
      <c r="B1148" s="156" t="str">
        <f>IF(D1148&lt;&gt;"","1", "")</f>
        <v/>
      </c>
      <c r="C1148" s="508" t="s">
        <v>1161</v>
      </c>
      <c r="D1148" s="508"/>
      <c r="E1148" s="154" t="s">
        <v>1160</v>
      </c>
      <c r="F1148" s="83"/>
      <c r="G1148" s="83"/>
      <c r="H1148" s="101"/>
      <c r="I1148" s="83"/>
      <c r="J1148" s="85"/>
      <c r="K1148" s="85"/>
      <c r="L1148" s="85"/>
      <c r="M1148" s="85"/>
      <c r="N1148" s="85"/>
      <c r="O1148" s="85"/>
      <c r="P1148" s="85"/>
      <c r="Q1148" s="85"/>
      <c r="R1148" s="85"/>
    </row>
    <row r="1149" spans="1:18" s="86" customFormat="1" ht="17.25" hidden="1" outlineLevel="2" x14ac:dyDescent="0.3">
      <c r="A1149" s="516"/>
      <c r="B1149" s="156"/>
      <c r="C1149" s="508"/>
      <c r="D1149" s="508"/>
      <c r="E1149" s="154"/>
      <c r="F1149" s="83"/>
      <c r="G1149" s="83"/>
      <c r="H1149" s="101"/>
      <c r="I1149" s="83"/>
      <c r="J1149" s="85"/>
      <c r="K1149" s="85"/>
      <c r="L1149" s="85"/>
      <c r="M1149" s="85"/>
      <c r="N1149" s="85"/>
      <c r="O1149" s="85"/>
      <c r="P1149" s="85"/>
      <c r="Q1149" s="85"/>
      <c r="R1149" s="85"/>
    </row>
    <row r="1150" spans="1:18" s="86" customFormat="1" ht="17.25" hidden="1" outlineLevel="2" x14ac:dyDescent="0.3">
      <c r="A1150" s="518"/>
      <c r="B1150" s="522"/>
      <c r="C1150" s="522"/>
      <c r="D1150" s="522"/>
      <c r="E1150" s="523"/>
      <c r="F1150" s="83"/>
      <c r="G1150" s="83"/>
      <c r="H1150" s="101"/>
      <c r="I1150" s="83"/>
      <c r="J1150" s="85"/>
      <c r="K1150" s="85"/>
      <c r="L1150" s="85"/>
      <c r="M1150" s="85"/>
      <c r="N1150" s="85"/>
      <c r="O1150" s="85"/>
      <c r="P1150" s="85"/>
      <c r="Q1150" s="85"/>
      <c r="R1150" s="85"/>
    </row>
    <row r="1151" spans="1:18" s="86" customFormat="1" ht="17.25" hidden="1" outlineLevel="2" x14ac:dyDescent="0.3">
      <c r="A1151" s="516"/>
      <c r="B1151" s="156"/>
      <c r="C1151" s="508" t="s">
        <v>404</v>
      </c>
      <c r="D1151" s="508" t="s">
        <v>405</v>
      </c>
      <c r="E1151" s="154"/>
      <c r="F1151" s="83"/>
      <c r="G1151" s="83"/>
      <c r="H1151" s="101"/>
      <c r="I1151" s="83"/>
      <c r="J1151" s="85"/>
      <c r="K1151" s="85"/>
      <c r="L1151" s="85"/>
      <c r="M1151" s="85"/>
      <c r="N1151" s="85"/>
      <c r="O1151" s="85"/>
      <c r="P1151" s="85"/>
      <c r="Q1151" s="85"/>
      <c r="R1151" s="85"/>
    </row>
    <row r="1152" spans="1:18" s="86" customFormat="1" ht="17.25" hidden="1" outlineLevel="2" x14ac:dyDescent="0.3">
      <c r="A1152" s="516"/>
      <c r="B1152" s="156"/>
      <c r="C1152" s="508" t="s">
        <v>406</v>
      </c>
      <c r="D1152" s="508" t="s">
        <v>626</v>
      </c>
      <c r="E1152" s="154"/>
      <c r="F1152" s="83"/>
      <c r="G1152" s="83"/>
      <c r="H1152" s="101"/>
      <c r="I1152" s="83"/>
      <c r="J1152" s="85"/>
      <c r="K1152" s="85"/>
      <c r="L1152" s="85"/>
      <c r="M1152" s="85"/>
      <c r="N1152" s="85"/>
      <c r="O1152" s="85"/>
      <c r="P1152" s="85"/>
      <c r="Q1152" s="85"/>
      <c r="R1152" s="85"/>
    </row>
    <row r="1153" spans="1:18" s="86" customFormat="1" ht="17.25" hidden="1" outlineLevel="2" x14ac:dyDescent="0.3">
      <c r="A1153" s="516"/>
      <c r="B1153" s="156"/>
      <c r="C1153" s="508" t="s">
        <v>408</v>
      </c>
      <c r="D1153" s="508" t="s">
        <v>693</v>
      </c>
      <c r="E1153" s="154"/>
      <c r="F1153" s="83"/>
      <c r="G1153" s="83"/>
      <c r="H1153" s="101"/>
      <c r="I1153" s="83"/>
      <c r="J1153" s="85"/>
      <c r="K1153" s="85"/>
      <c r="L1153" s="85"/>
      <c r="M1153" s="85"/>
      <c r="N1153" s="85"/>
      <c r="O1153" s="85"/>
      <c r="P1153" s="85"/>
      <c r="Q1153" s="85"/>
      <c r="R1153" s="85"/>
    </row>
    <row r="1154" spans="1:18" s="86" customFormat="1" ht="34.5" hidden="1" outlineLevel="2" x14ac:dyDescent="0.3">
      <c r="A1154" s="516"/>
      <c r="B1154" s="156"/>
      <c r="C1154" s="508" t="s">
        <v>410</v>
      </c>
      <c r="D1154" s="508" t="s">
        <v>628</v>
      </c>
      <c r="E1154" s="154"/>
      <c r="F1154" s="83"/>
      <c r="G1154" s="83"/>
      <c r="H1154" s="101"/>
      <c r="I1154" s="83"/>
      <c r="J1154" s="85"/>
      <c r="K1154" s="85"/>
      <c r="L1154" s="85"/>
      <c r="M1154" s="85"/>
      <c r="N1154" s="85"/>
      <c r="O1154" s="85"/>
      <c r="P1154" s="85"/>
      <c r="Q1154" s="85"/>
      <c r="R1154" s="85"/>
    </row>
    <row r="1155" spans="1:18" s="86" customFormat="1" ht="17.25" hidden="1" outlineLevel="2" x14ac:dyDescent="0.3">
      <c r="A1155" s="516"/>
      <c r="B1155" s="156"/>
      <c r="C1155" s="508" t="s">
        <v>396</v>
      </c>
      <c r="D1155" s="508" t="s">
        <v>690</v>
      </c>
      <c r="E1155" s="154"/>
      <c r="F1155" s="83"/>
      <c r="G1155" s="83"/>
      <c r="H1155" s="101"/>
      <c r="I1155" s="83"/>
      <c r="J1155" s="85"/>
      <c r="K1155" s="85"/>
      <c r="L1155" s="85"/>
      <c r="M1155" s="85"/>
      <c r="N1155" s="85"/>
      <c r="O1155" s="85"/>
      <c r="P1155" s="85"/>
      <c r="Q1155" s="85"/>
      <c r="R1155" s="85"/>
    </row>
    <row r="1156" spans="1:18" s="86" customFormat="1" ht="17.25" hidden="1" outlineLevel="2" x14ac:dyDescent="0.3">
      <c r="A1156" s="516"/>
      <c r="B1156" s="156"/>
      <c r="C1156" s="508" t="s">
        <v>398</v>
      </c>
      <c r="D1156" s="508" t="s">
        <v>691</v>
      </c>
      <c r="E1156" s="154"/>
      <c r="F1156" s="83"/>
      <c r="G1156" s="83"/>
      <c r="H1156" s="101"/>
      <c r="I1156" s="83"/>
      <c r="J1156" s="85"/>
      <c r="K1156" s="85"/>
      <c r="L1156" s="85"/>
      <c r="M1156" s="85"/>
      <c r="N1156" s="85"/>
      <c r="O1156" s="85"/>
      <c r="P1156" s="85"/>
      <c r="Q1156" s="85"/>
      <c r="R1156" s="85"/>
    </row>
    <row r="1157" spans="1:18" s="86" customFormat="1" ht="17.25" hidden="1" outlineLevel="2" x14ac:dyDescent="0.3">
      <c r="A1157" s="516"/>
      <c r="B1157" s="156"/>
      <c r="C1157" s="508" t="s">
        <v>400</v>
      </c>
      <c r="D1157" s="508" t="s">
        <v>692</v>
      </c>
      <c r="E1157" s="154"/>
      <c r="F1157" s="83"/>
      <c r="G1157" s="83"/>
      <c r="H1157" s="101"/>
      <c r="I1157" s="83"/>
      <c r="J1157" s="85"/>
      <c r="K1157" s="85"/>
      <c r="L1157" s="85"/>
      <c r="M1157" s="85"/>
      <c r="N1157" s="85"/>
      <c r="O1157" s="85"/>
      <c r="P1157" s="85"/>
      <c r="Q1157" s="85"/>
      <c r="R1157" s="85"/>
    </row>
    <row r="1158" spans="1:18" s="86" customFormat="1" ht="17.25" hidden="1" outlineLevel="2" x14ac:dyDescent="0.3">
      <c r="A1158" s="518"/>
      <c r="B1158" s="522"/>
      <c r="C1158" s="522"/>
      <c r="D1158" s="522"/>
      <c r="E1158" s="523"/>
      <c r="F1158" s="83"/>
      <c r="G1158" s="83"/>
      <c r="H1158" s="101"/>
      <c r="I1158" s="83"/>
      <c r="J1158" s="85"/>
      <c r="K1158" s="85"/>
      <c r="L1158" s="85"/>
      <c r="M1158" s="85"/>
      <c r="N1158" s="85"/>
      <c r="O1158" s="85"/>
      <c r="P1158" s="85"/>
      <c r="Q1158" s="85"/>
      <c r="R1158" s="85"/>
    </row>
    <row r="1159" spans="1:18" s="86" customFormat="1" ht="34.5" hidden="1" outlineLevel="2" x14ac:dyDescent="0.3">
      <c r="A1159" s="516"/>
      <c r="B1159" s="156"/>
      <c r="C1159" s="508" t="s">
        <v>783</v>
      </c>
      <c r="D1159" s="508" t="s">
        <v>608</v>
      </c>
      <c r="E1159" s="154"/>
      <c r="F1159" s="83"/>
      <c r="G1159" s="83"/>
      <c r="H1159" s="101"/>
      <c r="I1159" s="83"/>
      <c r="J1159" s="85"/>
      <c r="K1159" s="85"/>
      <c r="L1159" s="85"/>
      <c r="M1159" s="85"/>
      <c r="N1159" s="85"/>
      <c r="O1159" s="85"/>
      <c r="P1159" s="85"/>
      <c r="Q1159" s="85"/>
      <c r="R1159" s="85"/>
    </row>
    <row r="1160" spans="1:18" s="86" customFormat="1" ht="34.5" hidden="1" outlineLevel="2" x14ac:dyDescent="0.3">
      <c r="A1160" s="516"/>
      <c r="B1160" s="156"/>
      <c r="C1160" s="508" t="s">
        <v>786</v>
      </c>
      <c r="D1160" s="508" t="s">
        <v>1051</v>
      </c>
      <c r="E1160" s="154"/>
      <c r="F1160" s="83"/>
      <c r="G1160" s="83"/>
      <c r="H1160" s="101"/>
      <c r="I1160" s="83"/>
      <c r="J1160" s="85"/>
      <c r="K1160" s="85"/>
      <c r="L1160" s="85"/>
      <c r="M1160" s="85"/>
      <c r="N1160" s="85"/>
      <c r="O1160" s="85"/>
      <c r="P1160" s="85"/>
      <c r="Q1160" s="85"/>
      <c r="R1160" s="85"/>
    </row>
    <row r="1161" spans="1:18" s="86" customFormat="1" ht="17.25" hidden="1" outlineLevel="2" x14ac:dyDescent="0.3">
      <c r="A1161" s="516"/>
      <c r="B1161" s="156"/>
      <c r="C1161" s="508" t="s">
        <v>610</v>
      </c>
      <c r="D1161" s="508" t="s">
        <v>611</v>
      </c>
      <c r="E1161" s="154"/>
      <c r="F1161" s="83"/>
      <c r="G1161" s="83"/>
      <c r="H1161" s="101"/>
      <c r="I1161" s="83"/>
      <c r="J1161" s="85"/>
      <c r="K1161" s="85"/>
      <c r="L1161" s="85"/>
      <c r="M1161" s="85"/>
      <c r="N1161" s="85"/>
      <c r="O1161" s="85"/>
      <c r="P1161" s="85"/>
      <c r="Q1161" s="85"/>
      <c r="R1161" s="85"/>
    </row>
    <row r="1162" spans="1:18" s="86" customFormat="1" ht="17.25" hidden="1" outlineLevel="2" x14ac:dyDescent="0.3">
      <c r="A1162" s="518"/>
      <c r="B1162" s="522"/>
      <c r="C1162" s="522"/>
      <c r="D1162" s="522"/>
      <c r="E1162" s="523"/>
      <c r="F1162" s="83"/>
      <c r="G1162" s="83"/>
      <c r="H1162" s="101"/>
      <c r="I1162" s="83"/>
      <c r="J1162" s="85"/>
      <c r="K1162" s="85"/>
      <c r="L1162" s="85"/>
      <c r="M1162" s="85"/>
      <c r="N1162" s="85"/>
      <c r="O1162" s="85"/>
      <c r="P1162" s="85"/>
      <c r="Q1162" s="85"/>
      <c r="R1162" s="85"/>
    </row>
    <row r="1163" spans="1:18" s="86" customFormat="1" ht="17.25" hidden="1" outlineLevel="2" x14ac:dyDescent="0.3">
      <c r="A1163" s="516"/>
      <c r="B1163" s="156"/>
      <c r="C1163" s="508" t="s">
        <v>943</v>
      </c>
      <c r="D1163" s="508" t="s">
        <v>1029</v>
      </c>
      <c r="E1163" s="154"/>
      <c r="F1163" s="83"/>
      <c r="G1163" s="83"/>
      <c r="H1163" s="101"/>
      <c r="I1163" s="83"/>
      <c r="J1163" s="85"/>
      <c r="K1163" s="85"/>
      <c r="L1163" s="85"/>
      <c r="M1163" s="85"/>
      <c r="N1163" s="85"/>
      <c r="O1163" s="85"/>
      <c r="P1163" s="85"/>
      <c r="Q1163" s="85"/>
      <c r="R1163" s="85"/>
    </row>
    <row r="1164" spans="1:18" s="86" customFormat="1" ht="17.25" hidden="1" outlineLevel="2" x14ac:dyDescent="0.3">
      <c r="A1164" s="516"/>
      <c r="B1164" s="156"/>
      <c r="C1164" s="508" t="s">
        <v>946</v>
      </c>
      <c r="D1164" s="508" t="s">
        <v>1031</v>
      </c>
      <c r="E1164" s="154"/>
      <c r="F1164" s="83"/>
      <c r="G1164" s="83"/>
      <c r="H1164" s="101"/>
      <c r="I1164" s="83"/>
      <c r="J1164" s="85"/>
      <c r="K1164" s="85"/>
      <c r="L1164" s="85"/>
      <c r="M1164" s="85"/>
      <c r="N1164" s="85"/>
      <c r="O1164" s="85"/>
      <c r="P1164" s="85"/>
      <c r="Q1164" s="85"/>
      <c r="R1164" s="85"/>
    </row>
    <row r="1165" spans="1:18" s="86" customFormat="1" ht="17.25" hidden="1" outlineLevel="2" x14ac:dyDescent="0.3">
      <c r="A1165" s="516"/>
      <c r="B1165" s="156"/>
      <c r="C1165" s="508" t="s">
        <v>949</v>
      </c>
      <c r="D1165" s="508" t="s">
        <v>1033</v>
      </c>
      <c r="E1165" s="154"/>
      <c r="F1165" s="83"/>
      <c r="G1165" s="83"/>
      <c r="H1165" s="101"/>
      <c r="I1165" s="83"/>
      <c r="J1165" s="85"/>
      <c r="K1165" s="85"/>
      <c r="L1165" s="85"/>
      <c r="M1165" s="85"/>
      <c r="N1165" s="85"/>
      <c r="O1165" s="85"/>
      <c r="P1165" s="85"/>
      <c r="Q1165" s="85"/>
      <c r="R1165" s="85"/>
    </row>
    <row r="1166" spans="1:18" s="86" customFormat="1" ht="17.25" hidden="1" outlineLevel="2" x14ac:dyDescent="0.3">
      <c r="A1166" s="516"/>
      <c r="B1166" s="156"/>
      <c r="C1166" s="508"/>
      <c r="D1166" s="508"/>
      <c r="E1166" s="154"/>
      <c r="F1166" s="83"/>
      <c r="G1166" s="83"/>
      <c r="H1166" s="101"/>
      <c r="I1166" s="83"/>
      <c r="J1166" s="85"/>
      <c r="K1166" s="85"/>
      <c r="L1166" s="85"/>
      <c r="M1166" s="85"/>
      <c r="N1166" s="85"/>
      <c r="O1166" s="85"/>
      <c r="P1166" s="85"/>
      <c r="Q1166" s="85"/>
      <c r="R1166" s="85"/>
    </row>
    <row r="1167" spans="1:18" s="134" customFormat="1" ht="17.25" hidden="1" outlineLevel="1" x14ac:dyDescent="0.2">
      <c r="A1167" s="444"/>
      <c r="B1167" s="451"/>
      <c r="C1167" s="451"/>
      <c r="D1167" s="451"/>
      <c r="E1167" s="452"/>
      <c r="F1167" s="131"/>
      <c r="G1167" s="132"/>
      <c r="H1167" s="133"/>
      <c r="I1167" s="133"/>
      <c r="J1167" s="133"/>
      <c r="K1167" s="133"/>
      <c r="L1167" s="133"/>
      <c r="M1167" s="133"/>
      <c r="N1167" s="133"/>
      <c r="O1167" s="133"/>
      <c r="P1167" s="133"/>
    </row>
    <row r="1168" spans="1:18" s="161" customFormat="1" ht="69" hidden="1" outlineLevel="1" x14ac:dyDescent="0.2">
      <c r="A1168" s="155"/>
      <c r="B1168" s="152">
        <f>SUM(B1169:B1192)</f>
        <v>0</v>
      </c>
      <c r="C1168" s="437" t="s">
        <v>563</v>
      </c>
      <c r="D1168" s="81" t="s">
        <v>1217</v>
      </c>
      <c r="E1168" s="177" t="s">
        <v>1218</v>
      </c>
      <c r="F1168" s="158"/>
      <c r="G1168" s="159"/>
      <c r="H1168" s="160"/>
      <c r="I1168" s="160"/>
      <c r="J1168" s="160"/>
      <c r="K1168" s="160"/>
      <c r="L1168" s="160"/>
      <c r="M1168" s="160"/>
      <c r="N1168" s="160"/>
      <c r="O1168" s="160"/>
      <c r="P1168" s="160"/>
    </row>
    <row r="1169" spans="1:18" s="86" customFormat="1" ht="155.25" hidden="1" outlineLevel="2" x14ac:dyDescent="0.3">
      <c r="A1169" s="516"/>
      <c r="B1169" s="153"/>
      <c r="C1169" s="517" t="s">
        <v>1064</v>
      </c>
      <c r="D1169" s="508" t="s">
        <v>1065</v>
      </c>
      <c r="E1169" s="154" t="s">
        <v>1219</v>
      </c>
      <c r="F1169" s="83"/>
      <c r="G1169" s="83"/>
      <c r="H1169" s="101"/>
      <c r="I1169" s="83"/>
      <c r="J1169" s="85"/>
      <c r="K1169" s="85"/>
      <c r="L1169" s="85"/>
      <c r="M1169" s="85"/>
      <c r="N1169" s="85"/>
      <c r="O1169" s="85"/>
      <c r="P1169" s="85"/>
      <c r="Q1169" s="85"/>
      <c r="R1169" s="85"/>
    </row>
    <row r="1170" spans="1:18" s="86" customFormat="1" ht="34.5" hidden="1" outlineLevel="2" x14ac:dyDescent="0.3">
      <c r="A1170" s="442"/>
      <c r="B1170" s="92"/>
      <c r="C1170" s="707" t="s">
        <v>1067</v>
      </c>
      <c r="D1170" s="443" t="s">
        <v>1068</v>
      </c>
      <c r="E1170" s="443" t="s">
        <v>1069</v>
      </c>
      <c r="F1170" s="83"/>
      <c r="G1170" s="83"/>
      <c r="H1170" s="101"/>
      <c r="I1170" s="83"/>
      <c r="J1170" s="85"/>
      <c r="K1170" s="85"/>
      <c r="L1170" s="85"/>
      <c r="M1170" s="85"/>
      <c r="N1170" s="85"/>
      <c r="O1170" s="85"/>
      <c r="P1170" s="85"/>
      <c r="Q1170" s="85"/>
      <c r="R1170" s="85"/>
    </row>
    <row r="1171" spans="1:18" s="86" customFormat="1" ht="34.5" hidden="1" outlineLevel="2" x14ac:dyDescent="0.3">
      <c r="A1171" s="516"/>
      <c r="B1171" s="156"/>
      <c r="C1171" s="508" t="s">
        <v>1070</v>
      </c>
      <c r="D1171" s="508" t="s">
        <v>1071</v>
      </c>
      <c r="E1171" s="154"/>
      <c r="F1171" s="83"/>
      <c r="G1171" s="83"/>
      <c r="H1171" s="101"/>
      <c r="I1171" s="83"/>
      <c r="J1171" s="85"/>
      <c r="K1171" s="85"/>
      <c r="L1171" s="85"/>
      <c r="M1171" s="85"/>
      <c r="N1171" s="85"/>
      <c r="O1171" s="85"/>
      <c r="P1171" s="85"/>
      <c r="Q1171" s="85"/>
      <c r="R1171" s="85"/>
    </row>
    <row r="1172" spans="1:18" s="86" customFormat="1" ht="34.5" hidden="1" outlineLevel="2" x14ac:dyDescent="0.3">
      <c r="A1172" s="516"/>
      <c r="B1172" s="156"/>
      <c r="C1172" s="508" t="s">
        <v>1220</v>
      </c>
      <c r="D1172" s="508" t="s">
        <v>1221</v>
      </c>
      <c r="E1172" s="154"/>
      <c r="F1172" s="83"/>
      <c r="G1172" s="83"/>
      <c r="H1172" s="101"/>
      <c r="I1172" s="83"/>
      <c r="J1172" s="85"/>
      <c r="K1172" s="85"/>
      <c r="L1172" s="85"/>
      <c r="M1172" s="85"/>
      <c r="N1172" s="85"/>
      <c r="O1172" s="85"/>
      <c r="P1172" s="85"/>
      <c r="Q1172" s="85"/>
      <c r="R1172" s="85"/>
    </row>
    <row r="1173" spans="1:18" s="86" customFormat="1" ht="34.5" hidden="1" outlineLevel="2" x14ac:dyDescent="0.3">
      <c r="A1173" s="516"/>
      <c r="B1173" s="156"/>
      <c r="C1173" s="508" t="s">
        <v>1222</v>
      </c>
      <c r="D1173" s="508" t="s">
        <v>1223</v>
      </c>
      <c r="E1173" s="154"/>
      <c r="F1173" s="83"/>
      <c r="G1173" s="83"/>
      <c r="H1173" s="101"/>
      <c r="I1173" s="83"/>
      <c r="J1173" s="85"/>
      <c r="K1173" s="85"/>
      <c r="L1173" s="85"/>
      <c r="M1173" s="85"/>
      <c r="N1173" s="85"/>
      <c r="O1173" s="85"/>
      <c r="P1173" s="85"/>
      <c r="Q1173" s="85"/>
      <c r="R1173" s="85"/>
    </row>
    <row r="1174" spans="1:18" s="164" customFormat="1" ht="12.75" hidden="1" outlineLevel="2" x14ac:dyDescent="0.2">
      <c r="A1174" s="518"/>
      <c r="B1174" s="522"/>
      <c r="C1174" s="522"/>
      <c r="D1174" s="522"/>
      <c r="E1174" s="523"/>
      <c r="F1174" s="131"/>
      <c r="G1174" s="162"/>
      <c r="H1174" s="163"/>
      <c r="I1174" s="163"/>
      <c r="J1174" s="163"/>
      <c r="K1174" s="163"/>
      <c r="L1174" s="163"/>
      <c r="M1174" s="163"/>
      <c r="N1174" s="163"/>
      <c r="O1174" s="163"/>
      <c r="P1174" s="163"/>
    </row>
    <row r="1175" spans="1:18" s="86" customFormat="1" ht="34.5" hidden="1" outlineLevel="2" x14ac:dyDescent="0.3">
      <c r="A1175" s="516"/>
      <c r="B1175" s="156"/>
      <c r="C1175" s="508" t="s">
        <v>1224</v>
      </c>
      <c r="D1175" s="508" t="s">
        <v>1225</v>
      </c>
      <c r="E1175" s="91" t="s">
        <v>1226</v>
      </c>
      <c r="F1175" s="83"/>
      <c r="G1175" s="83"/>
      <c r="H1175" s="101"/>
      <c r="I1175" s="83"/>
      <c r="J1175" s="85"/>
      <c r="K1175" s="85"/>
      <c r="L1175" s="85"/>
      <c r="M1175" s="85"/>
      <c r="N1175" s="85"/>
      <c r="O1175" s="85"/>
      <c r="P1175" s="85"/>
      <c r="Q1175" s="85"/>
      <c r="R1175" s="85"/>
    </row>
    <row r="1176" spans="1:18" s="164" customFormat="1" ht="12.75" hidden="1" outlineLevel="2" x14ac:dyDescent="0.2">
      <c r="A1176" s="518"/>
      <c r="B1176" s="522"/>
      <c r="C1176" s="522"/>
      <c r="D1176" s="522"/>
      <c r="E1176" s="523"/>
      <c r="F1176" s="131"/>
      <c r="G1176" s="162"/>
      <c r="H1176" s="163"/>
      <c r="I1176" s="163"/>
      <c r="J1176" s="163"/>
      <c r="K1176" s="163"/>
      <c r="L1176" s="163"/>
      <c r="M1176" s="163"/>
      <c r="N1176" s="163"/>
      <c r="O1176" s="163"/>
      <c r="P1176" s="163"/>
    </row>
    <row r="1177" spans="1:18" s="86" customFormat="1" ht="17.25" hidden="1" outlineLevel="2" x14ac:dyDescent="0.3">
      <c r="A1177" s="516"/>
      <c r="B1177" s="156"/>
      <c r="C1177" s="508" t="s">
        <v>943</v>
      </c>
      <c r="D1177" s="508" t="s">
        <v>1029</v>
      </c>
      <c r="E1177" s="91" t="s">
        <v>1030</v>
      </c>
      <c r="F1177" s="83"/>
      <c r="G1177" s="83"/>
      <c r="H1177" s="101"/>
      <c r="I1177" s="83"/>
      <c r="J1177" s="85"/>
      <c r="K1177" s="85"/>
      <c r="L1177" s="85"/>
      <c r="M1177" s="85"/>
      <c r="N1177" s="85"/>
      <c r="O1177" s="85"/>
      <c r="P1177" s="85"/>
      <c r="Q1177" s="85"/>
      <c r="R1177" s="85"/>
    </row>
    <row r="1178" spans="1:18" s="86" customFormat="1" ht="17.25" hidden="1" outlineLevel="2" x14ac:dyDescent="0.3">
      <c r="A1178" s="516"/>
      <c r="B1178" s="156"/>
      <c r="C1178" s="508" t="s">
        <v>946</v>
      </c>
      <c r="D1178" s="508" t="s">
        <v>1031</v>
      </c>
      <c r="E1178" s="91" t="s">
        <v>1227</v>
      </c>
      <c r="F1178" s="83"/>
      <c r="G1178" s="83"/>
      <c r="H1178" s="101"/>
      <c r="I1178" s="83"/>
      <c r="J1178" s="85"/>
      <c r="K1178" s="85"/>
      <c r="L1178" s="85"/>
      <c r="M1178" s="85"/>
      <c r="N1178" s="85"/>
      <c r="O1178" s="85"/>
      <c r="P1178" s="85"/>
      <c r="Q1178" s="85"/>
      <c r="R1178" s="85"/>
    </row>
    <row r="1179" spans="1:18" s="86" customFormat="1" ht="17.25" hidden="1" outlineLevel="2" x14ac:dyDescent="0.3">
      <c r="A1179" s="516"/>
      <c r="B1179" s="156"/>
      <c r="C1179" s="508" t="s">
        <v>949</v>
      </c>
      <c r="D1179" s="508" t="s">
        <v>1033</v>
      </c>
      <c r="E1179" s="91" t="s">
        <v>1227</v>
      </c>
      <c r="F1179" s="83"/>
      <c r="G1179" s="83"/>
      <c r="H1179" s="101"/>
      <c r="I1179" s="83"/>
      <c r="J1179" s="85"/>
      <c r="K1179" s="85"/>
      <c r="L1179" s="85"/>
      <c r="M1179" s="85"/>
      <c r="N1179" s="85"/>
      <c r="O1179" s="85"/>
      <c r="P1179" s="85"/>
      <c r="Q1179" s="85"/>
      <c r="R1179" s="85"/>
    </row>
    <row r="1180" spans="1:18" s="164" customFormat="1" ht="12.75" hidden="1" outlineLevel="2" x14ac:dyDescent="0.2">
      <c r="A1180" s="518"/>
      <c r="B1180" s="522"/>
      <c r="C1180" s="522"/>
      <c r="D1180" s="522"/>
      <c r="E1180" s="523"/>
      <c r="F1180" s="131"/>
      <c r="G1180" s="162"/>
      <c r="H1180" s="163"/>
      <c r="I1180" s="163"/>
      <c r="J1180" s="163"/>
      <c r="K1180" s="163"/>
      <c r="L1180" s="163"/>
      <c r="M1180" s="163"/>
      <c r="N1180" s="163"/>
      <c r="O1180" s="163"/>
      <c r="P1180" s="163"/>
    </row>
    <row r="1181" spans="1:18" s="86" customFormat="1" ht="17.25" hidden="1" outlineLevel="2" x14ac:dyDescent="0.3">
      <c r="A1181" s="516"/>
      <c r="B1181" s="156"/>
      <c r="C1181" s="508" t="s">
        <v>393</v>
      </c>
      <c r="D1181" s="508" t="s">
        <v>621</v>
      </c>
      <c r="E1181" s="91" t="s">
        <v>1228</v>
      </c>
      <c r="F1181" s="83"/>
      <c r="G1181" s="83"/>
      <c r="H1181" s="101"/>
      <c r="I1181" s="83"/>
      <c r="J1181" s="85"/>
      <c r="K1181" s="85"/>
      <c r="L1181" s="85"/>
      <c r="M1181" s="85"/>
      <c r="N1181" s="85"/>
      <c r="O1181" s="85"/>
      <c r="P1181" s="85"/>
      <c r="Q1181" s="85"/>
      <c r="R1181" s="85"/>
    </row>
    <row r="1182" spans="1:18" s="86" customFormat="1" ht="17.25" hidden="1" outlineLevel="2" x14ac:dyDescent="0.3">
      <c r="A1182" s="516"/>
      <c r="B1182" s="156"/>
      <c r="C1182" s="508" t="s">
        <v>396</v>
      </c>
      <c r="D1182" s="508" t="s">
        <v>690</v>
      </c>
      <c r="E1182" s="154"/>
      <c r="F1182" s="83"/>
      <c r="G1182" s="83"/>
      <c r="H1182" s="101"/>
      <c r="I1182" s="83"/>
      <c r="J1182" s="85"/>
      <c r="K1182" s="85"/>
      <c r="L1182" s="85"/>
      <c r="M1182" s="85"/>
      <c r="N1182" s="85"/>
      <c r="O1182" s="85"/>
      <c r="P1182" s="85"/>
      <c r="Q1182" s="85"/>
      <c r="R1182" s="85"/>
    </row>
    <row r="1183" spans="1:18" s="86" customFormat="1" ht="17.25" hidden="1" outlineLevel="2" x14ac:dyDescent="0.3">
      <c r="A1183" s="516"/>
      <c r="B1183" s="156"/>
      <c r="C1183" s="508" t="s">
        <v>398</v>
      </c>
      <c r="D1183" s="508" t="s">
        <v>1128</v>
      </c>
      <c r="E1183" s="154"/>
      <c r="F1183" s="83"/>
      <c r="G1183" s="83"/>
      <c r="H1183" s="101"/>
      <c r="I1183" s="83"/>
      <c r="J1183" s="85"/>
      <c r="K1183" s="85"/>
      <c r="L1183" s="85"/>
      <c r="M1183" s="85"/>
      <c r="N1183" s="85"/>
      <c r="O1183" s="85"/>
      <c r="P1183" s="85"/>
      <c r="Q1183" s="85"/>
      <c r="R1183" s="85"/>
    </row>
    <row r="1184" spans="1:18" s="86" customFormat="1" ht="17.25" hidden="1" outlineLevel="2" x14ac:dyDescent="0.3">
      <c r="A1184" s="516"/>
      <c r="B1184" s="156"/>
      <c r="C1184" s="508" t="s">
        <v>400</v>
      </c>
      <c r="D1184" s="508" t="s">
        <v>1129</v>
      </c>
      <c r="E1184" s="154"/>
      <c r="F1184" s="83"/>
      <c r="G1184" s="83"/>
      <c r="H1184" s="101"/>
      <c r="I1184" s="83"/>
      <c r="J1184" s="85"/>
      <c r="K1184" s="85"/>
      <c r="L1184" s="85"/>
      <c r="M1184" s="85"/>
      <c r="N1184" s="85"/>
      <c r="O1184" s="85"/>
      <c r="P1184" s="85"/>
      <c r="Q1184" s="85"/>
      <c r="R1184" s="85"/>
    </row>
    <row r="1185" spans="1:18" s="164" customFormat="1" ht="12.75" hidden="1" outlineLevel="2" x14ac:dyDescent="0.2">
      <c r="A1185" s="518"/>
      <c r="B1185" s="522"/>
      <c r="C1185" s="522"/>
      <c r="D1185" s="522"/>
      <c r="E1185" s="523"/>
      <c r="F1185" s="131"/>
      <c r="G1185" s="162"/>
      <c r="H1185" s="163"/>
      <c r="I1185" s="163"/>
      <c r="J1185" s="163"/>
      <c r="K1185" s="163"/>
      <c r="L1185" s="163"/>
      <c r="M1185" s="163"/>
      <c r="N1185" s="163"/>
      <c r="O1185" s="163"/>
      <c r="P1185" s="163"/>
    </row>
    <row r="1186" spans="1:18" s="86" customFormat="1" ht="17.25" hidden="1" outlineLevel="2" x14ac:dyDescent="0.3">
      <c r="A1186" s="516"/>
      <c r="B1186" s="156"/>
      <c r="C1186" s="508"/>
      <c r="D1186" s="508"/>
      <c r="E1186" s="154"/>
      <c r="F1186" s="83"/>
      <c r="G1186" s="83"/>
      <c r="H1186" s="101"/>
      <c r="I1186" s="83"/>
      <c r="J1186" s="85"/>
      <c r="K1186" s="85"/>
      <c r="L1186" s="85"/>
      <c r="M1186" s="85"/>
      <c r="N1186" s="85"/>
      <c r="O1186" s="85"/>
      <c r="P1186" s="85"/>
      <c r="Q1186" s="85"/>
      <c r="R1186" s="85"/>
    </row>
    <row r="1187" spans="1:18" s="86" customFormat="1" ht="17.25" hidden="1" outlineLevel="2" x14ac:dyDescent="0.3">
      <c r="A1187" s="516"/>
      <c r="B1187" s="156"/>
      <c r="C1187" s="508"/>
      <c r="D1187" s="508"/>
      <c r="E1187" s="154"/>
      <c r="F1187" s="83"/>
      <c r="G1187" s="83"/>
      <c r="H1187" s="101"/>
      <c r="I1187" s="83"/>
      <c r="J1187" s="85"/>
      <c r="K1187" s="85"/>
      <c r="L1187" s="85"/>
      <c r="M1187" s="85"/>
      <c r="N1187" s="85"/>
      <c r="O1187" s="85"/>
      <c r="P1187" s="85"/>
      <c r="Q1187" s="85"/>
      <c r="R1187" s="85"/>
    </row>
    <row r="1188" spans="1:18" s="134" customFormat="1" ht="12.75" hidden="1" outlineLevel="2" x14ac:dyDescent="0.2">
      <c r="A1188" s="534"/>
      <c r="B1188" s="535"/>
      <c r="C1188" s="535"/>
      <c r="D1188" s="535"/>
      <c r="E1188" s="536"/>
      <c r="F1188" s="131"/>
      <c r="G1188" s="132"/>
      <c r="H1188" s="133"/>
      <c r="I1188" s="133"/>
      <c r="J1188" s="133"/>
      <c r="K1188" s="133"/>
      <c r="L1188" s="133"/>
      <c r="M1188" s="133"/>
      <c r="N1188" s="133"/>
      <c r="O1188" s="133"/>
      <c r="P1188" s="133"/>
    </row>
    <row r="1189" spans="1:18" s="86" customFormat="1" ht="17.25" hidden="1" outlineLevel="2" x14ac:dyDescent="0.3">
      <c r="A1189" s="516"/>
      <c r="B1189" s="156"/>
      <c r="C1189" s="508" t="s">
        <v>91</v>
      </c>
      <c r="D1189" s="508" t="s">
        <v>1136</v>
      </c>
      <c r="E1189" s="91" t="s">
        <v>884</v>
      </c>
      <c r="F1189" s="83"/>
      <c r="G1189" s="83"/>
      <c r="H1189" s="101"/>
      <c r="I1189" s="83"/>
      <c r="J1189" s="85"/>
      <c r="K1189" s="85"/>
      <c r="L1189" s="85"/>
      <c r="M1189" s="85"/>
      <c r="N1189" s="85"/>
      <c r="O1189" s="85"/>
      <c r="P1189" s="85"/>
      <c r="Q1189" s="85"/>
      <c r="R1189" s="85"/>
    </row>
    <row r="1190" spans="1:18" s="86" customFormat="1" ht="17.25" hidden="1" outlineLevel="2" x14ac:dyDescent="0.3">
      <c r="A1190" s="516"/>
      <c r="B1190" s="156"/>
      <c r="C1190" s="508" t="s">
        <v>91</v>
      </c>
      <c r="D1190" s="508" t="s">
        <v>424</v>
      </c>
      <c r="E1190" s="91" t="s">
        <v>884</v>
      </c>
      <c r="F1190" s="83"/>
      <c r="G1190" s="83"/>
      <c r="H1190" s="101"/>
      <c r="I1190" s="83"/>
      <c r="J1190" s="85"/>
      <c r="K1190" s="85"/>
      <c r="L1190" s="85"/>
      <c r="M1190" s="85"/>
      <c r="N1190" s="85"/>
      <c r="O1190" s="85"/>
      <c r="P1190" s="85"/>
      <c r="Q1190" s="85"/>
      <c r="R1190" s="85"/>
    </row>
    <row r="1191" spans="1:18" s="86" customFormat="1" ht="17.25" hidden="1" outlineLevel="2" x14ac:dyDescent="0.3">
      <c r="A1191" s="516"/>
      <c r="B1191" s="156"/>
      <c r="C1191" s="508" t="s">
        <v>91</v>
      </c>
      <c r="D1191" s="508" t="s">
        <v>1128</v>
      </c>
      <c r="E1191" s="91" t="s">
        <v>884</v>
      </c>
      <c r="F1191" s="83"/>
      <c r="G1191" s="83"/>
      <c r="H1191" s="101"/>
      <c r="I1191" s="83"/>
      <c r="J1191" s="85"/>
      <c r="K1191" s="85"/>
      <c r="L1191" s="85"/>
      <c r="M1191" s="85"/>
      <c r="N1191" s="85"/>
      <c r="O1191" s="85"/>
      <c r="P1191" s="85"/>
      <c r="Q1191" s="85"/>
      <c r="R1191" s="85"/>
    </row>
    <row r="1192" spans="1:18" s="86" customFormat="1" ht="17.25" hidden="1" outlineLevel="2" x14ac:dyDescent="0.3">
      <c r="A1192" s="516"/>
      <c r="B1192" s="156"/>
      <c r="C1192" s="508" t="s">
        <v>91</v>
      </c>
      <c r="D1192" s="508" t="s">
        <v>1129</v>
      </c>
      <c r="E1192" s="91" t="s">
        <v>884</v>
      </c>
      <c r="F1192" s="83"/>
      <c r="G1192" s="83"/>
      <c r="H1192" s="101"/>
      <c r="I1192" s="83"/>
      <c r="J1192" s="85"/>
      <c r="K1192" s="85"/>
      <c r="L1192" s="85"/>
      <c r="M1192" s="85"/>
      <c r="N1192" s="85"/>
      <c r="O1192" s="85"/>
      <c r="P1192" s="85"/>
      <c r="Q1192" s="85"/>
      <c r="R1192" s="85"/>
    </row>
    <row r="1193" spans="1:18" s="134" customFormat="1" ht="17.25" hidden="1" outlineLevel="1" x14ac:dyDescent="0.2">
      <c r="A1193" s="444"/>
      <c r="B1193" s="451"/>
      <c r="C1193" s="451"/>
      <c r="D1193" s="451"/>
      <c r="E1193" s="452"/>
      <c r="F1193" s="131"/>
      <c r="G1193" s="132"/>
      <c r="H1193" s="133"/>
      <c r="I1193" s="133"/>
      <c r="J1193" s="133"/>
      <c r="K1193" s="133"/>
      <c r="L1193" s="133"/>
      <c r="M1193" s="133"/>
      <c r="N1193" s="133"/>
      <c r="O1193" s="133"/>
      <c r="P1193" s="133"/>
    </row>
    <row r="1194" spans="1:18" s="86" customFormat="1" ht="103.5" hidden="1" outlineLevel="1" x14ac:dyDescent="0.3">
      <c r="A1194" s="79"/>
      <c r="B1194" s="80">
        <f>SUM(B1195:B1205)</f>
        <v>0</v>
      </c>
      <c r="C1194" s="437" t="s">
        <v>139</v>
      </c>
      <c r="D1194" s="81" t="s">
        <v>1229</v>
      </c>
      <c r="E1194" s="82" t="s">
        <v>1230</v>
      </c>
      <c r="F1194" s="83"/>
      <c r="G1194" s="83"/>
      <c r="H1194" s="101"/>
      <c r="I1194" s="83"/>
      <c r="J1194" s="85"/>
      <c r="K1194" s="85"/>
      <c r="L1194" s="85"/>
      <c r="M1194" s="85"/>
      <c r="N1194" s="85"/>
      <c r="O1194" s="85"/>
      <c r="P1194" s="85"/>
      <c r="Q1194" s="85"/>
      <c r="R1194" s="85"/>
    </row>
    <row r="1195" spans="1:18" s="86" customFormat="1" ht="103.5" hidden="1" outlineLevel="2" x14ac:dyDescent="0.3">
      <c r="A1195" s="516"/>
      <c r="B1195" s="156"/>
      <c r="C1195" s="517" t="s">
        <v>1064</v>
      </c>
      <c r="D1195" s="508" t="s">
        <v>1065</v>
      </c>
      <c r="E1195" s="154" t="s">
        <v>1231</v>
      </c>
      <c r="F1195" s="83"/>
      <c r="G1195" s="83"/>
      <c r="H1195" s="101"/>
      <c r="I1195" s="83"/>
      <c r="J1195" s="85"/>
      <c r="K1195" s="85"/>
      <c r="L1195" s="85"/>
      <c r="M1195" s="85"/>
      <c r="N1195" s="85"/>
      <c r="O1195" s="85"/>
      <c r="P1195" s="85"/>
      <c r="Q1195" s="85"/>
      <c r="R1195" s="85"/>
    </row>
    <row r="1196" spans="1:18" s="86" customFormat="1" ht="34.5" hidden="1" outlineLevel="2" x14ac:dyDescent="0.3">
      <c r="A1196" s="442"/>
      <c r="B1196" s="92"/>
      <c r="C1196" s="707" t="s">
        <v>1067</v>
      </c>
      <c r="D1196" s="443" t="s">
        <v>1068</v>
      </c>
      <c r="E1196" s="443" t="s">
        <v>1069</v>
      </c>
      <c r="F1196" s="83"/>
      <c r="G1196" s="83"/>
      <c r="H1196" s="101"/>
      <c r="I1196" s="83"/>
      <c r="J1196" s="85"/>
      <c r="K1196" s="85"/>
      <c r="L1196" s="85"/>
      <c r="M1196" s="85"/>
      <c r="N1196" s="85"/>
      <c r="O1196" s="85"/>
      <c r="P1196" s="85"/>
      <c r="Q1196" s="85"/>
      <c r="R1196" s="85"/>
    </row>
    <row r="1197" spans="1:18" s="86" customFormat="1" ht="34.5" hidden="1" outlineLevel="2" x14ac:dyDescent="0.3">
      <c r="A1197" s="516"/>
      <c r="B1197" s="156"/>
      <c r="C1197" s="508" t="s">
        <v>1070</v>
      </c>
      <c r="D1197" s="508" t="s">
        <v>1071</v>
      </c>
      <c r="E1197" s="154" t="s">
        <v>1232</v>
      </c>
      <c r="F1197" s="83"/>
      <c r="G1197" s="83"/>
      <c r="H1197" s="101"/>
      <c r="I1197" s="83"/>
      <c r="J1197" s="85"/>
      <c r="K1197" s="85"/>
      <c r="L1197" s="85"/>
      <c r="M1197" s="85"/>
      <c r="N1197" s="85"/>
      <c r="O1197" s="85"/>
      <c r="P1197" s="85"/>
      <c r="Q1197" s="85"/>
      <c r="R1197" s="85"/>
    </row>
    <row r="1198" spans="1:18" s="86" customFormat="1" ht="34.5" hidden="1" outlineLevel="2" x14ac:dyDescent="0.3">
      <c r="A1198" s="516"/>
      <c r="B1198" s="156"/>
      <c r="C1198" s="508" t="s">
        <v>1220</v>
      </c>
      <c r="D1198" s="508" t="s">
        <v>1233</v>
      </c>
      <c r="E1198" s="154" t="s">
        <v>1234</v>
      </c>
      <c r="F1198" s="83"/>
      <c r="G1198" s="83"/>
      <c r="H1198" s="101"/>
      <c r="I1198" s="83"/>
      <c r="J1198" s="85"/>
      <c r="K1198" s="85"/>
      <c r="L1198" s="85"/>
      <c r="M1198" s="85"/>
      <c r="N1198" s="85"/>
      <c r="O1198" s="85"/>
      <c r="P1198" s="85"/>
      <c r="Q1198" s="85"/>
      <c r="R1198" s="85"/>
    </row>
    <row r="1199" spans="1:18" s="86" customFormat="1" ht="34.5" hidden="1" outlineLevel="2" x14ac:dyDescent="0.3">
      <c r="A1199" s="516"/>
      <c r="B1199" s="156"/>
      <c r="C1199" s="508" t="s">
        <v>1222</v>
      </c>
      <c r="D1199" s="508" t="s">
        <v>1223</v>
      </c>
      <c r="E1199" s="154" t="s">
        <v>1234</v>
      </c>
      <c r="F1199" s="83"/>
      <c r="G1199" s="83"/>
      <c r="H1199" s="101"/>
      <c r="I1199" s="83"/>
      <c r="J1199" s="85"/>
      <c r="K1199" s="85"/>
      <c r="L1199" s="85"/>
      <c r="M1199" s="85"/>
      <c r="N1199" s="85"/>
      <c r="O1199" s="85"/>
      <c r="P1199" s="85"/>
      <c r="Q1199" s="85"/>
      <c r="R1199" s="85"/>
    </row>
    <row r="1200" spans="1:18" s="134" customFormat="1" ht="12.75" hidden="1" outlineLevel="2" x14ac:dyDescent="0.2">
      <c r="A1200" s="534"/>
      <c r="B1200" s="535"/>
      <c r="C1200" s="535"/>
      <c r="D1200" s="535"/>
      <c r="E1200" s="536"/>
      <c r="F1200" s="131"/>
      <c r="G1200" s="132"/>
      <c r="H1200" s="133"/>
      <c r="I1200" s="133"/>
      <c r="J1200" s="133"/>
      <c r="K1200" s="133"/>
      <c r="L1200" s="133"/>
      <c r="M1200" s="133"/>
      <c r="N1200" s="133"/>
      <c r="O1200" s="133"/>
      <c r="P1200" s="133"/>
    </row>
    <row r="1201" spans="1:18" s="86" customFormat="1" ht="17.25" hidden="1" outlineLevel="2" x14ac:dyDescent="0.3">
      <c r="A1201" s="516"/>
      <c r="B1201" s="156"/>
      <c r="C1201" s="508" t="s">
        <v>398</v>
      </c>
      <c r="D1201" s="508" t="s">
        <v>691</v>
      </c>
      <c r="E1201" s="154"/>
      <c r="F1201" s="83"/>
      <c r="G1201" s="83"/>
      <c r="H1201" s="101"/>
      <c r="I1201" s="83"/>
      <c r="J1201" s="85"/>
      <c r="K1201" s="85"/>
      <c r="L1201" s="85"/>
      <c r="M1201" s="85"/>
      <c r="N1201" s="85"/>
      <c r="O1201" s="85"/>
      <c r="P1201" s="85"/>
      <c r="Q1201" s="85"/>
      <c r="R1201" s="85"/>
    </row>
    <row r="1202" spans="1:18" s="86" customFormat="1" ht="17.25" hidden="1" outlineLevel="2" x14ac:dyDescent="0.3">
      <c r="A1202" s="516"/>
      <c r="B1202" s="156"/>
      <c r="C1202" s="508" t="s">
        <v>400</v>
      </c>
      <c r="D1202" s="508" t="s">
        <v>692</v>
      </c>
      <c r="E1202" s="154" t="s">
        <v>1228</v>
      </c>
      <c r="F1202" s="83"/>
      <c r="G1202" s="83"/>
      <c r="H1202" s="101"/>
      <c r="I1202" s="83"/>
      <c r="J1202" s="85"/>
      <c r="K1202" s="85"/>
      <c r="L1202" s="85"/>
      <c r="M1202" s="85"/>
      <c r="N1202" s="85"/>
      <c r="O1202" s="85"/>
      <c r="P1202" s="85"/>
      <c r="Q1202" s="85"/>
      <c r="R1202" s="85"/>
    </row>
    <row r="1203" spans="1:18" s="134" customFormat="1" ht="12.75" hidden="1" outlineLevel="2" x14ac:dyDescent="0.2">
      <c r="A1203" s="534"/>
      <c r="B1203" s="535"/>
      <c r="C1203" s="535"/>
      <c r="D1203" s="535"/>
      <c r="E1203" s="536"/>
      <c r="F1203" s="131"/>
      <c r="G1203" s="132"/>
      <c r="H1203" s="133"/>
      <c r="I1203" s="133"/>
      <c r="J1203" s="133"/>
      <c r="K1203" s="133"/>
      <c r="L1203" s="133"/>
      <c r="M1203" s="133"/>
      <c r="N1203" s="133"/>
      <c r="O1203" s="133"/>
      <c r="P1203" s="133"/>
    </row>
    <row r="1204" spans="1:18" s="86" customFormat="1" ht="17.25" hidden="1" outlineLevel="2" x14ac:dyDescent="0.3">
      <c r="A1204" s="516"/>
      <c r="B1204" s="156"/>
      <c r="C1204" s="508"/>
      <c r="D1204" s="508"/>
      <c r="E1204" s="154"/>
      <c r="F1204" s="83"/>
      <c r="G1204" s="83"/>
      <c r="H1204" s="101"/>
      <c r="I1204" s="83"/>
      <c r="J1204" s="85"/>
      <c r="K1204" s="85"/>
      <c r="L1204" s="85"/>
      <c r="M1204" s="85"/>
      <c r="N1204" s="85"/>
      <c r="O1204" s="85"/>
      <c r="P1204" s="85"/>
      <c r="Q1204" s="85"/>
      <c r="R1204" s="85"/>
    </row>
    <row r="1205" spans="1:18" s="86" customFormat="1" ht="17.25" hidden="1" outlineLevel="2" x14ac:dyDescent="0.3">
      <c r="A1205" s="516"/>
      <c r="B1205" s="156"/>
      <c r="C1205" s="508"/>
      <c r="D1205" s="508"/>
      <c r="E1205" s="154"/>
      <c r="F1205" s="83"/>
      <c r="G1205" s="83"/>
      <c r="H1205" s="101"/>
      <c r="I1205" s="83"/>
      <c r="J1205" s="85"/>
      <c r="K1205" s="85"/>
      <c r="L1205" s="85"/>
      <c r="M1205" s="85"/>
      <c r="N1205" s="85"/>
      <c r="O1205" s="85"/>
      <c r="P1205" s="85"/>
      <c r="Q1205" s="85"/>
      <c r="R1205" s="85"/>
    </row>
    <row r="1206" spans="1:18" s="134" customFormat="1" ht="17.25" hidden="1" outlineLevel="1" x14ac:dyDescent="0.2">
      <c r="A1206" s="444"/>
      <c r="B1206" s="451"/>
      <c r="C1206" s="451"/>
      <c r="D1206" s="451"/>
      <c r="E1206" s="452"/>
      <c r="F1206" s="131"/>
      <c r="G1206" s="132"/>
      <c r="H1206" s="133"/>
      <c r="I1206" s="133"/>
      <c r="J1206" s="133"/>
      <c r="K1206" s="133"/>
      <c r="L1206" s="133"/>
      <c r="M1206" s="133"/>
      <c r="N1206" s="133"/>
      <c r="O1206" s="133"/>
      <c r="P1206" s="133"/>
    </row>
    <row r="1207" spans="1:18" s="86" customFormat="1" ht="17.25" hidden="1" outlineLevel="2" x14ac:dyDescent="0.3">
      <c r="A1207" s="178"/>
      <c r="B1207" s="179">
        <f>SUM(B1208:B1308)</f>
        <v>0</v>
      </c>
      <c r="C1207" s="537" t="s">
        <v>139</v>
      </c>
      <c r="D1207" s="180" t="s">
        <v>1235</v>
      </c>
      <c r="E1207" s="181" t="s">
        <v>361</v>
      </c>
      <c r="F1207" s="83"/>
      <c r="G1207" s="84"/>
      <c r="H1207" s="85"/>
      <c r="I1207" s="85"/>
      <c r="J1207" s="85"/>
      <c r="K1207" s="85"/>
      <c r="L1207" s="85"/>
      <c r="M1207" s="85"/>
      <c r="N1207" s="85"/>
      <c r="O1207" s="85"/>
      <c r="P1207" s="85"/>
    </row>
    <row r="1208" spans="1:18" s="86" customFormat="1" ht="17.25" hidden="1" outlineLevel="2" x14ac:dyDescent="0.3">
      <c r="A1208" s="438"/>
      <c r="B1208" s="93"/>
      <c r="C1208" s="707" t="s">
        <v>1236</v>
      </c>
      <c r="D1208" s="443" t="s">
        <v>1237</v>
      </c>
      <c r="E1208" s="443" t="s">
        <v>361</v>
      </c>
      <c r="F1208" s="95"/>
      <c r="G1208" s="84"/>
      <c r="H1208" s="85"/>
      <c r="I1208" s="85"/>
      <c r="J1208" s="85"/>
      <c r="K1208" s="85"/>
      <c r="L1208" s="85"/>
      <c r="M1208" s="85"/>
      <c r="N1208" s="85"/>
      <c r="O1208" s="85"/>
      <c r="P1208" s="85"/>
    </row>
    <row r="1209" spans="1:18" s="98" customFormat="1" ht="17.25" hidden="1" outlineLevel="2" x14ac:dyDescent="0.3">
      <c r="A1209" s="438"/>
      <c r="B1209" s="126"/>
      <c r="C1209" s="707" t="s">
        <v>1238</v>
      </c>
      <c r="D1209" s="443" t="s">
        <v>1239</v>
      </c>
      <c r="E1209" s="443" t="s">
        <v>361</v>
      </c>
      <c r="F1209" s="95"/>
      <c r="G1209" s="96"/>
      <c r="H1209" s="97"/>
      <c r="I1209" s="97"/>
      <c r="J1209" s="97"/>
      <c r="K1209" s="97"/>
      <c r="L1209" s="97"/>
      <c r="M1209" s="97"/>
      <c r="N1209" s="97"/>
      <c r="O1209" s="97"/>
      <c r="P1209" s="97"/>
    </row>
    <row r="1210" spans="1:18" s="98" customFormat="1" ht="17.25" hidden="1" outlineLevel="2" x14ac:dyDescent="0.3">
      <c r="A1210" s="438"/>
      <c r="B1210" s="126"/>
      <c r="C1210" s="707" t="s">
        <v>1240</v>
      </c>
      <c r="D1210" s="443" t="s">
        <v>1241</v>
      </c>
      <c r="E1210" s="443" t="s">
        <v>361</v>
      </c>
      <c r="F1210" s="95"/>
      <c r="G1210" s="96"/>
      <c r="H1210" s="97"/>
      <c r="I1210" s="97"/>
      <c r="J1210" s="97"/>
      <c r="K1210" s="97"/>
      <c r="L1210" s="97"/>
      <c r="M1210" s="97"/>
      <c r="N1210" s="97"/>
      <c r="O1210" s="97"/>
      <c r="P1210" s="97"/>
    </row>
    <row r="1211" spans="1:18" s="98" customFormat="1" ht="17.25" hidden="1" outlineLevel="2" x14ac:dyDescent="0.3">
      <c r="A1211" s="438"/>
      <c r="B1211" s="87"/>
      <c r="C1211" s="707" t="s">
        <v>1003</v>
      </c>
      <c r="D1211" s="443" t="s">
        <v>1242</v>
      </c>
      <c r="E1211" s="443" t="s">
        <v>361</v>
      </c>
      <c r="F1211" s="95"/>
      <c r="G1211" s="96"/>
      <c r="H1211" s="97"/>
      <c r="I1211" s="97"/>
      <c r="J1211" s="97"/>
      <c r="K1211" s="97"/>
      <c r="L1211" s="97"/>
      <c r="M1211" s="97"/>
      <c r="N1211" s="97"/>
      <c r="O1211" s="97"/>
      <c r="P1211" s="97"/>
    </row>
    <row r="1212" spans="1:18" s="98" customFormat="1" ht="17.25" hidden="1" outlineLevel="2" x14ac:dyDescent="0.3">
      <c r="A1212" s="438"/>
      <c r="B1212" s="126"/>
      <c r="C1212" s="707" t="s">
        <v>1243</v>
      </c>
      <c r="D1212" s="443" t="s">
        <v>1244</v>
      </c>
      <c r="E1212" s="443" t="s">
        <v>361</v>
      </c>
      <c r="F1212" s="95"/>
      <c r="G1212" s="96"/>
      <c r="H1212" s="97"/>
      <c r="I1212" s="97"/>
      <c r="J1212" s="97"/>
      <c r="K1212" s="97"/>
      <c r="L1212" s="97"/>
      <c r="M1212" s="97"/>
      <c r="N1212" s="97"/>
      <c r="O1212" s="97"/>
      <c r="P1212" s="97"/>
    </row>
    <row r="1213" spans="1:18" s="98" customFormat="1" ht="17.25" hidden="1" outlineLevel="2" x14ac:dyDescent="0.3">
      <c r="A1213" s="438"/>
      <c r="B1213" s="126"/>
      <c r="C1213" s="707" t="s">
        <v>1245</v>
      </c>
      <c r="D1213" s="443" t="s">
        <v>1246</v>
      </c>
      <c r="E1213" s="443" t="s">
        <v>361</v>
      </c>
      <c r="F1213" s="95"/>
      <c r="G1213" s="96"/>
      <c r="H1213" s="97"/>
      <c r="I1213" s="97"/>
      <c r="J1213" s="97"/>
      <c r="K1213" s="97"/>
      <c r="L1213" s="97"/>
      <c r="M1213" s="97"/>
      <c r="N1213" s="97"/>
      <c r="O1213" s="97"/>
      <c r="P1213" s="97"/>
    </row>
    <row r="1214" spans="1:18" s="98" customFormat="1" ht="17.25" hidden="1" outlineLevel="2" x14ac:dyDescent="0.3">
      <c r="A1214" s="438"/>
      <c r="B1214" s="126"/>
      <c r="C1214" s="707" t="s">
        <v>1247</v>
      </c>
      <c r="D1214" s="443" t="s">
        <v>992</v>
      </c>
      <c r="E1214" s="443" t="s">
        <v>361</v>
      </c>
      <c r="F1214" s="95"/>
      <c r="G1214" s="96"/>
      <c r="H1214" s="97"/>
      <c r="I1214" s="97"/>
      <c r="J1214" s="97"/>
      <c r="K1214" s="97"/>
      <c r="L1214" s="97"/>
      <c r="M1214" s="97"/>
      <c r="N1214" s="97"/>
      <c r="O1214" s="97"/>
      <c r="P1214" s="97"/>
    </row>
    <row r="1215" spans="1:18" s="98" customFormat="1" ht="17.25" hidden="1" outlineLevel="2" x14ac:dyDescent="0.3">
      <c r="A1215" s="438"/>
      <c r="B1215" s="126"/>
      <c r="C1215" s="707" t="s">
        <v>1248</v>
      </c>
      <c r="D1215" s="443" t="s">
        <v>1249</v>
      </c>
      <c r="E1215" s="443" t="s">
        <v>361</v>
      </c>
      <c r="F1215" s="95"/>
      <c r="G1215" s="96"/>
      <c r="H1215" s="97"/>
      <c r="I1215" s="97"/>
      <c r="J1215" s="97"/>
      <c r="K1215" s="97"/>
      <c r="L1215" s="97"/>
      <c r="M1215" s="97"/>
      <c r="N1215" s="97"/>
      <c r="O1215" s="97"/>
      <c r="P1215" s="97"/>
    </row>
    <row r="1216" spans="1:18" s="86" customFormat="1" ht="17.25" hidden="1" outlineLevel="2" x14ac:dyDescent="0.3">
      <c r="A1216" s="438"/>
      <c r="B1216" s="93"/>
      <c r="C1216" s="707" t="s">
        <v>1250</v>
      </c>
      <c r="D1216" s="443" t="s">
        <v>1251</v>
      </c>
      <c r="E1216" s="443" t="s">
        <v>361</v>
      </c>
      <c r="F1216" s="95"/>
      <c r="G1216" s="84"/>
      <c r="H1216" s="85"/>
      <c r="I1216" s="85"/>
      <c r="J1216" s="85"/>
      <c r="K1216" s="85"/>
      <c r="L1216" s="85"/>
      <c r="M1216" s="85"/>
      <c r="N1216" s="85"/>
      <c r="O1216" s="85"/>
      <c r="P1216" s="85"/>
    </row>
    <row r="1217" spans="1:16" s="86" customFormat="1" ht="17.25" hidden="1" outlineLevel="2" x14ac:dyDescent="0.3">
      <c r="A1217" s="442"/>
      <c r="B1217" s="92"/>
      <c r="C1217" s="707" t="s">
        <v>1252</v>
      </c>
      <c r="D1217" s="443" t="s">
        <v>1253</v>
      </c>
      <c r="E1217" s="443" t="s">
        <v>1254</v>
      </c>
      <c r="F1217" s="95"/>
      <c r="G1217" s="84"/>
      <c r="H1217" s="85"/>
      <c r="I1217" s="85"/>
      <c r="J1217" s="85"/>
      <c r="K1217" s="85"/>
      <c r="L1217" s="85"/>
      <c r="M1217" s="85"/>
      <c r="N1217" s="85"/>
      <c r="O1217" s="85"/>
      <c r="P1217" s="85"/>
    </row>
    <row r="1218" spans="1:16" s="86" customFormat="1" ht="17.25" hidden="1" outlineLevel="2" x14ac:dyDescent="0.3">
      <c r="A1218" s="442"/>
      <c r="B1218" s="92"/>
      <c r="C1218" s="707" t="s">
        <v>1255</v>
      </c>
      <c r="D1218" s="443" t="s">
        <v>1253</v>
      </c>
      <c r="E1218" s="443" t="s">
        <v>361</v>
      </c>
      <c r="F1218" s="95"/>
      <c r="G1218" s="84"/>
      <c r="H1218" s="85"/>
      <c r="I1218" s="85"/>
      <c r="J1218" s="85"/>
      <c r="K1218" s="85"/>
      <c r="L1218" s="85"/>
      <c r="M1218" s="85"/>
      <c r="N1218" s="85"/>
      <c r="O1218" s="85"/>
      <c r="P1218" s="85"/>
    </row>
    <row r="1219" spans="1:16" s="98" customFormat="1" ht="17.25" hidden="1" outlineLevel="2" x14ac:dyDescent="0.3">
      <c r="A1219" s="442"/>
      <c r="B1219" s="92"/>
      <c r="C1219" s="707" t="s">
        <v>1256</v>
      </c>
      <c r="D1219" s="443" t="s">
        <v>1257</v>
      </c>
      <c r="E1219" s="443" t="s">
        <v>361</v>
      </c>
      <c r="F1219" s="95"/>
      <c r="G1219" s="96"/>
      <c r="H1219" s="97"/>
      <c r="I1219" s="97"/>
      <c r="J1219" s="97"/>
      <c r="K1219" s="97"/>
      <c r="L1219" s="97"/>
      <c r="M1219" s="97"/>
      <c r="N1219" s="97"/>
      <c r="O1219" s="97"/>
      <c r="P1219" s="97"/>
    </row>
    <row r="1220" spans="1:16" s="86" customFormat="1" ht="17.25" hidden="1" outlineLevel="2" x14ac:dyDescent="0.3">
      <c r="A1220" s="442"/>
      <c r="B1220" s="92"/>
      <c r="C1220" s="707" t="s">
        <v>1258</v>
      </c>
      <c r="D1220" s="443" t="s">
        <v>1259</v>
      </c>
      <c r="E1220" s="443" t="s">
        <v>361</v>
      </c>
      <c r="F1220" s="95"/>
      <c r="G1220" s="84"/>
      <c r="H1220" s="85"/>
      <c r="I1220" s="85"/>
      <c r="J1220" s="85"/>
      <c r="K1220" s="85"/>
      <c r="L1220" s="85"/>
      <c r="M1220" s="85"/>
      <c r="N1220" s="85"/>
      <c r="O1220" s="85"/>
      <c r="P1220" s="85"/>
    </row>
    <row r="1221" spans="1:16" s="86" customFormat="1" ht="17.25" hidden="1" outlineLevel="2" x14ac:dyDescent="0.3">
      <c r="A1221" s="442"/>
      <c r="B1221" s="92"/>
      <c r="C1221" s="707" t="s">
        <v>1260</v>
      </c>
      <c r="D1221" s="443" t="s">
        <v>1261</v>
      </c>
      <c r="E1221" s="443" t="s">
        <v>361</v>
      </c>
      <c r="F1221" s="95"/>
      <c r="G1221" s="84"/>
      <c r="H1221" s="85"/>
      <c r="I1221" s="85"/>
      <c r="J1221" s="85"/>
      <c r="K1221" s="85"/>
      <c r="L1221" s="85"/>
      <c r="M1221" s="85"/>
      <c r="N1221" s="85"/>
      <c r="O1221" s="85"/>
      <c r="P1221" s="85"/>
    </row>
    <row r="1222" spans="1:16" s="86" customFormat="1" ht="17.25" hidden="1" outlineLevel="2" x14ac:dyDescent="0.3">
      <c r="A1222" s="442"/>
      <c r="B1222" s="92"/>
      <c r="C1222" s="707" t="s">
        <v>1262</v>
      </c>
      <c r="D1222" s="443" t="s">
        <v>1237</v>
      </c>
      <c r="E1222" s="443" t="s">
        <v>361</v>
      </c>
      <c r="F1222" s="95"/>
      <c r="G1222" s="84"/>
      <c r="H1222" s="85"/>
      <c r="I1222" s="85"/>
      <c r="J1222" s="85"/>
      <c r="K1222" s="85"/>
      <c r="L1222" s="85"/>
      <c r="M1222" s="85"/>
      <c r="N1222" s="85"/>
      <c r="O1222" s="85"/>
      <c r="P1222" s="85"/>
    </row>
    <row r="1223" spans="1:16" s="98" customFormat="1" ht="17.25" hidden="1" outlineLevel="2" x14ac:dyDescent="0.3">
      <c r="A1223" s="442"/>
      <c r="B1223" s="92"/>
      <c r="C1223" s="707" t="s">
        <v>1263</v>
      </c>
      <c r="D1223" s="443" t="s">
        <v>1264</v>
      </c>
      <c r="E1223" s="443" t="s">
        <v>361</v>
      </c>
      <c r="F1223" s="95"/>
      <c r="G1223" s="96"/>
      <c r="H1223" s="97"/>
      <c r="I1223" s="97"/>
      <c r="J1223" s="97"/>
      <c r="K1223" s="97"/>
      <c r="L1223" s="97"/>
      <c r="M1223" s="97"/>
      <c r="N1223" s="97"/>
      <c r="O1223" s="97"/>
      <c r="P1223" s="97"/>
    </row>
    <row r="1224" spans="1:16" s="98" customFormat="1" ht="17.25" hidden="1" outlineLevel="2" x14ac:dyDescent="0.3">
      <c r="A1224" s="442"/>
      <c r="B1224" s="92"/>
      <c r="C1224" s="707" t="s">
        <v>1265</v>
      </c>
      <c r="D1224" s="443" t="s">
        <v>1264</v>
      </c>
      <c r="E1224" s="443" t="s">
        <v>361</v>
      </c>
      <c r="F1224" s="95"/>
      <c r="G1224" s="96"/>
      <c r="H1224" s="97"/>
      <c r="I1224" s="97"/>
      <c r="J1224" s="97"/>
      <c r="K1224" s="97"/>
      <c r="L1224" s="97"/>
      <c r="M1224" s="97"/>
      <c r="N1224" s="97"/>
      <c r="O1224" s="97"/>
      <c r="P1224" s="97"/>
    </row>
    <row r="1225" spans="1:16" s="98" customFormat="1" ht="17.25" hidden="1" outlineLevel="2" x14ac:dyDescent="0.3">
      <c r="A1225" s="442"/>
      <c r="B1225" s="92"/>
      <c r="C1225" s="707" t="s">
        <v>1266</v>
      </c>
      <c r="D1225" s="443" t="s">
        <v>1239</v>
      </c>
      <c r="E1225" s="443" t="s">
        <v>361</v>
      </c>
      <c r="F1225" s="95"/>
      <c r="G1225" s="96"/>
      <c r="H1225" s="97"/>
      <c r="I1225" s="97"/>
      <c r="J1225" s="97"/>
      <c r="K1225" s="97"/>
      <c r="L1225" s="97"/>
      <c r="M1225" s="97"/>
      <c r="N1225" s="97"/>
      <c r="O1225" s="97"/>
      <c r="P1225" s="97"/>
    </row>
    <row r="1226" spans="1:16" s="98" customFormat="1" ht="17.25" hidden="1" outlineLevel="2" x14ac:dyDescent="0.3">
      <c r="A1226" s="442"/>
      <c r="B1226" s="92"/>
      <c r="C1226" s="707" t="s">
        <v>1267</v>
      </c>
      <c r="D1226" s="443" t="s">
        <v>984</v>
      </c>
      <c r="E1226" s="443" t="s">
        <v>361</v>
      </c>
      <c r="F1226" s="95"/>
      <c r="G1226" s="96"/>
      <c r="H1226" s="97"/>
      <c r="I1226" s="97"/>
      <c r="J1226" s="97"/>
      <c r="K1226" s="97"/>
      <c r="L1226" s="97"/>
      <c r="M1226" s="97"/>
      <c r="N1226" s="97"/>
      <c r="O1226" s="97"/>
      <c r="P1226" s="97"/>
    </row>
    <row r="1227" spans="1:16" s="98" customFormat="1" ht="17.25" hidden="1" outlineLevel="2" x14ac:dyDescent="0.3">
      <c r="A1227" s="442"/>
      <c r="B1227" s="92"/>
      <c r="C1227" s="707" t="s">
        <v>1268</v>
      </c>
      <c r="D1227" s="443" t="s">
        <v>1002</v>
      </c>
      <c r="E1227" s="443" t="s">
        <v>361</v>
      </c>
      <c r="F1227" s="95"/>
      <c r="G1227" s="96"/>
      <c r="H1227" s="97"/>
      <c r="I1227" s="97"/>
      <c r="J1227" s="97"/>
      <c r="K1227" s="97"/>
      <c r="L1227" s="97"/>
      <c r="M1227" s="97"/>
      <c r="N1227" s="97"/>
      <c r="O1227" s="97"/>
      <c r="P1227" s="97"/>
    </row>
    <row r="1228" spans="1:16" s="98" customFormat="1" ht="17.25" hidden="1" outlineLevel="2" x14ac:dyDescent="0.3">
      <c r="A1228" s="442"/>
      <c r="B1228" s="92"/>
      <c r="C1228" s="707" t="s">
        <v>1269</v>
      </c>
      <c r="D1228" s="443" t="s">
        <v>1270</v>
      </c>
      <c r="E1228" s="443" t="s">
        <v>361</v>
      </c>
      <c r="F1228" s="95"/>
      <c r="G1228" s="96"/>
      <c r="H1228" s="97"/>
      <c r="I1228" s="97"/>
      <c r="J1228" s="97"/>
      <c r="K1228" s="97"/>
      <c r="L1228" s="97"/>
      <c r="M1228" s="97"/>
      <c r="N1228" s="97"/>
      <c r="O1228" s="97"/>
      <c r="P1228" s="97"/>
    </row>
    <row r="1229" spans="1:16" s="98" customFormat="1" ht="17.25" hidden="1" outlineLevel="2" x14ac:dyDescent="0.3">
      <c r="A1229" s="442"/>
      <c r="B1229" s="92"/>
      <c r="C1229" s="707" t="s">
        <v>1271</v>
      </c>
      <c r="D1229" s="443" t="s">
        <v>994</v>
      </c>
      <c r="E1229" s="443" t="s">
        <v>361</v>
      </c>
      <c r="F1229" s="95"/>
      <c r="G1229" s="96"/>
      <c r="H1229" s="97"/>
      <c r="I1229" s="97"/>
      <c r="J1229" s="97"/>
      <c r="K1229" s="97"/>
      <c r="L1229" s="97"/>
      <c r="M1229" s="97"/>
      <c r="N1229" s="97"/>
      <c r="O1229" s="97"/>
      <c r="P1229" s="97"/>
    </row>
    <row r="1230" spans="1:16" s="98" customFormat="1" ht="17.25" hidden="1" outlineLevel="2" x14ac:dyDescent="0.3">
      <c r="A1230" s="442"/>
      <c r="B1230" s="92"/>
      <c r="C1230" s="707" t="s">
        <v>1272</v>
      </c>
      <c r="D1230" s="443" t="s">
        <v>998</v>
      </c>
      <c r="E1230" s="443" t="s">
        <v>361</v>
      </c>
      <c r="F1230" s="95"/>
      <c r="G1230" s="96"/>
      <c r="H1230" s="97"/>
      <c r="I1230" s="97"/>
      <c r="J1230" s="97"/>
      <c r="K1230" s="97"/>
      <c r="L1230" s="97"/>
      <c r="M1230" s="97"/>
      <c r="N1230" s="97"/>
      <c r="O1230" s="97"/>
      <c r="P1230" s="97"/>
    </row>
    <row r="1231" spans="1:16" s="98" customFormat="1" ht="17.25" hidden="1" outlineLevel="2" x14ac:dyDescent="0.3">
      <c r="A1231" s="442"/>
      <c r="B1231" s="92"/>
      <c r="C1231" s="707" t="s">
        <v>1273</v>
      </c>
      <c r="D1231" s="443" t="s">
        <v>1274</v>
      </c>
      <c r="E1231" s="443" t="s">
        <v>361</v>
      </c>
      <c r="F1231" s="95"/>
      <c r="G1231" s="96"/>
      <c r="H1231" s="97"/>
      <c r="I1231" s="97"/>
      <c r="J1231" s="97"/>
      <c r="K1231" s="97"/>
      <c r="L1231" s="97"/>
      <c r="M1231" s="97"/>
      <c r="N1231" s="97"/>
      <c r="O1231" s="97"/>
      <c r="P1231" s="97"/>
    </row>
    <row r="1232" spans="1:16" s="98" customFormat="1" ht="17.25" hidden="1" outlineLevel="2" x14ac:dyDescent="0.3">
      <c r="A1232" s="442"/>
      <c r="B1232" s="92"/>
      <c r="C1232" s="707" t="s">
        <v>1275</v>
      </c>
      <c r="D1232" s="443" t="s">
        <v>1276</v>
      </c>
      <c r="E1232" s="443" t="s">
        <v>361</v>
      </c>
      <c r="F1232" s="95"/>
      <c r="G1232" s="96"/>
      <c r="H1232" s="97"/>
      <c r="I1232" s="97"/>
      <c r="J1232" s="97"/>
      <c r="K1232" s="97"/>
      <c r="L1232" s="97"/>
      <c r="M1232" s="97"/>
      <c r="N1232" s="97"/>
      <c r="O1232" s="97"/>
      <c r="P1232" s="97"/>
    </row>
    <row r="1233" spans="1:16" s="86" customFormat="1" ht="17.25" hidden="1" outlineLevel="2" x14ac:dyDescent="0.3">
      <c r="A1233" s="442"/>
      <c r="B1233" s="92"/>
      <c r="C1233" s="707" t="s">
        <v>1277</v>
      </c>
      <c r="D1233" s="443" t="s">
        <v>1278</v>
      </c>
      <c r="E1233" s="443" t="s">
        <v>361</v>
      </c>
      <c r="F1233" s="95"/>
      <c r="G1233" s="84"/>
      <c r="H1233" s="85"/>
      <c r="I1233" s="85"/>
      <c r="J1233" s="85"/>
      <c r="K1233" s="85"/>
      <c r="L1233" s="85"/>
      <c r="M1233" s="85"/>
      <c r="N1233" s="85"/>
      <c r="O1233" s="85"/>
      <c r="P1233" s="85"/>
    </row>
    <row r="1234" spans="1:16" s="86" customFormat="1" ht="17.25" hidden="1" outlineLevel="2" x14ac:dyDescent="0.3">
      <c r="A1234" s="442"/>
      <c r="B1234" s="92"/>
      <c r="C1234" s="707" t="s">
        <v>1279</v>
      </c>
      <c r="D1234" s="443" t="s">
        <v>1280</v>
      </c>
      <c r="E1234" s="443" t="s">
        <v>361</v>
      </c>
      <c r="F1234" s="95"/>
      <c r="G1234" s="84"/>
      <c r="H1234" s="85"/>
      <c r="I1234" s="85"/>
      <c r="J1234" s="85"/>
      <c r="K1234" s="85"/>
      <c r="L1234" s="85"/>
      <c r="M1234" s="85"/>
      <c r="N1234" s="85"/>
      <c r="O1234" s="85"/>
      <c r="P1234" s="85"/>
    </row>
    <row r="1235" spans="1:16" s="86" customFormat="1" ht="17.25" hidden="1" outlineLevel="2" x14ac:dyDescent="0.3">
      <c r="A1235" s="444"/>
      <c r="B1235" s="451"/>
      <c r="C1235" s="451"/>
      <c r="D1235" s="451"/>
      <c r="E1235" s="452"/>
      <c r="F1235" s="95"/>
      <c r="G1235" s="84"/>
      <c r="H1235" s="85"/>
      <c r="I1235" s="85"/>
      <c r="J1235" s="85"/>
      <c r="K1235" s="85"/>
      <c r="L1235" s="85"/>
      <c r="M1235" s="85"/>
      <c r="N1235" s="85"/>
      <c r="O1235" s="85"/>
      <c r="P1235" s="85"/>
    </row>
    <row r="1236" spans="1:16" s="98" customFormat="1" ht="17.25" hidden="1" outlineLevel="2" x14ac:dyDescent="0.3">
      <c r="A1236" s="438"/>
      <c r="B1236" s="126"/>
      <c r="C1236" s="439" t="s">
        <v>1043</v>
      </c>
      <c r="D1236" s="440" t="s">
        <v>1281</v>
      </c>
      <c r="E1236" s="120"/>
      <c r="F1236" s="95"/>
      <c r="G1236" s="96"/>
      <c r="H1236" s="97"/>
      <c r="I1236" s="97"/>
      <c r="J1236" s="97"/>
      <c r="K1236" s="97"/>
      <c r="L1236" s="97"/>
      <c r="M1236" s="97"/>
      <c r="N1236" s="97"/>
      <c r="O1236" s="97"/>
      <c r="P1236" s="97"/>
    </row>
    <row r="1237" spans="1:16" s="98" customFormat="1" ht="17.25" hidden="1" outlineLevel="2" x14ac:dyDescent="0.3">
      <c r="A1237" s="438"/>
      <c r="B1237" s="126"/>
      <c r="C1237" s="439" t="s">
        <v>1045</v>
      </c>
      <c r="D1237" s="168" t="s">
        <v>1046</v>
      </c>
      <c r="E1237" s="91" t="s">
        <v>1047</v>
      </c>
      <c r="F1237" s="95"/>
      <c r="G1237" s="96"/>
      <c r="H1237" s="97"/>
      <c r="I1237" s="97"/>
      <c r="J1237" s="97"/>
      <c r="K1237" s="97"/>
      <c r="L1237" s="97"/>
      <c r="M1237" s="97"/>
      <c r="N1237" s="97"/>
      <c r="O1237" s="97"/>
      <c r="P1237" s="97"/>
    </row>
    <row r="1238" spans="1:16" s="98" customFormat="1" ht="17.25" hidden="1" outlineLevel="2" x14ac:dyDescent="0.3">
      <c r="A1238" s="438"/>
      <c r="B1238" s="126"/>
      <c r="C1238" s="439" t="s">
        <v>1122</v>
      </c>
      <c r="D1238" s="440" t="s">
        <v>1282</v>
      </c>
      <c r="E1238" s="91" t="s">
        <v>1124</v>
      </c>
      <c r="F1238" s="95"/>
      <c r="G1238" s="96"/>
      <c r="H1238" s="97"/>
      <c r="I1238" s="97"/>
      <c r="J1238" s="97"/>
      <c r="K1238" s="97"/>
      <c r="L1238" s="97"/>
      <c r="M1238" s="97"/>
      <c r="N1238" s="97"/>
      <c r="O1238" s="97"/>
      <c r="P1238" s="97"/>
    </row>
    <row r="1239" spans="1:16" s="98" customFormat="1" ht="17.25" hidden="1" outlineLevel="2" x14ac:dyDescent="0.3">
      <c r="A1239" s="438"/>
      <c r="B1239" s="126"/>
      <c r="C1239" s="439" t="s">
        <v>1122</v>
      </c>
      <c r="D1239" s="440" t="s">
        <v>1283</v>
      </c>
      <c r="E1239" s="91" t="s">
        <v>1124</v>
      </c>
      <c r="F1239" s="95"/>
      <c r="G1239" s="96"/>
      <c r="H1239" s="97"/>
      <c r="I1239" s="97"/>
      <c r="J1239" s="97"/>
      <c r="K1239" s="97"/>
      <c r="L1239" s="97"/>
      <c r="M1239" s="97"/>
      <c r="N1239" s="97"/>
      <c r="O1239" s="97"/>
      <c r="P1239" s="97"/>
    </row>
    <row r="1240" spans="1:16" s="98" customFormat="1" ht="17.25" hidden="1" outlineLevel="2" x14ac:dyDescent="0.3">
      <c r="A1240" s="438"/>
      <c r="B1240" s="126"/>
      <c r="C1240" s="439" t="s">
        <v>1122</v>
      </c>
      <c r="D1240" s="440" t="s">
        <v>1284</v>
      </c>
      <c r="E1240" s="91" t="s">
        <v>1124</v>
      </c>
      <c r="F1240" s="95"/>
      <c r="G1240" s="96"/>
      <c r="H1240" s="97"/>
      <c r="I1240" s="97"/>
      <c r="J1240" s="97"/>
      <c r="K1240" s="97"/>
      <c r="L1240" s="97"/>
      <c r="M1240" s="97"/>
      <c r="N1240" s="97"/>
      <c r="O1240" s="97"/>
      <c r="P1240" s="97"/>
    </row>
    <row r="1241" spans="1:16" s="98" customFormat="1" ht="17.25" hidden="1" outlineLevel="2" x14ac:dyDescent="0.3">
      <c r="A1241" s="442"/>
      <c r="B1241" s="92"/>
      <c r="C1241" s="707" t="s">
        <v>1285</v>
      </c>
      <c r="D1241" s="443" t="s">
        <v>1286</v>
      </c>
      <c r="E1241" s="443" t="s">
        <v>361</v>
      </c>
      <c r="F1241" s="95"/>
      <c r="G1241" s="96"/>
      <c r="H1241" s="97"/>
      <c r="I1241" s="97"/>
      <c r="J1241" s="97"/>
      <c r="K1241" s="97"/>
      <c r="L1241" s="97"/>
      <c r="M1241" s="97"/>
      <c r="N1241" s="97"/>
      <c r="O1241" s="97"/>
      <c r="P1241" s="97"/>
    </row>
    <row r="1242" spans="1:16" s="98" customFormat="1" ht="17.25" hidden="1" outlineLevel="2" x14ac:dyDescent="0.3">
      <c r="A1242" s="538"/>
      <c r="B1242" s="182"/>
      <c r="C1242" s="91" t="s">
        <v>1287</v>
      </c>
      <c r="D1242" s="183" t="s">
        <v>1288</v>
      </c>
      <c r="E1242" s="183" t="s">
        <v>1042</v>
      </c>
      <c r="F1242" s="95"/>
      <c r="G1242" s="96"/>
      <c r="H1242" s="97"/>
      <c r="I1242" s="97"/>
      <c r="J1242" s="97"/>
      <c r="K1242" s="97"/>
      <c r="L1242" s="97"/>
      <c r="M1242" s="97"/>
      <c r="N1242" s="97"/>
      <c r="O1242" s="97"/>
      <c r="P1242" s="97"/>
    </row>
    <row r="1243" spans="1:16" s="98" customFormat="1" ht="17.25" hidden="1" outlineLevel="2" x14ac:dyDescent="0.3">
      <c r="A1243" s="444"/>
      <c r="B1243" s="451"/>
      <c r="C1243" s="451"/>
      <c r="D1243" s="451"/>
      <c r="E1243" s="452"/>
      <c r="F1243" s="95"/>
      <c r="G1243" s="96"/>
      <c r="H1243" s="97"/>
      <c r="I1243" s="97"/>
      <c r="J1243" s="97"/>
      <c r="K1243" s="97"/>
      <c r="L1243" s="97"/>
      <c r="M1243" s="97"/>
      <c r="N1243" s="97"/>
      <c r="O1243" s="97"/>
      <c r="P1243" s="97"/>
    </row>
    <row r="1244" spans="1:16" s="98" customFormat="1" ht="17.25" hidden="1" outlineLevel="2" x14ac:dyDescent="0.3">
      <c r="A1244" s="438"/>
      <c r="B1244" s="126"/>
      <c r="C1244" s="439" t="s">
        <v>404</v>
      </c>
      <c r="D1244" s="440" t="s">
        <v>1289</v>
      </c>
      <c r="E1244" s="91"/>
      <c r="F1244" s="95"/>
      <c r="G1244" s="96"/>
      <c r="H1244" s="97"/>
      <c r="I1244" s="97"/>
      <c r="J1244" s="97"/>
      <c r="K1244" s="97"/>
      <c r="L1244" s="97"/>
      <c r="M1244" s="97"/>
      <c r="N1244" s="97"/>
      <c r="O1244" s="97"/>
      <c r="P1244" s="97"/>
    </row>
    <row r="1245" spans="1:16" s="98" customFormat="1" ht="17.25" hidden="1" outlineLevel="2" x14ac:dyDescent="0.3">
      <c r="A1245" s="438"/>
      <c r="B1245" s="138"/>
      <c r="C1245" s="439" t="s">
        <v>406</v>
      </c>
      <c r="D1245" s="440" t="s">
        <v>875</v>
      </c>
      <c r="E1245" s="91" t="s">
        <v>876</v>
      </c>
      <c r="F1245" s="95"/>
      <c r="G1245" s="96"/>
      <c r="H1245" s="97"/>
      <c r="I1245" s="97"/>
      <c r="J1245" s="97"/>
      <c r="K1245" s="97"/>
      <c r="L1245" s="97"/>
      <c r="M1245" s="97"/>
      <c r="N1245" s="97"/>
      <c r="O1245" s="97"/>
      <c r="P1245" s="97"/>
    </row>
    <row r="1246" spans="1:16" s="98" customFormat="1" ht="17.25" hidden="1" outlineLevel="2" x14ac:dyDescent="0.3">
      <c r="A1246" s="438"/>
      <c r="B1246" s="138"/>
      <c r="C1246" s="439" t="s">
        <v>408</v>
      </c>
      <c r="D1246" s="440" t="s">
        <v>738</v>
      </c>
      <c r="E1246" s="91" t="s">
        <v>877</v>
      </c>
      <c r="F1246" s="95"/>
      <c r="G1246" s="96"/>
      <c r="H1246" s="97"/>
      <c r="I1246" s="97"/>
      <c r="J1246" s="97"/>
      <c r="K1246" s="97"/>
      <c r="L1246" s="97"/>
      <c r="M1246" s="97"/>
      <c r="N1246" s="97"/>
      <c r="O1246" s="97"/>
      <c r="P1246" s="97"/>
    </row>
    <row r="1247" spans="1:16" s="98" customFormat="1" ht="17.25" hidden="1" outlineLevel="2" x14ac:dyDescent="0.3">
      <c r="A1247" s="438"/>
      <c r="B1247" s="138"/>
      <c r="C1247" s="499" t="s">
        <v>878</v>
      </c>
      <c r="D1247" s="500" t="s">
        <v>879</v>
      </c>
      <c r="E1247" s="120" t="s">
        <v>1126</v>
      </c>
      <c r="F1247" s="95"/>
      <c r="G1247" s="96"/>
      <c r="H1247" s="97"/>
      <c r="I1247" s="97"/>
      <c r="J1247" s="97"/>
      <c r="K1247" s="97"/>
      <c r="L1247" s="97"/>
      <c r="M1247" s="97"/>
      <c r="N1247" s="97"/>
      <c r="O1247" s="97"/>
      <c r="P1247" s="97"/>
    </row>
    <row r="1248" spans="1:16" s="98" customFormat="1" ht="17.25" hidden="1" outlineLevel="2" x14ac:dyDescent="0.3">
      <c r="A1248" s="539"/>
      <c r="B1248" s="128"/>
      <c r="C1248" s="449" t="s">
        <v>398</v>
      </c>
      <c r="D1248" s="450" t="s">
        <v>871</v>
      </c>
      <c r="E1248" s="94" t="s">
        <v>1290</v>
      </c>
      <c r="F1248" s="95"/>
      <c r="G1248" s="96"/>
      <c r="H1248" s="97"/>
      <c r="I1248" s="97"/>
      <c r="J1248" s="97"/>
      <c r="K1248" s="97"/>
      <c r="L1248" s="97"/>
      <c r="M1248" s="97"/>
      <c r="N1248" s="97"/>
      <c r="O1248" s="97"/>
      <c r="P1248" s="97"/>
    </row>
    <row r="1249" spans="1:16" s="98" customFormat="1" ht="17.25" hidden="1" outlineLevel="2" x14ac:dyDescent="0.3">
      <c r="A1249" s="442"/>
      <c r="B1249" s="92"/>
      <c r="C1249" s="707" t="s">
        <v>882</v>
      </c>
      <c r="D1249" s="443" t="s">
        <v>1291</v>
      </c>
      <c r="E1249" s="443" t="s">
        <v>361</v>
      </c>
      <c r="F1249" s="95"/>
      <c r="G1249" s="96"/>
      <c r="H1249" s="97"/>
      <c r="I1249" s="97"/>
      <c r="J1249" s="97"/>
      <c r="K1249" s="97"/>
      <c r="L1249" s="97"/>
      <c r="M1249" s="97"/>
      <c r="N1249" s="97"/>
      <c r="O1249" s="97"/>
      <c r="P1249" s="97"/>
    </row>
    <row r="1250" spans="1:16" s="98" customFormat="1" ht="17.25" hidden="1" outlineLevel="2" x14ac:dyDescent="0.3">
      <c r="A1250" s="540"/>
      <c r="B1250" s="541"/>
      <c r="C1250" s="541"/>
      <c r="D1250" s="541"/>
      <c r="E1250" s="542"/>
      <c r="F1250" s="95"/>
      <c r="G1250" s="96"/>
      <c r="H1250" s="97"/>
      <c r="I1250" s="97"/>
      <c r="J1250" s="97"/>
      <c r="K1250" s="97"/>
      <c r="L1250" s="97"/>
      <c r="M1250" s="97"/>
      <c r="N1250" s="97"/>
      <c r="O1250" s="97"/>
      <c r="P1250" s="97"/>
    </row>
    <row r="1251" spans="1:16" s="98" customFormat="1" ht="17.25" hidden="1" outlineLevel="2" x14ac:dyDescent="0.3">
      <c r="A1251" s="543"/>
      <c r="B1251" s="184"/>
      <c r="C1251" s="532" t="s">
        <v>91</v>
      </c>
      <c r="D1251" s="533" t="s">
        <v>1134</v>
      </c>
      <c r="E1251" s="175" t="s">
        <v>884</v>
      </c>
      <c r="F1251" s="95"/>
      <c r="G1251" s="96"/>
      <c r="H1251" s="97"/>
      <c r="I1251" s="97"/>
      <c r="J1251" s="97"/>
      <c r="K1251" s="97"/>
      <c r="L1251" s="97"/>
      <c r="M1251" s="97"/>
      <c r="N1251" s="97"/>
      <c r="O1251" s="97"/>
      <c r="P1251" s="97"/>
    </row>
    <row r="1252" spans="1:16" s="98" customFormat="1" ht="17.25" hidden="1" outlineLevel="2" x14ac:dyDescent="0.3">
      <c r="A1252" s="543"/>
      <c r="B1252" s="184"/>
      <c r="C1252" s="532" t="s">
        <v>91</v>
      </c>
      <c r="D1252" s="533" t="s">
        <v>1135</v>
      </c>
      <c r="E1252" s="175" t="s">
        <v>884</v>
      </c>
      <c r="F1252" s="95"/>
      <c r="G1252" s="96"/>
      <c r="H1252" s="97"/>
      <c r="I1252" s="97"/>
      <c r="J1252" s="97"/>
      <c r="K1252" s="97"/>
      <c r="L1252" s="97"/>
      <c r="M1252" s="97"/>
      <c r="N1252" s="97"/>
      <c r="O1252" s="97"/>
      <c r="P1252" s="97"/>
    </row>
    <row r="1253" spans="1:16" s="98" customFormat="1" ht="17.25" hidden="1" outlineLevel="2" x14ac:dyDescent="0.3">
      <c r="A1253" s="543"/>
      <c r="B1253" s="185"/>
      <c r="C1253" s="532" t="s">
        <v>91</v>
      </c>
      <c r="D1253" s="533" t="s">
        <v>1136</v>
      </c>
      <c r="E1253" s="175" t="s">
        <v>884</v>
      </c>
      <c r="F1253" s="95"/>
      <c r="G1253" s="96"/>
      <c r="H1253" s="97"/>
      <c r="I1253" s="97"/>
      <c r="J1253" s="97"/>
      <c r="K1253" s="97"/>
      <c r="L1253" s="97"/>
      <c r="M1253" s="97"/>
      <c r="N1253" s="97"/>
      <c r="O1253" s="97"/>
      <c r="P1253" s="97"/>
    </row>
    <row r="1254" spans="1:16" s="98" customFormat="1" ht="17.25" hidden="1" outlineLevel="2" x14ac:dyDescent="0.3">
      <c r="A1254" s="438"/>
      <c r="B1254" s="126"/>
      <c r="C1254" s="532" t="s">
        <v>91</v>
      </c>
      <c r="D1254" s="440" t="s">
        <v>875</v>
      </c>
      <c r="E1254" s="175" t="s">
        <v>884</v>
      </c>
      <c r="F1254" s="95"/>
      <c r="G1254" s="96"/>
      <c r="H1254" s="97"/>
      <c r="I1254" s="97"/>
      <c r="J1254" s="97"/>
      <c r="K1254" s="97"/>
      <c r="L1254" s="97"/>
      <c r="M1254" s="97"/>
      <c r="N1254" s="97"/>
      <c r="O1254" s="97"/>
      <c r="P1254" s="97"/>
    </row>
    <row r="1255" spans="1:16" s="98" customFormat="1" ht="17.25" hidden="1" outlineLevel="2" x14ac:dyDescent="0.3">
      <c r="A1255" s="438"/>
      <c r="B1255" s="138"/>
      <c r="C1255" s="532" t="s">
        <v>91</v>
      </c>
      <c r="D1255" s="440" t="s">
        <v>738</v>
      </c>
      <c r="E1255" s="175" t="s">
        <v>884</v>
      </c>
      <c r="F1255" s="95"/>
      <c r="G1255" s="96"/>
      <c r="H1255" s="97"/>
      <c r="I1255" s="97"/>
      <c r="J1255" s="97"/>
      <c r="K1255" s="97"/>
      <c r="L1255" s="97"/>
      <c r="M1255" s="97"/>
      <c r="N1255" s="97"/>
      <c r="O1255" s="97"/>
      <c r="P1255" s="97"/>
    </row>
    <row r="1256" spans="1:16" s="98" customFormat="1" ht="17.25" hidden="1" outlineLevel="2" x14ac:dyDescent="0.3">
      <c r="A1256" s="438"/>
      <c r="B1256" s="138"/>
      <c r="C1256" s="532" t="s">
        <v>91</v>
      </c>
      <c r="D1256" s="495" t="s">
        <v>879</v>
      </c>
      <c r="E1256" s="175" t="s">
        <v>884</v>
      </c>
      <c r="F1256" s="95"/>
      <c r="G1256" s="96"/>
      <c r="H1256" s="97"/>
      <c r="I1256" s="97"/>
      <c r="J1256" s="97"/>
      <c r="K1256" s="97"/>
      <c r="L1256" s="97"/>
      <c r="M1256" s="97"/>
      <c r="N1256" s="97"/>
      <c r="O1256" s="97"/>
      <c r="P1256" s="97"/>
    </row>
    <row r="1257" spans="1:16" s="98" customFormat="1" ht="17.25" hidden="1" outlineLevel="2" x14ac:dyDescent="0.3">
      <c r="A1257" s="543"/>
      <c r="B1257" s="185"/>
      <c r="C1257" s="532"/>
      <c r="D1257" s="533"/>
      <c r="E1257" s="175"/>
      <c r="F1257" s="95"/>
      <c r="G1257" s="96"/>
      <c r="H1257" s="97"/>
      <c r="I1257" s="97"/>
      <c r="J1257" s="97"/>
      <c r="K1257" s="97"/>
      <c r="L1257" s="97"/>
      <c r="M1257" s="97"/>
      <c r="N1257" s="97"/>
      <c r="O1257" s="97"/>
      <c r="P1257" s="97"/>
    </row>
    <row r="1258" spans="1:16" s="98" customFormat="1" ht="17.25" hidden="1" outlineLevel="2" x14ac:dyDescent="0.3">
      <c r="A1258" s="444"/>
      <c r="B1258" s="451"/>
      <c r="C1258" s="451"/>
      <c r="D1258" s="451"/>
      <c r="E1258" s="452"/>
      <c r="F1258" s="95"/>
      <c r="G1258" s="96"/>
      <c r="H1258" s="97"/>
      <c r="I1258" s="97"/>
      <c r="J1258" s="97"/>
      <c r="K1258" s="97"/>
      <c r="L1258" s="97"/>
      <c r="M1258" s="97"/>
      <c r="N1258" s="97"/>
      <c r="O1258" s="97"/>
      <c r="P1258" s="97"/>
    </row>
    <row r="1259" spans="1:16" s="98" customFormat="1" ht="34.5" hidden="1" outlineLevel="1" x14ac:dyDescent="0.3">
      <c r="A1259" s="79"/>
      <c r="B1259" s="80">
        <f>SUM(B1260:B1354)</f>
        <v>0</v>
      </c>
      <c r="C1259" s="437" t="s">
        <v>1292</v>
      </c>
      <c r="D1259" s="81" t="s">
        <v>1293</v>
      </c>
      <c r="E1259" s="105" t="s">
        <v>1294</v>
      </c>
      <c r="F1259" s="95"/>
      <c r="G1259" s="96"/>
      <c r="H1259" s="97"/>
      <c r="I1259" s="97"/>
      <c r="J1259" s="97"/>
      <c r="K1259" s="97"/>
      <c r="L1259" s="97"/>
      <c r="M1259" s="97"/>
      <c r="N1259" s="97"/>
      <c r="O1259" s="97"/>
      <c r="P1259" s="97"/>
    </row>
    <row r="1260" spans="1:16" s="98" customFormat="1" ht="17.25" hidden="1" outlineLevel="2" x14ac:dyDescent="0.3">
      <c r="A1260" s="543"/>
      <c r="B1260" s="185"/>
      <c r="C1260" s="532"/>
      <c r="D1260" s="533"/>
      <c r="E1260" s="175"/>
      <c r="F1260" s="95"/>
      <c r="G1260" s="96"/>
      <c r="H1260" s="97"/>
      <c r="I1260" s="97"/>
      <c r="J1260" s="97"/>
      <c r="K1260" s="97"/>
      <c r="L1260" s="97"/>
      <c r="M1260" s="97"/>
      <c r="N1260" s="97"/>
      <c r="O1260" s="97"/>
      <c r="P1260" s="97"/>
    </row>
    <row r="1261" spans="1:16" s="98" customFormat="1" ht="51.75" hidden="1" outlineLevel="2" x14ac:dyDescent="0.3">
      <c r="A1261" s="543"/>
      <c r="B1261" s="185"/>
      <c r="C1261" s="532" t="s">
        <v>1295</v>
      </c>
      <c r="D1261" s="533" t="s">
        <v>1296</v>
      </c>
      <c r="E1261" s="175" t="s">
        <v>1297</v>
      </c>
      <c r="F1261" s="95"/>
      <c r="G1261" s="96"/>
      <c r="H1261" s="97"/>
      <c r="I1261" s="97"/>
      <c r="J1261" s="97"/>
      <c r="K1261" s="97"/>
      <c r="L1261" s="97"/>
      <c r="M1261" s="97"/>
      <c r="N1261" s="97"/>
      <c r="O1261" s="97"/>
      <c r="P1261" s="97"/>
    </row>
    <row r="1262" spans="1:16" s="98" customFormat="1" ht="17.25" hidden="1" outlineLevel="2" x14ac:dyDescent="0.3">
      <c r="A1262" s="543"/>
      <c r="B1262" s="185"/>
      <c r="C1262" s="532" t="s">
        <v>330</v>
      </c>
      <c r="D1262" s="533" t="s">
        <v>1298</v>
      </c>
      <c r="E1262" s="175" t="s">
        <v>1299</v>
      </c>
      <c r="F1262" s="95"/>
      <c r="G1262" s="96"/>
      <c r="H1262" s="97"/>
      <c r="I1262" s="97"/>
      <c r="J1262" s="97"/>
      <c r="K1262" s="97"/>
      <c r="L1262" s="97"/>
      <c r="M1262" s="97"/>
      <c r="N1262" s="97"/>
      <c r="O1262" s="97"/>
      <c r="P1262" s="97"/>
    </row>
    <row r="1263" spans="1:16" s="98" customFormat="1" ht="17.25" hidden="1" outlineLevel="2" x14ac:dyDescent="0.3">
      <c r="A1263" s="543"/>
      <c r="B1263" s="185"/>
      <c r="C1263" s="532" t="s">
        <v>333</v>
      </c>
      <c r="D1263" s="533" t="s">
        <v>1300</v>
      </c>
      <c r="E1263" s="175" t="s">
        <v>1301</v>
      </c>
      <c r="F1263" s="95"/>
      <c r="G1263" s="96"/>
      <c r="H1263" s="97"/>
      <c r="I1263" s="97"/>
      <c r="J1263" s="97"/>
      <c r="K1263" s="97"/>
      <c r="L1263" s="97"/>
      <c r="M1263" s="97"/>
      <c r="N1263" s="97"/>
      <c r="O1263" s="97"/>
      <c r="P1263" s="97"/>
    </row>
    <row r="1264" spans="1:16" s="98" customFormat="1" ht="17.25" hidden="1" outlineLevel="2" x14ac:dyDescent="0.3">
      <c r="A1264" s="543"/>
      <c r="B1264" s="185"/>
      <c r="C1264" s="532" t="s">
        <v>1302</v>
      </c>
      <c r="D1264" s="533" t="s">
        <v>1303</v>
      </c>
      <c r="E1264" s="175"/>
      <c r="F1264" s="95"/>
      <c r="G1264" s="96"/>
      <c r="H1264" s="97"/>
      <c r="I1264" s="97"/>
      <c r="J1264" s="97"/>
      <c r="K1264" s="97"/>
      <c r="L1264" s="97"/>
      <c r="M1264" s="97"/>
      <c r="N1264" s="97"/>
      <c r="O1264" s="97"/>
      <c r="P1264" s="97"/>
    </row>
    <row r="1265" spans="1:16" s="98" customFormat="1" ht="17.25" hidden="1" outlineLevel="2" x14ac:dyDescent="0.3">
      <c r="A1265" s="543"/>
      <c r="B1265" s="185"/>
      <c r="C1265" s="532" t="s">
        <v>571</v>
      </c>
      <c r="D1265" s="533" t="s">
        <v>1304</v>
      </c>
      <c r="E1265" s="175"/>
      <c r="F1265" s="95"/>
      <c r="G1265" s="96"/>
      <c r="H1265" s="97"/>
      <c r="I1265" s="97"/>
      <c r="J1265" s="97"/>
      <c r="K1265" s="97"/>
      <c r="L1265" s="97"/>
      <c r="M1265" s="97"/>
      <c r="N1265" s="97"/>
      <c r="O1265" s="97"/>
      <c r="P1265" s="97"/>
    </row>
    <row r="1266" spans="1:16" s="98" customFormat="1" ht="17.25" hidden="1" outlineLevel="2" x14ac:dyDescent="0.3">
      <c r="A1266" s="543"/>
      <c r="B1266" s="185"/>
      <c r="C1266" s="532" t="s">
        <v>728</v>
      </c>
      <c r="D1266" s="533" t="s">
        <v>1305</v>
      </c>
      <c r="E1266" s="175"/>
      <c r="F1266" s="95"/>
      <c r="G1266" s="96"/>
      <c r="H1266" s="97"/>
      <c r="I1266" s="97"/>
      <c r="J1266" s="97"/>
      <c r="K1266" s="97"/>
      <c r="L1266" s="97"/>
      <c r="M1266" s="97"/>
      <c r="N1266" s="97"/>
      <c r="O1266" s="97"/>
      <c r="P1266" s="97"/>
    </row>
    <row r="1267" spans="1:16" s="98" customFormat="1" ht="17.25" hidden="1" outlineLevel="2" x14ac:dyDescent="0.3">
      <c r="A1267" s="543"/>
      <c r="B1267" s="185"/>
      <c r="C1267" s="532" t="s">
        <v>730</v>
      </c>
      <c r="D1267" s="533" t="s">
        <v>1306</v>
      </c>
      <c r="E1267" s="175"/>
      <c r="F1267" s="95"/>
      <c r="G1267" s="96"/>
      <c r="H1267" s="97"/>
      <c r="I1267" s="97"/>
      <c r="J1267" s="97"/>
      <c r="K1267" s="97"/>
      <c r="L1267" s="97"/>
      <c r="M1267" s="97"/>
      <c r="N1267" s="97"/>
      <c r="O1267" s="97"/>
      <c r="P1267" s="97"/>
    </row>
    <row r="1268" spans="1:16" s="98" customFormat="1" ht="17.25" hidden="1" outlineLevel="2" x14ac:dyDescent="0.3">
      <c r="A1268" s="543"/>
      <c r="B1268" s="185"/>
      <c r="C1268" s="532" t="s">
        <v>578</v>
      </c>
      <c r="D1268" s="533" t="s">
        <v>1307</v>
      </c>
      <c r="E1268" s="175"/>
      <c r="F1268" s="95"/>
      <c r="G1268" s="96"/>
      <c r="H1268" s="97"/>
      <c r="I1268" s="97"/>
      <c r="J1268" s="97"/>
      <c r="K1268" s="97"/>
      <c r="L1268" s="97"/>
      <c r="M1268" s="97"/>
      <c r="N1268" s="97"/>
      <c r="O1268" s="97"/>
      <c r="P1268" s="97"/>
    </row>
    <row r="1269" spans="1:16" s="98" customFormat="1" ht="17.25" hidden="1" outlineLevel="2" x14ac:dyDescent="0.3">
      <c r="A1269" s="543"/>
      <c r="B1269" s="185"/>
      <c r="C1269" s="532"/>
      <c r="D1269" s="533"/>
      <c r="E1269" s="175"/>
      <c r="F1269" s="95"/>
      <c r="G1269" s="96"/>
      <c r="H1269" s="97"/>
      <c r="I1269" s="97"/>
      <c r="J1269" s="97"/>
      <c r="K1269" s="97"/>
      <c r="L1269" s="97"/>
      <c r="M1269" s="97"/>
      <c r="N1269" s="97"/>
      <c r="O1269" s="97"/>
      <c r="P1269" s="97"/>
    </row>
    <row r="1270" spans="1:16" s="98" customFormat="1" ht="17.25" hidden="1" outlineLevel="1" x14ac:dyDescent="0.3">
      <c r="A1270" s="444"/>
      <c r="B1270" s="451"/>
      <c r="C1270" s="451"/>
      <c r="D1270" s="451"/>
      <c r="E1270" s="452"/>
      <c r="F1270" s="95"/>
      <c r="G1270" s="96"/>
      <c r="H1270" s="97"/>
      <c r="I1270" s="97"/>
      <c r="J1270" s="97"/>
      <c r="K1270" s="97"/>
      <c r="L1270" s="97"/>
      <c r="M1270" s="97"/>
      <c r="N1270" s="97"/>
      <c r="O1270" s="97"/>
      <c r="P1270" s="97"/>
    </row>
    <row r="1271" spans="1:16" s="98" customFormat="1" ht="34.5" hidden="1" outlineLevel="1" x14ac:dyDescent="0.3">
      <c r="A1271" s="79"/>
      <c r="B1271" s="80">
        <f>SUM(B1272:B1362)</f>
        <v>0</v>
      </c>
      <c r="C1271" s="437" t="s">
        <v>1292</v>
      </c>
      <c r="D1271" s="81" t="s">
        <v>1308</v>
      </c>
      <c r="E1271" s="105" t="s">
        <v>1294</v>
      </c>
      <c r="F1271" s="95"/>
      <c r="G1271" s="96"/>
      <c r="H1271" s="97"/>
      <c r="I1271" s="97"/>
      <c r="J1271" s="97"/>
      <c r="K1271" s="97"/>
      <c r="L1271" s="97"/>
      <c r="M1271" s="97"/>
      <c r="N1271" s="97"/>
      <c r="O1271" s="97"/>
      <c r="P1271" s="97"/>
    </row>
    <row r="1272" spans="1:16" s="98" customFormat="1" ht="17.25" hidden="1" outlineLevel="2" x14ac:dyDescent="0.3">
      <c r="A1272" s="543"/>
      <c r="B1272" s="185"/>
      <c r="C1272" s="532"/>
      <c r="D1272" s="533"/>
      <c r="E1272" s="175"/>
      <c r="F1272" s="95"/>
      <c r="G1272" s="96"/>
      <c r="H1272" s="97"/>
      <c r="I1272" s="97"/>
      <c r="J1272" s="97"/>
      <c r="K1272" s="97"/>
      <c r="L1272" s="97"/>
      <c r="M1272" s="97"/>
      <c r="N1272" s="97"/>
      <c r="O1272" s="97"/>
      <c r="P1272" s="97"/>
    </row>
    <row r="1273" spans="1:16" s="98" customFormat="1" ht="34.5" hidden="1" outlineLevel="2" x14ac:dyDescent="0.3">
      <c r="A1273" s="543"/>
      <c r="B1273" s="185"/>
      <c r="C1273" s="532" t="s">
        <v>1295</v>
      </c>
      <c r="D1273" s="533" t="s">
        <v>1296</v>
      </c>
      <c r="E1273" s="175" t="s">
        <v>1309</v>
      </c>
      <c r="F1273" s="95"/>
      <c r="G1273" s="96"/>
      <c r="H1273" s="97"/>
      <c r="I1273" s="97"/>
      <c r="J1273" s="97"/>
      <c r="K1273" s="97"/>
      <c r="L1273" s="97"/>
      <c r="M1273" s="97"/>
      <c r="N1273" s="97"/>
      <c r="O1273" s="97"/>
      <c r="P1273" s="97"/>
    </row>
    <row r="1274" spans="1:16" s="98" customFormat="1" ht="17.25" hidden="1" outlineLevel="2" x14ac:dyDescent="0.3">
      <c r="A1274" s="543"/>
      <c r="B1274" s="185"/>
      <c r="C1274" s="532" t="s">
        <v>1310</v>
      </c>
      <c r="D1274" s="533" t="s">
        <v>1311</v>
      </c>
      <c r="E1274" s="175" t="s">
        <v>1312</v>
      </c>
      <c r="F1274" s="95"/>
      <c r="G1274" s="96"/>
      <c r="H1274" s="97"/>
      <c r="I1274" s="97"/>
      <c r="J1274" s="97"/>
      <c r="K1274" s="97"/>
      <c r="L1274" s="97"/>
      <c r="M1274" s="97"/>
      <c r="N1274" s="97"/>
      <c r="O1274" s="97"/>
      <c r="P1274" s="97"/>
    </row>
    <row r="1275" spans="1:16" s="98" customFormat="1" ht="17.25" hidden="1" outlineLevel="2" x14ac:dyDescent="0.3">
      <c r="A1275" s="543"/>
      <c r="B1275" s="185"/>
      <c r="C1275" s="532" t="s">
        <v>330</v>
      </c>
      <c r="D1275" s="533" t="s">
        <v>1298</v>
      </c>
      <c r="E1275" s="175" t="s">
        <v>1299</v>
      </c>
      <c r="F1275" s="95"/>
      <c r="G1275" s="96"/>
      <c r="H1275" s="97"/>
      <c r="I1275" s="97"/>
      <c r="J1275" s="97"/>
      <c r="K1275" s="97"/>
      <c r="L1275" s="97"/>
      <c r="M1275" s="97"/>
      <c r="N1275" s="97"/>
      <c r="O1275" s="97"/>
      <c r="P1275" s="97"/>
    </row>
    <row r="1276" spans="1:16" s="98" customFormat="1" ht="17.25" hidden="1" outlineLevel="2" x14ac:dyDescent="0.3">
      <c r="A1276" s="543"/>
      <c r="B1276" s="185"/>
      <c r="C1276" s="532" t="s">
        <v>333</v>
      </c>
      <c r="D1276" s="533" t="s">
        <v>1300</v>
      </c>
      <c r="E1276" s="175" t="s">
        <v>1301</v>
      </c>
      <c r="F1276" s="95"/>
      <c r="G1276" s="96"/>
      <c r="H1276" s="97"/>
      <c r="I1276" s="97"/>
      <c r="J1276" s="97"/>
      <c r="K1276" s="97"/>
      <c r="L1276" s="97"/>
      <c r="M1276" s="97"/>
      <c r="N1276" s="97"/>
      <c r="O1276" s="97"/>
      <c r="P1276" s="97"/>
    </row>
    <row r="1277" spans="1:16" s="98" customFormat="1" ht="17.25" hidden="1" outlineLevel="2" x14ac:dyDescent="0.3">
      <c r="A1277" s="543"/>
      <c r="B1277" s="185"/>
      <c r="C1277" s="532" t="s">
        <v>1302</v>
      </c>
      <c r="D1277" s="533" t="s">
        <v>1303</v>
      </c>
      <c r="E1277" s="175"/>
      <c r="F1277" s="95"/>
      <c r="G1277" s="96"/>
      <c r="H1277" s="97"/>
      <c r="I1277" s="97"/>
      <c r="J1277" s="97"/>
      <c r="K1277" s="97"/>
      <c r="L1277" s="97"/>
      <c r="M1277" s="97"/>
      <c r="N1277" s="97"/>
      <c r="O1277" s="97"/>
      <c r="P1277" s="97"/>
    </row>
    <row r="1278" spans="1:16" s="98" customFormat="1" ht="17.25" hidden="1" outlineLevel="2" x14ac:dyDescent="0.3">
      <c r="A1278" s="543"/>
      <c r="B1278" s="185"/>
      <c r="C1278" s="532" t="s">
        <v>571</v>
      </c>
      <c r="D1278" s="533" t="s">
        <v>1304</v>
      </c>
      <c r="E1278" s="175"/>
      <c r="F1278" s="95"/>
      <c r="G1278" s="96"/>
      <c r="H1278" s="97"/>
      <c r="I1278" s="97"/>
      <c r="J1278" s="97"/>
      <c r="K1278" s="97"/>
      <c r="L1278" s="97"/>
      <c r="M1278" s="97"/>
      <c r="N1278" s="97"/>
      <c r="O1278" s="97"/>
      <c r="P1278" s="97"/>
    </row>
    <row r="1279" spans="1:16" s="98" customFormat="1" ht="17.25" hidden="1" outlineLevel="2" x14ac:dyDescent="0.3">
      <c r="A1279" s="543"/>
      <c r="B1279" s="185"/>
      <c r="C1279" s="532" t="s">
        <v>728</v>
      </c>
      <c r="D1279" s="533" t="s">
        <v>1305</v>
      </c>
      <c r="E1279" s="175"/>
      <c r="F1279" s="95"/>
      <c r="G1279" s="96"/>
      <c r="H1279" s="97"/>
      <c r="I1279" s="97"/>
      <c r="J1279" s="97"/>
      <c r="K1279" s="97"/>
      <c r="L1279" s="97"/>
      <c r="M1279" s="97"/>
      <c r="N1279" s="97"/>
      <c r="O1279" s="97"/>
      <c r="P1279" s="97"/>
    </row>
    <row r="1280" spans="1:16" s="98" customFormat="1" ht="17.25" hidden="1" outlineLevel="2" x14ac:dyDescent="0.3">
      <c r="A1280" s="543"/>
      <c r="B1280" s="185"/>
      <c r="C1280" s="532" t="s">
        <v>730</v>
      </c>
      <c r="D1280" s="533" t="s">
        <v>1306</v>
      </c>
      <c r="E1280" s="175"/>
      <c r="F1280" s="95"/>
      <c r="G1280" s="96"/>
      <c r="H1280" s="97"/>
      <c r="I1280" s="97"/>
      <c r="J1280" s="97"/>
      <c r="K1280" s="97"/>
      <c r="L1280" s="97"/>
      <c r="M1280" s="97"/>
      <c r="N1280" s="97"/>
      <c r="O1280" s="97"/>
      <c r="P1280" s="97"/>
    </row>
    <row r="1281" spans="1:16" s="98" customFormat="1" ht="17.25" hidden="1" outlineLevel="2" x14ac:dyDescent="0.3">
      <c r="A1281" s="543"/>
      <c r="B1281" s="185"/>
      <c r="C1281" s="532" t="s">
        <v>578</v>
      </c>
      <c r="D1281" s="533" t="s">
        <v>1307</v>
      </c>
      <c r="E1281" s="175"/>
      <c r="F1281" s="95"/>
      <c r="G1281" s="96"/>
      <c r="H1281" s="97"/>
      <c r="I1281" s="97"/>
      <c r="J1281" s="97"/>
      <c r="K1281" s="97"/>
      <c r="L1281" s="97"/>
      <c r="M1281" s="97"/>
      <c r="N1281" s="97"/>
      <c r="O1281" s="97"/>
      <c r="P1281" s="97"/>
    </row>
    <row r="1282" spans="1:16" s="98" customFormat="1" ht="15" hidden="1" customHeight="1" outlineLevel="2" x14ac:dyDescent="0.3">
      <c r="A1282" s="543"/>
      <c r="B1282" s="185"/>
      <c r="E1282" s="175"/>
      <c r="F1282" s="95"/>
      <c r="G1282" s="96"/>
      <c r="H1282" s="97"/>
      <c r="I1282" s="97"/>
      <c r="J1282" s="97"/>
      <c r="K1282" s="97"/>
      <c r="L1282" s="97"/>
      <c r="M1282" s="97"/>
      <c r="N1282" s="97"/>
      <c r="O1282" s="97"/>
      <c r="P1282" s="97"/>
    </row>
    <row r="1283" spans="1:16" s="98" customFormat="1" ht="35.25" hidden="1" customHeight="1" outlineLevel="1" x14ac:dyDescent="0.3">
      <c r="A1283" s="79"/>
      <c r="B1283" s="80"/>
      <c r="C1283" s="457" t="s">
        <v>1292</v>
      </c>
      <c r="D1283" s="186" t="s">
        <v>1313</v>
      </c>
      <c r="E1283" s="105"/>
      <c r="F1283" s="95"/>
      <c r="G1283" s="96"/>
      <c r="H1283" s="97"/>
      <c r="I1283" s="97"/>
      <c r="J1283" s="97"/>
      <c r="K1283" s="97"/>
      <c r="L1283" s="97"/>
      <c r="M1283" s="97"/>
      <c r="N1283" s="97"/>
      <c r="O1283" s="97"/>
      <c r="P1283" s="97"/>
    </row>
    <row r="1284" spans="1:16" s="98" customFormat="1" ht="17.25" hidden="1" outlineLevel="2" x14ac:dyDescent="0.3">
      <c r="A1284" s="543"/>
      <c r="B1284" s="185"/>
      <c r="C1284" s="532"/>
      <c r="D1284" s="533"/>
      <c r="E1284" s="175"/>
      <c r="F1284" s="95"/>
      <c r="G1284" s="96"/>
      <c r="H1284" s="97"/>
      <c r="I1284" s="97"/>
      <c r="J1284" s="97"/>
      <c r="K1284" s="97"/>
      <c r="L1284" s="97"/>
      <c r="M1284" s="97"/>
      <c r="N1284" s="97"/>
      <c r="O1284" s="97"/>
      <c r="P1284" s="97"/>
    </row>
    <row r="1285" spans="1:16" s="98" customFormat="1" ht="34.5" hidden="1" outlineLevel="2" x14ac:dyDescent="0.3">
      <c r="A1285" s="543"/>
      <c r="B1285" s="185"/>
      <c r="C1285" s="532" t="s">
        <v>1295</v>
      </c>
      <c r="D1285" s="533" t="s">
        <v>1296</v>
      </c>
      <c r="E1285" s="175" t="s">
        <v>1314</v>
      </c>
      <c r="F1285" s="95"/>
      <c r="G1285" s="96"/>
      <c r="H1285" s="97"/>
      <c r="I1285" s="97"/>
      <c r="J1285" s="97"/>
      <c r="K1285" s="97"/>
      <c r="L1285" s="97"/>
      <c r="M1285" s="97"/>
      <c r="N1285" s="97"/>
      <c r="O1285" s="97"/>
      <c r="P1285" s="97"/>
    </row>
    <row r="1286" spans="1:16" s="98" customFormat="1" ht="17.25" hidden="1" outlineLevel="2" x14ac:dyDescent="0.3">
      <c r="A1286" s="543"/>
      <c r="B1286" s="185"/>
      <c r="C1286" s="532" t="s">
        <v>1310</v>
      </c>
      <c r="D1286" s="533" t="s">
        <v>1311</v>
      </c>
      <c r="E1286" s="175" t="s">
        <v>1312</v>
      </c>
      <c r="F1286" s="95"/>
      <c r="G1286" s="96"/>
      <c r="H1286" s="97"/>
      <c r="I1286" s="97"/>
      <c r="J1286" s="97"/>
      <c r="K1286" s="97"/>
      <c r="L1286" s="97"/>
      <c r="M1286" s="97"/>
      <c r="N1286" s="97"/>
      <c r="O1286" s="97"/>
      <c r="P1286" s="97"/>
    </row>
    <row r="1287" spans="1:16" s="98" customFormat="1" ht="17.25" hidden="1" outlineLevel="2" x14ac:dyDescent="0.3">
      <c r="A1287" s="543"/>
      <c r="B1287" s="185"/>
      <c r="C1287" s="532" t="s">
        <v>330</v>
      </c>
      <c r="D1287" s="533" t="s">
        <v>1298</v>
      </c>
      <c r="E1287" s="175" t="s">
        <v>1299</v>
      </c>
      <c r="F1287" s="95"/>
      <c r="G1287" s="96"/>
      <c r="H1287" s="97"/>
      <c r="I1287" s="97"/>
      <c r="J1287" s="97"/>
      <c r="K1287" s="97"/>
      <c r="L1287" s="97"/>
      <c r="M1287" s="97"/>
      <c r="N1287" s="97"/>
      <c r="O1287" s="97"/>
      <c r="P1287" s="97"/>
    </row>
    <row r="1288" spans="1:16" s="98" customFormat="1" ht="17.25" hidden="1" outlineLevel="2" x14ac:dyDescent="0.3">
      <c r="A1288" s="543"/>
      <c r="B1288" s="185"/>
      <c r="C1288" s="532" t="s">
        <v>333</v>
      </c>
      <c r="D1288" s="533" t="s">
        <v>1300</v>
      </c>
      <c r="E1288" s="175" t="s">
        <v>1301</v>
      </c>
      <c r="F1288" s="95"/>
      <c r="G1288" s="96"/>
      <c r="H1288" s="97"/>
      <c r="I1288" s="97"/>
      <c r="J1288" s="97"/>
      <c r="K1288" s="97"/>
      <c r="L1288" s="97"/>
      <c r="M1288" s="97"/>
      <c r="N1288" s="97"/>
      <c r="O1288" s="97"/>
      <c r="P1288" s="97"/>
    </row>
    <row r="1289" spans="1:16" s="98" customFormat="1" ht="17.25" hidden="1" outlineLevel="2" x14ac:dyDescent="0.3">
      <c r="A1289" s="543"/>
      <c r="B1289" s="185"/>
      <c r="C1289" s="532" t="s">
        <v>1302</v>
      </c>
      <c r="D1289" s="533" t="s">
        <v>1303</v>
      </c>
      <c r="E1289" s="175"/>
      <c r="F1289" s="95"/>
      <c r="G1289" s="96"/>
      <c r="H1289" s="97"/>
      <c r="I1289" s="97"/>
      <c r="J1289" s="97"/>
      <c r="K1289" s="97"/>
      <c r="L1289" s="97"/>
      <c r="M1289" s="97"/>
      <c r="N1289" s="97"/>
      <c r="O1289" s="97"/>
      <c r="P1289" s="97"/>
    </row>
    <row r="1290" spans="1:16" s="98" customFormat="1" ht="17.25" hidden="1" outlineLevel="2" x14ac:dyDescent="0.3">
      <c r="A1290" s="543"/>
      <c r="B1290" s="185"/>
      <c r="C1290" s="532" t="s">
        <v>571</v>
      </c>
      <c r="D1290" s="533" t="s">
        <v>1304</v>
      </c>
      <c r="E1290" s="175"/>
      <c r="F1290" s="95"/>
      <c r="G1290" s="96"/>
      <c r="H1290" s="97"/>
      <c r="I1290" s="97"/>
      <c r="J1290" s="97"/>
      <c r="K1290" s="97"/>
      <c r="L1290" s="97"/>
      <c r="M1290" s="97"/>
      <c r="N1290" s="97"/>
      <c r="O1290" s="97"/>
      <c r="P1290" s="97"/>
    </row>
    <row r="1291" spans="1:16" s="98" customFormat="1" ht="17.25" hidden="1" outlineLevel="2" x14ac:dyDescent="0.3">
      <c r="A1291" s="543"/>
      <c r="B1291" s="185"/>
      <c r="C1291" s="532" t="s">
        <v>728</v>
      </c>
      <c r="D1291" s="533" t="s">
        <v>1305</v>
      </c>
      <c r="E1291" s="175"/>
      <c r="F1291" s="95"/>
      <c r="G1291" s="96"/>
      <c r="H1291" s="97"/>
      <c r="I1291" s="97"/>
      <c r="J1291" s="97"/>
      <c r="K1291" s="97"/>
      <c r="L1291" s="97"/>
      <c r="M1291" s="97"/>
      <c r="N1291" s="97"/>
      <c r="O1291" s="97"/>
      <c r="P1291" s="97"/>
    </row>
    <row r="1292" spans="1:16" s="98" customFormat="1" ht="17.25" hidden="1" outlineLevel="2" x14ac:dyDescent="0.3">
      <c r="A1292" s="543"/>
      <c r="B1292" s="185"/>
      <c r="C1292" s="532" t="s">
        <v>730</v>
      </c>
      <c r="D1292" s="533" t="s">
        <v>1306</v>
      </c>
      <c r="E1292" s="175"/>
      <c r="F1292" s="95"/>
      <c r="G1292" s="96"/>
      <c r="H1292" s="97"/>
      <c r="I1292" s="97"/>
      <c r="J1292" s="97"/>
      <c r="K1292" s="97"/>
      <c r="L1292" s="97"/>
      <c r="M1292" s="97"/>
      <c r="N1292" s="97"/>
      <c r="O1292" s="97"/>
      <c r="P1292" s="97"/>
    </row>
    <row r="1293" spans="1:16" s="98" customFormat="1" ht="17.25" hidden="1" outlineLevel="2" x14ac:dyDescent="0.3">
      <c r="A1293" s="543"/>
      <c r="B1293" s="185"/>
      <c r="C1293" s="532" t="s">
        <v>578</v>
      </c>
      <c r="D1293" s="533" t="s">
        <v>1307</v>
      </c>
      <c r="E1293" s="175"/>
      <c r="F1293" s="95"/>
      <c r="G1293" s="96"/>
      <c r="H1293" s="97"/>
      <c r="I1293" s="97"/>
      <c r="J1293" s="97"/>
      <c r="K1293" s="97"/>
      <c r="L1293" s="97"/>
      <c r="M1293" s="97"/>
      <c r="N1293" s="97"/>
      <c r="O1293" s="97"/>
      <c r="P1293" s="97"/>
    </row>
    <row r="1294" spans="1:16" s="98" customFormat="1" ht="17.25" hidden="1" outlineLevel="2" x14ac:dyDescent="0.3">
      <c r="A1294" s="543"/>
      <c r="B1294" s="185"/>
      <c r="C1294" s="532"/>
      <c r="D1294" s="533"/>
      <c r="E1294" s="175"/>
      <c r="F1294" s="95"/>
      <c r="G1294" s="96"/>
      <c r="H1294" s="97"/>
      <c r="I1294" s="97"/>
      <c r="J1294" s="97"/>
      <c r="K1294" s="97"/>
      <c r="L1294" s="97"/>
      <c r="M1294" s="97"/>
      <c r="N1294" s="97"/>
      <c r="O1294" s="97"/>
      <c r="P1294" s="97"/>
    </row>
    <row r="1295" spans="1:16" s="98" customFormat="1" ht="17.25" hidden="1" outlineLevel="1" x14ac:dyDescent="0.3">
      <c r="A1295" s="544"/>
      <c r="B1295" s="545"/>
      <c r="C1295" s="545"/>
      <c r="D1295" s="545"/>
      <c r="E1295" s="546"/>
      <c r="F1295" s="95"/>
      <c r="G1295" s="96"/>
      <c r="H1295" s="97"/>
      <c r="I1295" s="97"/>
      <c r="J1295" s="97"/>
      <c r="K1295" s="97"/>
      <c r="L1295" s="97"/>
      <c r="M1295" s="97"/>
      <c r="N1295" s="97"/>
      <c r="O1295" s="97"/>
      <c r="P1295" s="97"/>
    </row>
    <row r="1296" spans="1:16" s="98" customFormat="1" ht="34.5" hidden="1" outlineLevel="1" x14ac:dyDescent="0.3">
      <c r="A1296" s="79"/>
      <c r="B1296" s="80">
        <f>SUM(B1297:B1371)</f>
        <v>0</v>
      </c>
      <c r="C1296" s="437" t="s">
        <v>1292</v>
      </c>
      <c r="D1296" s="81" t="s">
        <v>1315</v>
      </c>
      <c r="E1296" s="105" t="s">
        <v>1294</v>
      </c>
      <c r="F1296" s="95"/>
      <c r="G1296" s="96"/>
      <c r="H1296" s="97"/>
      <c r="I1296" s="97"/>
      <c r="J1296" s="97"/>
      <c r="K1296" s="97"/>
      <c r="L1296" s="97"/>
      <c r="M1296" s="97"/>
      <c r="N1296" s="97"/>
      <c r="O1296" s="97"/>
      <c r="P1296" s="97"/>
    </row>
    <row r="1297" spans="1:16" s="98" customFormat="1" ht="17.25" hidden="1" outlineLevel="2" x14ac:dyDescent="0.3">
      <c r="A1297" s="543"/>
      <c r="B1297" s="185"/>
      <c r="C1297" s="532"/>
      <c r="D1297" s="533"/>
      <c r="E1297" s="175"/>
      <c r="F1297" s="95"/>
      <c r="G1297" s="96"/>
      <c r="H1297" s="97"/>
      <c r="I1297" s="97"/>
      <c r="J1297" s="97"/>
      <c r="K1297" s="97"/>
      <c r="L1297" s="97"/>
      <c r="M1297" s="97"/>
      <c r="N1297" s="97"/>
      <c r="O1297" s="97"/>
      <c r="P1297" s="97"/>
    </row>
    <row r="1298" spans="1:16" s="98" customFormat="1" ht="34.5" hidden="1" outlineLevel="2" x14ac:dyDescent="0.3">
      <c r="A1298" s="543"/>
      <c r="B1298" s="185"/>
      <c r="C1298" s="532" t="s">
        <v>1295</v>
      </c>
      <c r="D1298" s="533" t="s">
        <v>1296</v>
      </c>
      <c r="E1298" s="175" t="s">
        <v>1316</v>
      </c>
      <c r="F1298" s="95"/>
      <c r="G1298" s="96"/>
      <c r="H1298" s="97"/>
      <c r="I1298" s="97"/>
      <c r="J1298" s="97"/>
      <c r="K1298" s="97"/>
      <c r="L1298" s="97"/>
      <c r="M1298" s="97"/>
      <c r="N1298" s="97"/>
      <c r="O1298" s="97"/>
      <c r="P1298" s="97"/>
    </row>
    <row r="1299" spans="1:16" s="98" customFormat="1" ht="17.25" hidden="1" outlineLevel="2" x14ac:dyDescent="0.3">
      <c r="A1299" s="543"/>
      <c r="B1299" s="185"/>
      <c r="C1299" s="532" t="s">
        <v>1317</v>
      </c>
      <c r="D1299" s="533" t="s">
        <v>1318</v>
      </c>
      <c r="E1299" s="175" t="s">
        <v>1312</v>
      </c>
      <c r="F1299" s="95"/>
      <c r="G1299" s="96"/>
      <c r="H1299" s="97"/>
      <c r="I1299" s="97"/>
      <c r="J1299" s="97"/>
      <c r="K1299" s="97"/>
      <c r="L1299" s="97"/>
      <c r="M1299" s="97"/>
      <c r="N1299" s="97"/>
      <c r="O1299" s="97"/>
      <c r="P1299" s="97"/>
    </row>
    <row r="1300" spans="1:16" s="98" customFormat="1" ht="17.25" hidden="1" outlineLevel="2" x14ac:dyDescent="0.3">
      <c r="A1300" s="543"/>
      <c r="B1300" s="185"/>
      <c r="C1300" s="532" t="s">
        <v>330</v>
      </c>
      <c r="D1300" s="533" t="s">
        <v>1298</v>
      </c>
      <c r="E1300" s="175" t="s">
        <v>1299</v>
      </c>
      <c r="F1300" s="95"/>
      <c r="G1300" s="96"/>
      <c r="H1300" s="97"/>
      <c r="I1300" s="97"/>
      <c r="J1300" s="97"/>
      <c r="K1300" s="97"/>
      <c r="L1300" s="97"/>
      <c r="M1300" s="97"/>
      <c r="N1300" s="97"/>
      <c r="O1300" s="97"/>
      <c r="P1300" s="97"/>
    </row>
    <row r="1301" spans="1:16" s="98" customFormat="1" ht="17.25" hidden="1" outlineLevel="2" x14ac:dyDescent="0.3">
      <c r="A1301" s="543"/>
      <c r="B1301" s="185"/>
      <c r="C1301" s="532" t="s">
        <v>333</v>
      </c>
      <c r="D1301" s="533" t="s">
        <v>1300</v>
      </c>
      <c r="E1301" s="175" t="s">
        <v>1301</v>
      </c>
      <c r="F1301" s="95"/>
      <c r="G1301" s="96"/>
      <c r="H1301" s="97"/>
      <c r="I1301" s="97"/>
      <c r="J1301" s="97"/>
      <c r="K1301" s="97"/>
      <c r="L1301" s="97"/>
      <c r="M1301" s="97"/>
      <c r="N1301" s="97"/>
      <c r="O1301" s="97"/>
      <c r="P1301" s="97"/>
    </row>
    <row r="1302" spans="1:16" s="98" customFormat="1" ht="17.25" hidden="1" outlineLevel="2" x14ac:dyDescent="0.3">
      <c r="A1302" s="543"/>
      <c r="B1302" s="185"/>
      <c r="C1302" s="532" t="s">
        <v>1302</v>
      </c>
      <c r="D1302" s="533" t="s">
        <v>1303</v>
      </c>
      <c r="E1302" s="175"/>
      <c r="F1302" s="95"/>
      <c r="G1302" s="96"/>
      <c r="H1302" s="97"/>
      <c r="I1302" s="97"/>
      <c r="J1302" s="97"/>
      <c r="K1302" s="97"/>
      <c r="L1302" s="97"/>
      <c r="M1302" s="97"/>
      <c r="N1302" s="97"/>
      <c r="O1302" s="97"/>
      <c r="P1302" s="97"/>
    </row>
    <row r="1303" spans="1:16" s="98" customFormat="1" ht="17.25" hidden="1" outlineLevel="2" x14ac:dyDescent="0.3">
      <c r="A1303" s="543"/>
      <c r="B1303" s="185"/>
      <c r="C1303" s="532" t="s">
        <v>571</v>
      </c>
      <c r="D1303" s="533" t="s">
        <v>1304</v>
      </c>
      <c r="E1303" s="175"/>
      <c r="F1303" s="95"/>
      <c r="G1303" s="96"/>
      <c r="H1303" s="97"/>
      <c r="I1303" s="97"/>
      <c r="J1303" s="97"/>
      <c r="K1303" s="97"/>
      <c r="L1303" s="97"/>
      <c r="M1303" s="97"/>
      <c r="N1303" s="97"/>
      <c r="O1303" s="97"/>
      <c r="P1303" s="97"/>
    </row>
    <row r="1304" spans="1:16" s="98" customFormat="1" ht="17.25" hidden="1" outlineLevel="2" x14ac:dyDescent="0.3">
      <c r="A1304" s="543"/>
      <c r="B1304" s="185"/>
      <c r="C1304" s="532" t="s">
        <v>728</v>
      </c>
      <c r="D1304" s="533" t="s">
        <v>1305</v>
      </c>
      <c r="E1304" s="175"/>
      <c r="F1304" s="95"/>
      <c r="G1304" s="96"/>
      <c r="H1304" s="97"/>
      <c r="I1304" s="97"/>
      <c r="J1304" s="97"/>
      <c r="K1304" s="97"/>
      <c r="L1304" s="97"/>
      <c r="M1304" s="97"/>
      <c r="N1304" s="97"/>
      <c r="O1304" s="97"/>
      <c r="P1304" s="97"/>
    </row>
    <row r="1305" spans="1:16" s="98" customFormat="1" ht="17.25" hidden="1" outlineLevel="2" x14ac:dyDescent="0.3">
      <c r="A1305" s="543"/>
      <c r="B1305" s="185"/>
      <c r="C1305" s="532" t="s">
        <v>730</v>
      </c>
      <c r="D1305" s="533" t="s">
        <v>1306</v>
      </c>
      <c r="E1305" s="175"/>
      <c r="F1305" s="95"/>
      <c r="G1305" s="96"/>
      <c r="H1305" s="97"/>
      <c r="I1305" s="97"/>
      <c r="J1305" s="97"/>
      <c r="K1305" s="97"/>
      <c r="L1305" s="97"/>
      <c r="M1305" s="97"/>
      <c r="N1305" s="97"/>
      <c r="O1305" s="97"/>
      <c r="P1305" s="97"/>
    </row>
    <row r="1306" spans="1:16" s="98" customFormat="1" ht="17.25" hidden="1" outlineLevel="2" x14ac:dyDescent="0.3">
      <c r="A1306" s="543"/>
      <c r="B1306" s="185"/>
      <c r="C1306" s="532" t="s">
        <v>578</v>
      </c>
      <c r="D1306" s="533" t="s">
        <v>1307</v>
      </c>
      <c r="E1306" s="175"/>
      <c r="F1306" s="95"/>
      <c r="G1306" s="96"/>
      <c r="H1306" s="97"/>
      <c r="I1306" s="97"/>
      <c r="J1306" s="97"/>
      <c r="K1306" s="97"/>
      <c r="L1306" s="97"/>
      <c r="M1306" s="97"/>
      <c r="N1306" s="97"/>
      <c r="O1306" s="97"/>
      <c r="P1306" s="97"/>
    </row>
    <row r="1307" spans="1:16" s="98" customFormat="1" ht="17.25" hidden="1" outlineLevel="2" x14ac:dyDescent="0.3">
      <c r="A1307" s="543"/>
      <c r="B1307" s="185"/>
      <c r="C1307" s="532"/>
      <c r="D1307" s="533"/>
      <c r="E1307" s="175"/>
      <c r="F1307" s="95"/>
      <c r="G1307" s="96"/>
      <c r="H1307" s="97"/>
      <c r="I1307" s="97"/>
      <c r="J1307" s="97"/>
      <c r="K1307" s="97"/>
      <c r="L1307" s="97"/>
      <c r="M1307" s="97"/>
      <c r="N1307" s="97"/>
      <c r="O1307" s="97"/>
      <c r="P1307" s="97"/>
    </row>
    <row r="1308" spans="1:16" s="98" customFormat="1" ht="17.25" hidden="1" outlineLevel="1" x14ac:dyDescent="0.3">
      <c r="A1308" s="444"/>
      <c r="B1308" s="451"/>
      <c r="C1308" s="451"/>
      <c r="D1308" s="451"/>
      <c r="E1308" s="452"/>
      <c r="F1308" s="95"/>
      <c r="G1308" s="96"/>
      <c r="H1308" s="97"/>
      <c r="I1308" s="97"/>
      <c r="J1308" s="97"/>
      <c r="K1308" s="97"/>
      <c r="L1308" s="97"/>
      <c r="M1308" s="97"/>
      <c r="N1308" s="97"/>
      <c r="O1308" s="97"/>
      <c r="P1308" s="97"/>
    </row>
    <row r="1309" spans="1:16" s="86" customFormat="1" ht="51.75" hidden="1" outlineLevel="1" x14ac:dyDescent="0.3">
      <c r="A1309" s="79"/>
      <c r="B1309" s="80">
        <f>SUM(B1310:B1362)</f>
        <v>0</v>
      </c>
      <c r="C1309" s="537" t="s">
        <v>139</v>
      </c>
      <c r="D1309" s="180" t="s">
        <v>1319</v>
      </c>
      <c r="E1309" s="181" t="s">
        <v>1320</v>
      </c>
      <c r="F1309" s="83"/>
      <c r="G1309" s="84"/>
      <c r="H1309" s="85"/>
      <c r="I1309" s="85"/>
      <c r="J1309" s="85"/>
      <c r="K1309" s="85"/>
      <c r="L1309" s="85"/>
      <c r="M1309" s="85"/>
      <c r="N1309" s="85"/>
      <c r="O1309" s="85"/>
      <c r="P1309" s="85"/>
    </row>
    <row r="1310" spans="1:16" s="98" customFormat="1" ht="17.25" hidden="1" outlineLevel="2" x14ac:dyDescent="0.3">
      <c r="A1310" s="438"/>
      <c r="B1310" s="87"/>
      <c r="C1310" s="707" t="s">
        <v>1321</v>
      </c>
      <c r="D1310" s="443" t="s">
        <v>1322</v>
      </c>
      <c r="E1310" s="443" t="s">
        <v>361</v>
      </c>
      <c r="F1310" s="95"/>
      <c r="G1310" s="96"/>
      <c r="H1310" s="97"/>
      <c r="I1310" s="97"/>
      <c r="J1310" s="97"/>
      <c r="K1310" s="97"/>
      <c r="L1310" s="97"/>
      <c r="M1310" s="97"/>
      <c r="N1310" s="97"/>
      <c r="O1310" s="97"/>
      <c r="P1310" s="97"/>
    </row>
    <row r="1311" spans="1:16" s="86" customFormat="1" ht="17.25" hidden="1" outlineLevel="2" x14ac:dyDescent="0.3">
      <c r="A1311" s="438"/>
      <c r="B1311" s="93"/>
      <c r="C1311" s="707" t="s">
        <v>1323</v>
      </c>
      <c r="D1311" s="443" t="s">
        <v>1324</v>
      </c>
      <c r="E1311" s="443" t="s">
        <v>361</v>
      </c>
      <c r="F1311" s="95"/>
      <c r="G1311" s="84"/>
      <c r="H1311" s="85"/>
      <c r="I1311" s="85"/>
      <c r="J1311" s="85"/>
      <c r="K1311" s="85"/>
      <c r="L1311" s="85"/>
      <c r="M1311" s="85"/>
      <c r="N1311" s="85"/>
      <c r="O1311" s="85"/>
      <c r="P1311" s="85"/>
    </row>
    <row r="1312" spans="1:16" s="86" customFormat="1" ht="17.25" hidden="1" outlineLevel="2" x14ac:dyDescent="0.3">
      <c r="A1312" s="438"/>
      <c r="B1312" s="93"/>
      <c r="C1312" s="707" t="s">
        <v>1325</v>
      </c>
      <c r="D1312" s="443" t="s">
        <v>1326</v>
      </c>
      <c r="E1312" s="443" t="s">
        <v>361</v>
      </c>
      <c r="F1312" s="95"/>
      <c r="G1312" s="84"/>
      <c r="H1312" s="85"/>
      <c r="I1312" s="85"/>
      <c r="J1312" s="85"/>
      <c r="K1312" s="85"/>
      <c r="L1312" s="85"/>
      <c r="M1312" s="85"/>
      <c r="N1312" s="85"/>
      <c r="O1312" s="85"/>
      <c r="P1312" s="85"/>
    </row>
    <row r="1313" spans="1:16" s="86" customFormat="1" ht="17.25" hidden="1" outlineLevel="2" x14ac:dyDescent="0.3">
      <c r="A1313" s="438"/>
      <c r="B1313" s="93"/>
      <c r="C1313" s="707" t="s">
        <v>1327</v>
      </c>
      <c r="D1313" s="443" t="s">
        <v>1328</v>
      </c>
      <c r="E1313" s="443" t="s">
        <v>361</v>
      </c>
      <c r="F1313" s="95"/>
      <c r="G1313" s="84"/>
      <c r="H1313" s="85"/>
      <c r="I1313" s="85"/>
      <c r="J1313" s="85"/>
      <c r="K1313" s="85"/>
      <c r="L1313" s="85"/>
      <c r="M1313" s="85"/>
      <c r="N1313" s="85"/>
      <c r="O1313" s="85"/>
      <c r="P1313" s="85"/>
    </row>
    <row r="1314" spans="1:16" s="98" customFormat="1" ht="17.25" hidden="1" outlineLevel="2" x14ac:dyDescent="0.3">
      <c r="A1314" s="438"/>
      <c r="B1314" s="87"/>
      <c r="C1314" s="707" t="s">
        <v>1329</v>
      </c>
      <c r="D1314" s="443" t="s">
        <v>1330</v>
      </c>
      <c r="E1314" s="443" t="s">
        <v>361</v>
      </c>
      <c r="F1314" s="95"/>
      <c r="G1314" s="96"/>
      <c r="H1314" s="97"/>
      <c r="I1314" s="97"/>
      <c r="J1314" s="97"/>
      <c r="K1314" s="97"/>
      <c r="L1314" s="97"/>
      <c r="M1314" s="97"/>
      <c r="N1314" s="97"/>
      <c r="O1314" s="97"/>
      <c r="P1314" s="97"/>
    </row>
    <row r="1315" spans="1:16" s="98" customFormat="1" ht="17.25" hidden="1" outlineLevel="2" x14ac:dyDescent="0.3">
      <c r="A1315" s="438"/>
      <c r="B1315" s="126"/>
      <c r="C1315" s="707" t="s">
        <v>1331</v>
      </c>
      <c r="D1315" s="443" t="s">
        <v>1332</v>
      </c>
      <c r="E1315" s="443" t="s">
        <v>361</v>
      </c>
      <c r="F1315" s="95"/>
      <c r="G1315" s="96"/>
      <c r="H1315" s="97"/>
      <c r="I1315" s="97"/>
      <c r="J1315" s="97"/>
      <c r="K1315" s="97"/>
      <c r="L1315" s="97"/>
      <c r="M1315" s="97"/>
      <c r="N1315" s="97"/>
      <c r="O1315" s="97"/>
      <c r="P1315" s="97"/>
    </row>
    <row r="1316" spans="1:16" s="98" customFormat="1" ht="17.25" hidden="1" outlineLevel="2" x14ac:dyDescent="0.3">
      <c r="A1316" s="438"/>
      <c r="B1316" s="126"/>
      <c r="C1316" s="707" t="s">
        <v>1333</v>
      </c>
      <c r="D1316" s="443" t="s">
        <v>1334</v>
      </c>
      <c r="E1316" s="443" t="s">
        <v>361</v>
      </c>
      <c r="F1316" s="95"/>
      <c r="G1316" s="96"/>
      <c r="H1316" s="97"/>
      <c r="I1316" s="97"/>
      <c r="J1316" s="97"/>
      <c r="K1316" s="97"/>
      <c r="L1316" s="97"/>
      <c r="M1316" s="97"/>
      <c r="N1316" s="97"/>
      <c r="O1316" s="97"/>
      <c r="P1316" s="97"/>
    </row>
    <row r="1317" spans="1:16" s="98" customFormat="1" ht="17.25" hidden="1" outlineLevel="2" x14ac:dyDescent="0.3">
      <c r="A1317" s="438"/>
      <c r="B1317" s="126"/>
      <c r="C1317" s="707" t="s">
        <v>1335</v>
      </c>
      <c r="D1317" s="443" t="s">
        <v>1336</v>
      </c>
      <c r="E1317" s="443" t="s">
        <v>361</v>
      </c>
      <c r="F1317" s="95"/>
      <c r="G1317" s="96"/>
      <c r="H1317" s="97"/>
      <c r="I1317" s="97"/>
      <c r="J1317" s="97"/>
      <c r="K1317" s="97"/>
      <c r="L1317" s="97"/>
      <c r="M1317" s="97"/>
      <c r="N1317" s="97"/>
      <c r="O1317" s="97"/>
      <c r="P1317" s="97"/>
    </row>
    <row r="1318" spans="1:16" s="98" customFormat="1" ht="17.25" hidden="1" outlineLevel="2" x14ac:dyDescent="0.3">
      <c r="A1318" s="438"/>
      <c r="B1318" s="126"/>
      <c r="C1318" s="707" t="s">
        <v>1337</v>
      </c>
      <c r="D1318" s="443" t="s">
        <v>1338</v>
      </c>
      <c r="E1318" s="443" t="s">
        <v>361</v>
      </c>
      <c r="F1318" s="95"/>
      <c r="G1318" s="96"/>
      <c r="H1318" s="97"/>
      <c r="I1318" s="97"/>
      <c r="J1318" s="97"/>
      <c r="K1318" s="97"/>
      <c r="L1318" s="97"/>
      <c r="M1318" s="97"/>
      <c r="N1318" s="97"/>
      <c r="O1318" s="97"/>
      <c r="P1318" s="97"/>
    </row>
    <row r="1319" spans="1:16" s="98" customFormat="1" ht="17.25" hidden="1" outlineLevel="2" x14ac:dyDescent="0.3">
      <c r="A1319" s="438"/>
      <c r="B1319" s="126"/>
      <c r="C1319" s="707" t="s">
        <v>1339</v>
      </c>
      <c r="D1319" s="443" t="s">
        <v>1340</v>
      </c>
      <c r="E1319" s="443" t="s">
        <v>361</v>
      </c>
      <c r="F1319" s="95"/>
      <c r="G1319" s="96"/>
      <c r="H1319" s="97"/>
      <c r="I1319" s="97"/>
      <c r="J1319" s="97"/>
      <c r="K1319" s="97"/>
      <c r="L1319" s="97"/>
      <c r="M1319" s="97"/>
      <c r="N1319" s="97"/>
      <c r="O1319" s="97"/>
      <c r="P1319" s="97"/>
    </row>
    <row r="1320" spans="1:16" s="98" customFormat="1" ht="17.25" hidden="1" outlineLevel="2" x14ac:dyDescent="0.3">
      <c r="A1320" s="438"/>
      <c r="B1320" s="126"/>
      <c r="C1320" s="707" t="s">
        <v>1341</v>
      </c>
      <c r="D1320" s="443" t="s">
        <v>1342</v>
      </c>
      <c r="E1320" s="443" t="s">
        <v>361</v>
      </c>
      <c r="F1320" s="95"/>
      <c r="G1320" s="96"/>
      <c r="H1320" s="97"/>
      <c r="I1320" s="97"/>
      <c r="J1320" s="97"/>
      <c r="K1320" s="97"/>
      <c r="L1320" s="97"/>
      <c r="M1320" s="97"/>
      <c r="N1320" s="97"/>
      <c r="O1320" s="97"/>
      <c r="P1320" s="97"/>
    </row>
    <row r="1321" spans="1:16" s="98" customFormat="1" ht="17.25" hidden="1" outlineLevel="2" x14ac:dyDescent="0.3">
      <c r="A1321" s="438"/>
      <c r="B1321" s="126"/>
      <c r="C1321" s="707" t="s">
        <v>1343</v>
      </c>
      <c r="D1321" s="443" t="s">
        <v>1344</v>
      </c>
      <c r="E1321" s="443" t="s">
        <v>361</v>
      </c>
      <c r="F1321" s="95"/>
      <c r="G1321" s="96"/>
      <c r="H1321" s="97"/>
      <c r="I1321" s="97"/>
      <c r="J1321" s="97"/>
      <c r="K1321" s="97"/>
      <c r="L1321" s="97"/>
      <c r="M1321" s="97"/>
      <c r="N1321" s="97"/>
      <c r="O1321" s="97"/>
      <c r="P1321" s="97"/>
    </row>
    <row r="1322" spans="1:16" s="98" customFormat="1" ht="17.25" hidden="1" outlineLevel="2" x14ac:dyDescent="0.3">
      <c r="A1322" s="438"/>
      <c r="B1322" s="126"/>
      <c r="C1322" s="707" t="s">
        <v>1345</v>
      </c>
      <c r="D1322" s="443" t="s">
        <v>1346</v>
      </c>
      <c r="E1322" s="443" t="s">
        <v>361</v>
      </c>
      <c r="F1322" s="95"/>
      <c r="G1322" s="96"/>
      <c r="H1322" s="97"/>
      <c r="I1322" s="97"/>
      <c r="J1322" s="97"/>
      <c r="K1322" s="97"/>
      <c r="L1322" s="97"/>
      <c r="M1322" s="97"/>
      <c r="N1322" s="97"/>
      <c r="O1322" s="97"/>
      <c r="P1322" s="97"/>
    </row>
    <row r="1323" spans="1:16" s="98" customFormat="1" ht="17.25" hidden="1" outlineLevel="2" x14ac:dyDescent="0.3">
      <c r="A1323" s="438"/>
      <c r="B1323" s="126"/>
      <c r="C1323" s="707" t="s">
        <v>1347</v>
      </c>
      <c r="D1323" s="443" t="s">
        <v>1348</v>
      </c>
      <c r="E1323" s="443" t="s">
        <v>361</v>
      </c>
      <c r="F1323" s="95"/>
      <c r="G1323" s="96"/>
      <c r="H1323" s="97"/>
      <c r="I1323" s="97"/>
      <c r="J1323" s="97"/>
      <c r="K1323" s="97"/>
      <c r="L1323" s="97"/>
      <c r="M1323" s="97"/>
      <c r="N1323" s="97"/>
      <c r="O1323" s="97"/>
      <c r="P1323" s="97"/>
    </row>
    <row r="1324" spans="1:16" s="98" customFormat="1" ht="17.25" hidden="1" outlineLevel="2" x14ac:dyDescent="0.3">
      <c r="A1324" s="438"/>
      <c r="B1324" s="126"/>
      <c r="C1324" s="707" t="s">
        <v>1349</v>
      </c>
      <c r="D1324" s="443" t="s">
        <v>1350</v>
      </c>
      <c r="E1324" s="443" t="s">
        <v>361</v>
      </c>
      <c r="F1324" s="95"/>
      <c r="G1324" s="96"/>
      <c r="H1324" s="97"/>
      <c r="I1324" s="97"/>
      <c r="J1324" s="97"/>
      <c r="K1324" s="97"/>
      <c r="L1324" s="97"/>
      <c r="M1324" s="97"/>
      <c r="N1324" s="97"/>
      <c r="O1324" s="97"/>
      <c r="P1324" s="97"/>
    </row>
    <row r="1325" spans="1:16" s="98" customFormat="1" ht="17.25" hidden="1" outlineLevel="2" x14ac:dyDescent="0.3">
      <c r="A1325" s="438"/>
      <c r="B1325" s="126"/>
      <c r="C1325" s="707" t="s">
        <v>1351</v>
      </c>
      <c r="D1325" s="443" t="s">
        <v>1352</v>
      </c>
      <c r="E1325" s="443" t="s">
        <v>361</v>
      </c>
      <c r="F1325" s="95"/>
      <c r="G1325" s="96"/>
      <c r="H1325" s="97"/>
      <c r="I1325" s="97"/>
      <c r="J1325" s="97"/>
      <c r="K1325" s="97"/>
      <c r="L1325" s="97"/>
      <c r="M1325" s="97"/>
      <c r="N1325" s="97"/>
      <c r="O1325" s="97"/>
      <c r="P1325" s="97"/>
    </row>
    <row r="1326" spans="1:16" s="98" customFormat="1" ht="17.25" hidden="1" outlineLevel="2" x14ac:dyDescent="0.3">
      <c r="A1326" s="438"/>
      <c r="B1326" s="126"/>
      <c r="C1326" s="707" t="s">
        <v>1353</v>
      </c>
      <c r="D1326" s="443" t="s">
        <v>1354</v>
      </c>
      <c r="E1326" s="443" t="s">
        <v>361</v>
      </c>
      <c r="F1326" s="95"/>
      <c r="G1326" s="96"/>
      <c r="H1326" s="97"/>
      <c r="I1326" s="97"/>
      <c r="J1326" s="97"/>
      <c r="K1326" s="97"/>
      <c r="L1326" s="97"/>
      <c r="M1326" s="97"/>
      <c r="N1326" s="97"/>
      <c r="O1326" s="97"/>
      <c r="P1326" s="97"/>
    </row>
    <row r="1327" spans="1:16" s="86" customFormat="1" ht="17.25" hidden="1" outlineLevel="2" x14ac:dyDescent="0.3">
      <c r="A1327" s="438"/>
      <c r="B1327" s="93"/>
      <c r="C1327" s="707" t="s">
        <v>1355</v>
      </c>
      <c r="D1327" s="443" t="s">
        <v>1356</v>
      </c>
      <c r="E1327" s="443" t="s">
        <v>361</v>
      </c>
      <c r="F1327" s="95"/>
      <c r="G1327" s="84"/>
      <c r="H1327" s="85"/>
      <c r="I1327" s="85"/>
      <c r="J1327" s="85"/>
      <c r="K1327" s="85"/>
      <c r="L1327" s="85"/>
      <c r="M1327" s="85"/>
      <c r="N1327" s="85"/>
      <c r="O1327" s="85"/>
      <c r="P1327" s="85"/>
    </row>
    <row r="1328" spans="1:16" s="86" customFormat="1" ht="17.25" hidden="1" outlineLevel="2" x14ac:dyDescent="0.3">
      <c r="A1328" s="438"/>
      <c r="B1328" s="93"/>
      <c r="C1328" s="707" t="s">
        <v>1357</v>
      </c>
      <c r="D1328" s="443" t="s">
        <v>1358</v>
      </c>
      <c r="E1328" s="443" t="s">
        <v>361</v>
      </c>
      <c r="F1328" s="95"/>
      <c r="G1328" s="84"/>
      <c r="H1328" s="85"/>
      <c r="I1328" s="85"/>
      <c r="J1328" s="85"/>
      <c r="K1328" s="85"/>
      <c r="L1328" s="85"/>
      <c r="M1328" s="85"/>
      <c r="N1328" s="85"/>
      <c r="O1328" s="85"/>
      <c r="P1328" s="85"/>
    </row>
    <row r="1329" spans="1:16" s="98" customFormat="1" ht="17.25" hidden="1" outlineLevel="2" x14ac:dyDescent="0.3">
      <c r="A1329" s="438"/>
      <c r="B1329" s="126"/>
      <c r="C1329" s="707" t="s">
        <v>1359</v>
      </c>
      <c r="D1329" s="443" t="s">
        <v>1360</v>
      </c>
      <c r="E1329" s="443" t="s">
        <v>361</v>
      </c>
      <c r="F1329" s="95"/>
      <c r="G1329" s="96"/>
      <c r="H1329" s="97"/>
      <c r="I1329" s="97"/>
      <c r="J1329" s="97"/>
      <c r="K1329" s="97"/>
      <c r="L1329" s="97"/>
      <c r="M1329" s="97"/>
      <c r="N1329" s="97"/>
      <c r="O1329" s="97"/>
      <c r="P1329" s="97"/>
    </row>
    <row r="1330" spans="1:16" s="98" customFormat="1" ht="17.25" hidden="1" outlineLevel="2" x14ac:dyDescent="0.3">
      <c r="A1330" s="438"/>
      <c r="B1330" s="126"/>
      <c r="C1330" s="707" t="s">
        <v>1361</v>
      </c>
      <c r="D1330" s="443" t="s">
        <v>1362</v>
      </c>
      <c r="E1330" s="443" t="s">
        <v>361</v>
      </c>
      <c r="F1330" s="95"/>
      <c r="G1330" s="96"/>
      <c r="H1330" s="97"/>
      <c r="I1330" s="97"/>
      <c r="J1330" s="97"/>
      <c r="K1330" s="97"/>
      <c r="L1330" s="97"/>
      <c r="M1330" s="97"/>
      <c r="N1330" s="97"/>
      <c r="O1330" s="97"/>
      <c r="P1330" s="97"/>
    </row>
    <row r="1331" spans="1:16" s="98" customFormat="1" ht="17.25" hidden="1" outlineLevel="2" x14ac:dyDescent="0.3">
      <c r="A1331" s="547"/>
      <c r="B1331" s="187"/>
      <c r="C1331" s="707" t="s">
        <v>1363</v>
      </c>
      <c r="D1331" s="443" t="s">
        <v>1364</v>
      </c>
      <c r="E1331" s="443" t="s">
        <v>361</v>
      </c>
      <c r="F1331" s="95"/>
      <c r="G1331" s="96"/>
      <c r="H1331" s="97"/>
      <c r="I1331" s="97"/>
      <c r="J1331" s="97"/>
      <c r="K1331" s="97"/>
      <c r="L1331" s="97"/>
      <c r="M1331" s="97"/>
      <c r="N1331" s="97"/>
      <c r="O1331" s="97"/>
      <c r="P1331" s="97"/>
    </row>
    <row r="1332" spans="1:16" s="98" customFormat="1" ht="34.5" hidden="1" outlineLevel="2" x14ac:dyDescent="0.3">
      <c r="A1332" s="547"/>
      <c r="B1332" s="187"/>
      <c r="C1332" s="707" t="s">
        <v>1365</v>
      </c>
      <c r="D1332" s="443" t="s">
        <v>1366</v>
      </c>
      <c r="E1332" s="443" t="s">
        <v>361</v>
      </c>
      <c r="F1332" s="95"/>
      <c r="G1332" s="96"/>
      <c r="H1332" s="97"/>
      <c r="I1332" s="97"/>
      <c r="J1332" s="97"/>
      <c r="K1332" s="97"/>
      <c r="L1332" s="97"/>
      <c r="M1332" s="97"/>
      <c r="N1332" s="97"/>
      <c r="O1332" s="97"/>
      <c r="P1332" s="97"/>
    </row>
    <row r="1333" spans="1:16" s="98" customFormat="1" ht="17.25" hidden="1" outlineLevel="2" x14ac:dyDescent="0.3">
      <c r="A1333" s="444"/>
      <c r="B1333" s="445"/>
      <c r="C1333" s="445"/>
      <c r="D1333" s="445"/>
      <c r="E1333" s="446"/>
      <c r="F1333" s="95"/>
      <c r="G1333" s="96"/>
      <c r="H1333" s="97"/>
      <c r="I1333" s="97"/>
      <c r="J1333" s="97"/>
      <c r="K1333" s="97"/>
      <c r="L1333" s="97"/>
      <c r="M1333" s="97"/>
      <c r="N1333" s="97"/>
      <c r="O1333" s="97"/>
      <c r="P1333" s="97"/>
    </row>
    <row r="1334" spans="1:16" s="86" customFormat="1" ht="51.75" hidden="1" outlineLevel="2" x14ac:dyDescent="0.3">
      <c r="A1334" s="442"/>
      <c r="B1334" s="92"/>
      <c r="C1334" s="707" t="s">
        <v>1367</v>
      </c>
      <c r="D1334" s="443" t="s">
        <v>1368</v>
      </c>
      <c r="E1334" s="443" t="s">
        <v>1369</v>
      </c>
      <c r="F1334" s="95"/>
      <c r="G1334" s="84"/>
      <c r="H1334" s="85"/>
      <c r="I1334" s="85"/>
      <c r="J1334" s="85"/>
      <c r="K1334" s="85"/>
      <c r="L1334" s="85"/>
      <c r="M1334" s="85"/>
      <c r="N1334" s="85"/>
      <c r="O1334" s="85"/>
      <c r="P1334" s="85"/>
    </row>
    <row r="1335" spans="1:16" s="98" customFormat="1" ht="17.25" hidden="1" outlineLevel="2" x14ac:dyDescent="0.3">
      <c r="A1335" s="442"/>
      <c r="B1335" s="92"/>
      <c r="C1335" s="707" t="s">
        <v>1370</v>
      </c>
      <c r="D1335" s="443" t="s">
        <v>1371</v>
      </c>
      <c r="E1335" s="443" t="s">
        <v>361</v>
      </c>
      <c r="F1335" s="95"/>
      <c r="G1335" s="96"/>
      <c r="H1335" s="97"/>
      <c r="I1335" s="97"/>
      <c r="J1335" s="97"/>
      <c r="K1335" s="97"/>
      <c r="L1335" s="97"/>
      <c r="M1335" s="97"/>
      <c r="N1335" s="97"/>
      <c r="O1335" s="97"/>
      <c r="P1335" s="97"/>
    </row>
    <row r="1336" spans="1:16" s="98" customFormat="1" ht="17.25" hidden="1" outlineLevel="2" x14ac:dyDescent="0.3">
      <c r="A1336" s="442"/>
      <c r="B1336" s="92"/>
      <c r="C1336" s="707" t="s">
        <v>1372</v>
      </c>
      <c r="D1336" s="443" t="s">
        <v>1373</v>
      </c>
      <c r="E1336" s="443" t="s">
        <v>1374</v>
      </c>
      <c r="F1336" s="95"/>
      <c r="G1336" s="96"/>
      <c r="H1336" s="97"/>
      <c r="I1336" s="97"/>
      <c r="J1336" s="97"/>
      <c r="K1336" s="97"/>
      <c r="L1336" s="97"/>
      <c r="M1336" s="97"/>
      <c r="N1336" s="97"/>
      <c r="O1336" s="97"/>
      <c r="P1336" s="97"/>
    </row>
    <row r="1337" spans="1:16" s="86" customFormat="1" ht="17.25" hidden="1" outlineLevel="2" x14ac:dyDescent="0.3">
      <c r="A1337" s="442"/>
      <c r="B1337" s="92"/>
      <c r="C1337" s="707" t="s">
        <v>1375</v>
      </c>
      <c r="D1337" s="443" t="s">
        <v>1376</v>
      </c>
      <c r="E1337" s="443" t="s">
        <v>361</v>
      </c>
      <c r="F1337" s="95"/>
      <c r="G1337" s="84"/>
      <c r="H1337" s="85"/>
      <c r="I1337" s="85"/>
      <c r="J1337" s="85"/>
      <c r="K1337" s="85"/>
      <c r="L1337" s="85"/>
      <c r="M1337" s="85"/>
      <c r="N1337" s="85"/>
      <c r="O1337" s="85"/>
      <c r="P1337" s="85"/>
    </row>
    <row r="1338" spans="1:16" s="86" customFormat="1" ht="17.25" hidden="1" outlineLevel="2" x14ac:dyDescent="0.3">
      <c r="A1338" s="442"/>
      <c r="B1338" s="92"/>
      <c r="C1338" s="707" t="s">
        <v>1377</v>
      </c>
      <c r="D1338" s="443" t="s">
        <v>1368</v>
      </c>
      <c r="E1338" s="443" t="s">
        <v>361</v>
      </c>
      <c r="F1338" s="95"/>
      <c r="G1338" s="84"/>
      <c r="H1338" s="85"/>
      <c r="I1338" s="85"/>
      <c r="J1338" s="85"/>
      <c r="K1338" s="85"/>
      <c r="L1338" s="85"/>
      <c r="M1338" s="85"/>
      <c r="N1338" s="85"/>
      <c r="O1338" s="85"/>
      <c r="P1338" s="85"/>
    </row>
    <row r="1339" spans="1:16" s="98" customFormat="1" ht="17.25" hidden="1" outlineLevel="2" x14ac:dyDescent="0.3">
      <c r="A1339" s="442"/>
      <c r="B1339" s="92"/>
      <c r="C1339" s="707" t="s">
        <v>1378</v>
      </c>
      <c r="D1339" s="443" t="s">
        <v>1322</v>
      </c>
      <c r="E1339" s="443" t="s">
        <v>361</v>
      </c>
      <c r="F1339" s="95"/>
      <c r="G1339" s="96"/>
      <c r="H1339" s="97"/>
      <c r="I1339" s="97"/>
      <c r="J1339" s="97"/>
      <c r="K1339" s="97"/>
      <c r="L1339" s="97"/>
      <c r="M1339" s="97"/>
      <c r="N1339" s="97"/>
      <c r="O1339" s="97"/>
      <c r="P1339" s="97"/>
    </row>
    <row r="1340" spans="1:16" s="98" customFormat="1" ht="17.25" hidden="1" outlineLevel="2" x14ac:dyDescent="0.3">
      <c r="A1340" s="442"/>
      <c r="B1340" s="92"/>
      <c r="C1340" s="707" t="s">
        <v>1379</v>
      </c>
      <c r="D1340" s="443" t="s">
        <v>1352</v>
      </c>
      <c r="E1340" s="443" t="s">
        <v>361</v>
      </c>
      <c r="F1340" s="95"/>
      <c r="G1340" s="96"/>
      <c r="H1340" s="97"/>
      <c r="I1340" s="97"/>
      <c r="J1340" s="97"/>
      <c r="K1340" s="97"/>
      <c r="L1340" s="97"/>
      <c r="M1340" s="97"/>
      <c r="N1340" s="97"/>
      <c r="O1340" s="97"/>
      <c r="P1340" s="97"/>
    </row>
    <row r="1341" spans="1:16" s="98" customFormat="1" ht="17.25" hidden="1" outlineLevel="2" x14ac:dyDescent="0.3">
      <c r="A1341" s="442"/>
      <c r="B1341" s="92"/>
      <c r="C1341" s="707" t="s">
        <v>1380</v>
      </c>
      <c r="D1341" s="443" t="s">
        <v>1354</v>
      </c>
      <c r="E1341" s="443" t="s">
        <v>361</v>
      </c>
      <c r="F1341" s="95"/>
      <c r="G1341" s="96"/>
      <c r="H1341" s="97"/>
      <c r="I1341" s="97"/>
      <c r="J1341" s="97"/>
      <c r="K1341" s="97"/>
      <c r="L1341" s="97"/>
      <c r="M1341" s="97"/>
      <c r="N1341" s="97"/>
      <c r="O1341" s="97"/>
      <c r="P1341" s="97"/>
    </row>
    <row r="1342" spans="1:16" s="98" customFormat="1" ht="17.25" hidden="1" outlineLevel="2" x14ac:dyDescent="0.3">
      <c r="A1342" s="442"/>
      <c r="B1342" s="92"/>
      <c r="C1342" s="707" t="s">
        <v>1381</v>
      </c>
      <c r="D1342" s="443" t="s">
        <v>1382</v>
      </c>
      <c r="E1342" s="443" t="s">
        <v>1383</v>
      </c>
      <c r="F1342" s="95"/>
      <c r="G1342" s="96"/>
      <c r="H1342" s="97"/>
      <c r="I1342" s="97"/>
      <c r="J1342" s="97"/>
      <c r="K1342" s="97"/>
      <c r="L1342" s="97"/>
      <c r="M1342" s="97"/>
      <c r="N1342" s="97"/>
      <c r="O1342" s="97"/>
      <c r="P1342" s="97"/>
    </row>
    <row r="1343" spans="1:16" s="98" customFormat="1" ht="17.25" hidden="1" outlineLevel="2" x14ac:dyDescent="0.3">
      <c r="A1343" s="444"/>
      <c r="B1343" s="445"/>
      <c r="C1343" s="445"/>
      <c r="D1343" s="445"/>
      <c r="E1343" s="446"/>
      <c r="F1343" s="95"/>
      <c r="G1343" s="96"/>
      <c r="H1343" s="97"/>
      <c r="I1343" s="97"/>
      <c r="J1343" s="97"/>
      <c r="K1343" s="97"/>
      <c r="L1343" s="97"/>
      <c r="M1343" s="97"/>
      <c r="N1343" s="97"/>
      <c r="O1343" s="97"/>
      <c r="P1343" s="97"/>
    </row>
    <row r="1344" spans="1:16" s="98" customFormat="1" ht="17.25" hidden="1" outlineLevel="2" x14ac:dyDescent="0.3">
      <c r="A1344" s="438"/>
      <c r="B1344" s="126"/>
      <c r="C1344" s="439" t="s">
        <v>1043</v>
      </c>
      <c r="D1344" s="440" t="s">
        <v>1281</v>
      </c>
      <c r="E1344" s="91"/>
      <c r="F1344" s="95"/>
      <c r="G1344" s="96"/>
      <c r="H1344" s="97"/>
      <c r="I1344" s="97"/>
      <c r="J1344" s="97"/>
      <c r="K1344" s="97"/>
      <c r="L1344" s="97"/>
      <c r="M1344" s="97"/>
      <c r="N1344" s="97"/>
      <c r="O1344" s="97"/>
      <c r="P1344" s="97"/>
    </row>
    <row r="1345" spans="1:16" s="98" customFormat="1" ht="17.25" hidden="1" outlineLevel="2" x14ac:dyDescent="0.3">
      <c r="A1345" s="438"/>
      <c r="B1345" s="126"/>
      <c r="C1345" s="439" t="s">
        <v>1045</v>
      </c>
      <c r="D1345" s="168" t="s">
        <v>1046</v>
      </c>
      <c r="E1345" s="91" t="s">
        <v>1047</v>
      </c>
      <c r="F1345" s="95"/>
      <c r="G1345" s="96"/>
      <c r="H1345" s="97"/>
      <c r="I1345" s="97"/>
      <c r="J1345" s="97"/>
      <c r="K1345" s="97"/>
      <c r="L1345" s="97"/>
      <c r="M1345" s="97"/>
      <c r="N1345" s="97"/>
      <c r="O1345" s="97"/>
      <c r="P1345" s="97"/>
    </row>
    <row r="1346" spans="1:16" s="98" customFormat="1" ht="17.25" hidden="1" outlineLevel="2" x14ac:dyDescent="0.3">
      <c r="A1346" s="438"/>
      <c r="B1346" s="126"/>
      <c r="C1346" s="439" t="s">
        <v>1122</v>
      </c>
      <c r="D1346" s="440" t="s">
        <v>1384</v>
      </c>
      <c r="E1346" s="91" t="s">
        <v>1124</v>
      </c>
      <c r="F1346" s="95"/>
      <c r="G1346" s="96"/>
      <c r="H1346" s="97"/>
      <c r="I1346" s="97"/>
      <c r="J1346" s="97"/>
      <c r="K1346" s="97"/>
      <c r="L1346" s="97"/>
      <c r="M1346" s="97"/>
      <c r="N1346" s="97"/>
      <c r="O1346" s="97"/>
      <c r="P1346" s="97"/>
    </row>
    <row r="1347" spans="1:16" s="98" customFormat="1" ht="17.25" hidden="1" outlineLevel="2" x14ac:dyDescent="0.3">
      <c r="A1347" s="548"/>
      <c r="B1347" s="89"/>
      <c r="C1347" s="508" t="s">
        <v>1287</v>
      </c>
      <c r="D1347" s="483" t="s">
        <v>1288</v>
      </c>
      <c r="E1347" s="549" t="s">
        <v>1042</v>
      </c>
      <c r="F1347" s="95"/>
      <c r="G1347" s="96"/>
      <c r="H1347" s="97"/>
      <c r="I1347" s="97"/>
      <c r="J1347" s="97"/>
      <c r="K1347" s="97"/>
      <c r="L1347" s="97"/>
      <c r="M1347" s="97"/>
      <c r="N1347" s="97"/>
      <c r="O1347" s="97"/>
      <c r="P1347" s="97"/>
    </row>
    <row r="1348" spans="1:16" s="98" customFormat="1" ht="17.25" hidden="1" outlineLevel="2" x14ac:dyDescent="0.3">
      <c r="A1348" s="442"/>
      <c r="B1348" s="92"/>
      <c r="C1348" s="707" t="s">
        <v>1385</v>
      </c>
      <c r="D1348" s="443" t="s">
        <v>1386</v>
      </c>
      <c r="E1348" s="443" t="s">
        <v>361</v>
      </c>
      <c r="F1348" s="95"/>
      <c r="G1348" s="96"/>
      <c r="H1348" s="97"/>
      <c r="I1348" s="97"/>
      <c r="J1348" s="97"/>
      <c r="K1348" s="97"/>
      <c r="L1348" s="97"/>
      <c r="M1348" s="97"/>
      <c r="N1348" s="97"/>
      <c r="O1348" s="97"/>
      <c r="P1348" s="97"/>
    </row>
    <row r="1349" spans="1:16" s="98" customFormat="1" ht="17.25" hidden="1" outlineLevel="2" x14ac:dyDescent="0.3">
      <c r="A1349" s="442"/>
      <c r="B1349" s="92"/>
      <c r="C1349" s="707" t="s">
        <v>1387</v>
      </c>
      <c r="D1349" s="443" t="s">
        <v>1388</v>
      </c>
      <c r="E1349" s="443" t="s">
        <v>361</v>
      </c>
      <c r="F1349" s="95"/>
      <c r="G1349" s="96"/>
      <c r="H1349" s="97"/>
      <c r="I1349" s="97"/>
      <c r="J1349" s="97"/>
      <c r="K1349" s="97"/>
      <c r="L1349" s="97"/>
      <c r="M1349" s="97"/>
      <c r="N1349" s="97"/>
      <c r="O1349" s="97"/>
      <c r="P1349" s="97"/>
    </row>
    <row r="1350" spans="1:16" s="98" customFormat="1" ht="17.25" hidden="1" outlineLevel="2" x14ac:dyDescent="0.3">
      <c r="A1350" s="444"/>
      <c r="B1350" s="445"/>
      <c r="C1350" s="445"/>
      <c r="D1350" s="445"/>
      <c r="E1350" s="446"/>
      <c r="F1350" s="95"/>
      <c r="G1350" s="96"/>
      <c r="H1350" s="97"/>
      <c r="I1350" s="97"/>
      <c r="J1350" s="97"/>
      <c r="K1350" s="97"/>
      <c r="L1350" s="97"/>
      <c r="M1350" s="97"/>
      <c r="N1350" s="97"/>
      <c r="O1350" s="97"/>
      <c r="P1350" s="97"/>
    </row>
    <row r="1351" spans="1:16" s="98" customFormat="1" ht="17.25" hidden="1" outlineLevel="2" x14ac:dyDescent="0.3">
      <c r="A1351" s="438"/>
      <c r="B1351" s="126"/>
      <c r="C1351" s="439" t="s">
        <v>406</v>
      </c>
      <c r="D1351" s="440" t="s">
        <v>875</v>
      </c>
      <c r="E1351" s="91" t="s">
        <v>876</v>
      </c>
      <c r="F1351" s="95"/>
      <c r="G1351" s="96"/>
      <c r="H1351" s="97"/>
      <c r="I1351" s="97"/>
      <c r="J1351" s="97"/>
      <c r="K1351" s="97"/>
      <c r="L1351" s="97"/>
      <c r="M1351" s="97"/>
      <c r="N1351" s="97"/>
      <c r="O1351" s="97"/>
      <c r="P1351" s="97"/>
    </row>
    <row r="1352" spans="1:16" s="98" customFormat="1" ht="17.25" hidden="1" outlineLevel="2" x14ac:dyDescent="0.3">
      <c r="A1352" s="438"/>
      <c r="B1352" s="138"/>
      <c r="C1352" s="439" t="s">
        <v>408</v>
      </c>
      <c r="D1352" s="440" t="s">
        <v>738</v>
      </c>
      <c r="E1352" s="91" t="s">
        <v>877</v>
      </c>
      <c r="F1352" s="95"/>
      <c r="G1352" s="96"/>
      <c r="H1352" s="97"/>
      <c r="I1352" s="97"/>
      <c r="J1352" s="97"/>
      <c r="K1352" s="97"/>
      <c r="L1352" s="97"/>
      <c r="M1352" s="97"/>
      <c r="N1352" s="97"/>
      <c r="O1352" s="97"/>
      <c r="P1352" s="97"/>
    </row>
    <row r="1353" spans="1:16" s="98" customFormat="1" ht="34.5" hidden="1" outlineLevel="2" x14ac:dyDescent="0.3">
      <c r="A1353" s="438"/>
      <c r="B1353" s="138"/>
      <c r="C1353" s="449" t="s">
        <v>410</v>
      </c>
      <c r="D1353" s="450" t="s">
        <v>411</v>
      </c>
      <c r="E1353" s="91" t="s">
        <v>1389</v>
      </c>
      <c r="F1353" s="95"/>
      <c r="G1353" s="96"/>
      <c r="H1353" s="97"/>
      <c r="I1353" s="97"/>
      <c r="J1353" s="97"/>
      <c r="K1353" s="97"/>
      <c r="L1353" s="97"/>
      <c r="M1353" s="97"/>
      <c r="N1353" s="97"/>
      <c r="O1353" s="97"/>
      <c r="P1353" s="97"/>
    </row>
    <row r="1354" spans="1:16" s="98" customFormat="1" ht="17.25" hidden="1" outlineLevel="2" x14ac:dyDescent="0.3">
      <c r="A1354" s="438"/>
      <c r="B1354" s="138"/>
      <c r="C1354" s="707" t="s">
        <v>1387</v>
      </c>
      <c r="D1354" s="443" t="s">
        <v>1388</v>
      </c>
      <c r="E1354" s="443" t="s">
        <v>361</v>
      </c>
      <c r="F1354" s="95"/>
      <c r="G1354" s="96"/>
      <c r="H1354" s="97"/>
      <c r="I1354" s="97"/>
      <c r="J1354" s="97"/>
      <c r="K1354" s="97"/>
      <c r="L1354" s="97"/>
      <c r="M1354" s="97"/>
      <c r="N1354" s="97"/>
      <c r="O1354" s="97"/>
      <c r="P1354" s="97"/>
    </row>
    <row r="1355" spans="1:16" s="98" customFormat="1" ht="17.25" hidden="1" outlineLevel="2" x14ac:dyDescent="0.3">
      <c r="A1355" s="444"/>
      <c r="B1355" s="445"/>
      <c r="C1355" s="445"/>
      <c r="D1355" s="445"/>
      <c r="E1355" s="446"/>
      <c r="F1355" s="95"/>
      <c r="G1355" s="96"/>
      <c r="H1355" s="97"/>
      <c r="I1355" s="97"/>
      <c r="J1355" s="97"/>
      <c r="K1355" s="97"/>
      <c r="L1355" s="97"/>
      <c r="M1355" s="97"/>
      <c r="N1355" s="97"/>
      <c r="O1355" s="97"/>
      <c r="P1355" s="97"/>
    </row>
    <row r="1356" spans="1:16" s="98" customFormat="1" ht="17.25" hidden="1" outlineLevel="2" x14ac:dyDescent="0.3">
      <c r="A1356" s="543"/>
      <c r="B1356" s="184"/>
      <c r="C1356" s="532" t="s">
        <v>91</v>
      </c>
      <c r="D1356" s="533" t="s">
        <v>1134</v>
      </c>
      <c r="E1356" s="175" t="s">
        <v>884</v>
      </c>
      <c r="F1356" s="95"/>
      <c r="G1356" s="96"/>
      <c r="H1356" s="97"/>
      <c r="I1356" s="97"/>
      <c r="J1356" s="97"/>
      <c r="K1356" s="97"/>
      <c r="L1356" s="97"/>
      <c r="M1356" s="97"/>
      <c r="N1356" s="97"/>
      <c r="O1356" s="97"/>
      <c r="P1356" s="97"/>
    </row>
    <row r="1357" spans="1:16" s="98" customFormat="1" ht="17.25" hidden="1" outlineLevel="2" x14ac:dyDescent="0.3">
      <c r="A1357" s="543"/>
      <c r="B1357" s="184"/>
      <c r="C1357" s="532" t="s">
        <v>91</v>
      </c>
      <c r="D1357" s="533" t="s">
        <v>1135</v>
      </c>
      <c r="E1357" s="175" t="s">
        <v>884</v>
      </c>
      <c r="F1357" s="95"/>
      <c r="G1357" s="96"/>
      <c r="H1357" s="97"/>
      <c r="I1357" s="97"/>
      <c r="J1357" s="97"/>
      <c r="K1357" s="97"/>
      <c r="L1357" s="97"/>
      <c r="M1357" s="97"/>
      <c r="N1357" s="97"/>
      <c r="O1357" s="97"/>
      <c r="P1357" s="97"/>
    </row>
    <row r="1358" spans="1:16" s="98" customFormat="1" ht="17.25" hidden="1" outlineLevel="2" x14ac:dyDescent="0.3">
      <c r="A1358" s="438"/>
      <c r="B1358" s="126"/>
      <c r="C1358" s="532" t="s">
        <v>91</v>
      </c>
      <c r="D1358" s="440" t="s">
        <v>875</v>
      </c>
      <c r="E1358" s="175" t="s">
        <v>884</v>
      </c>
      <c r="F1358" s="95"/>
      <c r="G1358" s="96"/>
      <c r="H1358" s="97"/>
      <c r="I1358" s="97"/>
      <c r="J1358" s="97"/>
      <c r="K1358" s="97"/>
      <c r="L1358" s="97"/>
      <c r="M1358" s="97"/>
      <c r="N1358" s="97"/>
      <c r="O1358" s="97"/>
      <c r="P1358" s="97"/>
    </row>
    <row r="1359" spans="1:16" s="98" customFormat="1" ht="17.25" hidden="1" outlineLevel="2" x14ac:dyDescent="0.3">
      <c r="A1359" s="438"/>
      <c r="B1359" s="138"/>
      <c r="C1359" s="532" t="s">
        <v>91</v>
      </c>
      <c r="D1359" s="440" t="s">
        <v>738</v>
      </c>
      <c r="E1359" s="175" t="s">
        <v>884</v>
      </c>
      <c r="F1359" s="95"/>
      <c r="G1359" s="96"/>
      <c r="H1359" s="97"/>
      <c r="I1359" s="97"/>
      <c r="J1359" s="97"/>
      <c r="K1359" s="97"/>
      <c r="L1359" s="97"/>
      <c r="M1359" s="97"/>
      <c r="N1359" s="97"/>
      <c r="O1359" s="97"/>
      <c r="P1359" s="97"/>
    </row>
    <row r="1360" spans="1:16" s="98" customFormat="1" ht="17.25" hidden="1" outlineLevel="2" x14ac:dyDescent="0.3">
      <c r="A1360" s="448"/>
      <c r="B1360" s="138"/>
      <c r="C1360" s="532" t="s">
        <v>91</v>
      </c>
      <c r="D1360" s="495" t="s">
        <v>879</v>
      </c>
      <c r="E1360" s="175" t="s">
        <v>884</v>
      </c>
      <c r="F1360" s="95"/>
      <c r="G1360" s="96"/>
      <c r="H1360" s="97"/>
      <c r="I1360" s="97"/>
      <c r="J1360" s="97"/>
      <c r="K1360" s="97"/>
      <c r="L1360" s="97"/>
      <c r="M1360" s="97"/>
      <c r="N1360" s="97"/>
      <c r="O1360" s="97"/>
      <c r="P1360" s="97"/>
    </row>
    <row r="1361" spans="1:16" s="98" customFormat="1" ht="17.25" hidden="1" outlineLevel="2" x14ac:dyDescent="0.3">
      <c r="A1361" s="438"/>
      <c r="B1361" s="126"/>
      <c r="C1361" s="439"/>
      <c r="D1361" s="440"/>
      <c r="E1361" s="91"/>
      <c r="F1361" s="95"/>
      <c r="G1361" s="96"/>
      <c r="H1361" s="97"/>
      <c r="I1361" s="97"/>
      <c r="J1361" s="97"/>
      <c r="K1361" s="97"/>
      <c r="L1361" s="97"/>
      <c r="M1361" s="97"/>
      <c r="N1361" s="97"/>
      <c r="O1361" s="97"/>
      <c r="P1361" s="97"/>
    </row>
    <row r="1362" spans="1:16" s="98" customFormat="1" ht="17.25" hidden="1" outlineLevel="2" x14ac:dyDescent="0.3">
      <c r="A1362" s="438"/>
      <c r="B1362" s="126"/>
      <c r="C1362" s="439"/>
      <c r="D1362" s="440"/>
      <c r="E1362" s="91"/>
      <c r="F1362" s="95"/>
      <c r="G1362" s="96"/>
      <c r="H1362" s="97"/>
      <c r="I1362" s="97"/>
      <c r="J1362" s="97"/>
      <c r="K1362" s="97"/>
      <c r="L1362" s="97"/>
      <c r="M1362" s="97"/>
      <c r="N1362" s="97"/>
      <c r="O1362" s="97"/>
      <c r="P1362" s="97"/>
    </row>
    <row r="1363" spans="1:16" s="98" customFormat="1" ht="17.25" hidden="1" outlineLevel="1" x14ac:dyDescent="0.3">
      <c r="A1363" s="444"/>
      <c r="B1363" s="451"/>
      <c r="C1363" s="451"/>
      <c r="D1363" s="451"/>
      <c r="E1363" s="452"/>
      <c r="F1363" s="95"/>
      <c r="G1363" s="96"/>
      <c r="H1363" s="97"/>
      <c r="I1363" s="97"/>
      <c r="J1363" s="97"/>
      <c r="K1363" s="97"/>
      <c r="L1363" s="97"/>
      <c r="M1363" s="97"/>
      <c r="N1363" s="97"/>
      <c r="O1363" s="97"/>
      <c r="P1363" s="97"/>
    </row>
    <row r="1364" spans="1:16" s="86" customFormat="1" ht="69" hidden="1" outlineLevel="1" x14ac:dyDescent="0.3">
      <c r="A1364" s="114"/>
      <c r="B1364" s="115">
        <f>SUM(B1365:B1404)</f>
        <v>0</v>
      </c>
      <c r="C1364" s="537" t="s">
        <v>563</v>
      </c>
      <c r="D1364" s="180" t="s">
        <v>1390</v>
      </c>
      <c r="E1364" s="181" t="s">
        <v>1391</v>
      </c>
      <c r="F1364" s="550"/>
      <c r="G1364" s="84"/>
      <c r="H1364" s="85"/>
      <c r="I1364" s="85"/>
      <c r="J1364" s="85"/>
      <c r="K1364" s="85"/>
      <c r="L1364" s="85"/>
      <c r="M1364" s="85"/>
      <c r="N1364" s="85"/>
      <c r="O1364" s="85"/>
      <c r="P1364" s="85"/>
    </row>
    <row r="1365" spans="1:16" s="98" customFormat="1" ht="69" hidden="1" outlineLevel="2" x14ac:dyDescent="0.3">
      <c r="A1365" s="442"/>
      <c r="B1365" s="92"/>
      <c r="C1365" s="707" t="s">
        <v>1392</v>
      </c>
      <c r="D1365" s="443" t="s">
        <v>1393</v>
      </c>
      <c r="E1365" s="443" t="s">
        <v>1394</v>
      </c>
      <c r="F1365" s="95"/>
      <c r="G1365" s="96"/>
      <c r="H1365" s="97"/>
      <c r="I1365" s="97"/>
      <c r="J1365" s="97"/>
      <c r="K1365" s="97"/>
      <c r="L1365" s="97"/>
      <c r="M1365" s="97"/>
      <c r="N1365" s="97"/>
      <c r="O1365" s="97"/>
      <c r="P1365" s="97"/>
    </row>
    <row r="1366" spans="1:16" s="98" customFormat="1" ht="155.25" hidden="1" outlineLevel="2" x14ac:dyDescent="0.3">
      <c r="A1366" s="442"/>
      <c r="B1366" s="92"/>
      <c r="C1366" s="707" t="s">
        <v>1395</v>
      </c>
      <c r="D1366" s="443" t="s">
        <v>1393</v>
      </c>
      <c r="E1366" s="443" t="s">
        <v>1396</v>
      </c>
      <c r="F1366" s="95"/>
      <c r="G1366" s="96"/>
      <c r="H1366" s="97"/>
      <c r="I1366" s="97"/>
      <c r="J1366" s="97"/>
      <c r="K1366" s="97"/>
      <c r="L1366" s="97"/>
      <c r="M1366" s="97"/>
      <c r="N1366" s="97"/>
      <c r="O1366" s="97"/>
      <c r="P1366" s="97"/>
    </row>
    <row r="1367" spans="1:16" s="98" customFormat="1" ht="34.5" hidden="1" outlineLevel="2" x14ac:dyDescent="0.3">
      <c r="A1367" s="442"/>
      <c r="B1367" s="92"/>
      <c r="C1367" s="707" t="s">
        <v>1397</v>
      </c>
      <c r="D1367" s="443" t="s">
        <v>1398</v>
      </c>
      <c r="E1367" s="443" t="s">
        <v>1399</v>
      </c>
      <c r="F1367" s="95"/>
      <c r="G1367" s="96"/>
      <c r="H1367" s="97"/>
      <c r="I1367" s="97"/>
      <c r="J1367" s="97"/>
      <c r="K1367" s="97"/>
      <c r="L1367" s="97"/>
      <c r="M1367" s="97"/>
      <c r="N1367" s="97"/>
      <c r="O1367" s="97"/>
      <c r="P1367" s="97"/>
    </row>
    <row r="1368" spans="1:16" s="98" customFormat="1" ht="17.25" hidden="1" outlineLevel="2" x14ac:dyDescent="0.3">
      <c r="A1368" s="438"/>
      <c r="B1368" s="126"/>
      <c r="C1368" s="707" t="s">
        <v>1400</v>
      </c>
      <c r="D1368" s="443" t="s">
        <v>1401</v>
      </c>
      <c r="E1368" s="443" t="s">
        <v>361</v>
      </c>
      <c r="F1368" s="95"/>
      <c r="G1368" s="96"/>
      <c r="H1368" s="97"/>
      <c r="I1368" s="97"/>
      <c r="J1368" s="97"/>
      <c r="K1368" s="97"/>
      <c r="L1368" s="97"/>
      <c r="M1368" s="97"/>
      <c r="N1368" s="97"/>
      <c r="O1368" s="97"/>
      <c r="P1368" s="97"/>
    </row>
    <row r="1369" spans="1:16" s="98" customFormat="1" ht="34.5" hidden="1" outlineLevel="2" x14ac:dyDescent="0.3">
      <c r="A1369" s="442"/>
      <c r="B1369" s="92"/>
      <c r="C1369" s="707" t="s">
        <v>1402</v>
      </c>
      <c r="D1369" s="443" t="s">
        <v>1403</v>
      </c>
      <c r="E1369" s="443" t="s">
        <v>361</v>
      </c>
      <c r="F1369" s="95"/>
      <c r="G1369" s="96"/>
      <c r="H1369" s="97"/>
      <c r="I1369" s="97"/>
      <c r="J1369" s="97"/>
      <c r="K1369" s="97"/>
      <c r="L1369" s="97"/>
      <c r="M1369" s="97"/>
      <c r="N1369" s="97"/>
      <c r="O1369" s="97"/>
      <c r="P1369" s="97"/>
    </row>
    <row r="1370" spans="1:16" s="98" customFormat="1" ht="34.5" hidden="1" outlineLevel="2" x14ac:dyDescent="0.3">
      <c r="A1370" s="442"/>
      <c r="B1370" s="92"/>
      <c r="C1370" s="707" t="s">
        <v>1404</v>
      </c>
      <c r="D1370" s="443" t="s">
        <v>1405</v>
      </c>
      <c r="E1370" s="443" t="s">
        <v>361</v>
      </c>
      <c r="F1370" s="95"/>
      <c r="G1370" s="96"/>
      <c r="H1370" s="97"/>
      <c r="I1370" s="97"/>
      <c r="J1370" s="97"/>
      <c r="K1370" s="97"/>
      <c r="L1370" s="97"/>
      <c r="M1370" s="97"/>
      <c r="N1370" s="97"/>
      <c r="O1370" s="97"/>
      <c r="P1370" s="97"/>
    </row>
    <row r="1371" spans="1:16" s="98" customFormat="1" ht="34.5" hidden="1" outlineLevel="2" x14ac:dyDescent="0.3">
      <c r="A1371" s="442"/>
      <c r="B1371" s="92"/>
      <c r="C1371" s="707" t="s">
        <v>1406</v>
      </c>
      <c r="D1371" s="443" t="s">
        <v>1407</v>
      </c>
      <c r="E1371" s="443" t="s">
        <v>361</v>
      </c>
      <c r="F1371" s="95"/>
      <c r="G1371" s="96"/>
      <c r="H1371" s="97"/>
      <c r="I1371" s="97"/>
      <c r="J1371" s="97"/>
      <c r="K1371" s="97"/>
      <c r="L1371" s="97"/>
      <c r="M1371" s="97"/>
      <c r="N1371" s="97"/>
      <c r="O1371" s="97"/>
      <c r="P1371" s="97"/>
    </row>
    <row r="1372" spans="1:16" s="98" customFormat="1" ht="34.5" hidden="1" outlineLevel="2" x14ac:dyDescent="0.3">
      <c r="A1372" s="442"/>
      <c r="B1372" s="92"/>
      <c r="C1372" s="707" t="s">
        <v>1408</v>
      </c>
      <c r="D1372" s="443" t="s">
        <v>1409</v>
      </c>
      <c r="E1372" s="443" t="s">
        <v>1410</v>
      </c>
      <c r="F1372" s="95"/>
      <c r="G1372" s="96"/>
      <c r="H1372" s="97"/>
      <c r="I1372" s="97"/>
      <c r="J1372" s="97"/>
      <c r="K1372" s="97"/>
      <c r="L1372" s="97"/>
      <c r="M1372" s="97"/>
      <c r="N1372" s="97"/>
      <c r="O1372" s="97"/>
      <c r="P1372" s="97"/>
    </row>
    <row r="1373" spans="1:16" s="98" customFormat="1" ht="17.25" hidden="1" outlineLevel="2" x14ac:dyDescent="0.3">
      <c r="A1373" s="438"/>
      <c r="B1373" s="126"/>
      <c r="C1373" s="439" t="s">
        <v>1224</v>
      </c>
      <c r="D1373" s="440" t="s">
        <v>1411</v>
      </c>
      <c r="E1373" s="91"/>
      <c r="F1373" s="95"/>
      <c r="G1373" s="96"/>
      <c r="H1373" s="97"/>
      <c r="I1373" s="97"/>
      <c r="J1373" s="97"/>
      <c r="K1373" s="97"/>
      <c r="L1373" s="97"/>
      <c r="M1373" s="97"/>
      <c r="N1373" s="97"/>
      <c r="O1373" s="97"/>
      <c r="P1373" s="97"/>
    </row>
    <row r="1374" spans="1:16" s="98" customFormat="1" ht="17.25" hidden="1" outlineLevel="2" x14ac:dyDescent="0.3">
      <c r="A1374" s="442"/>
      <c r="B1374" s="92"/>
      <c r="C1374" s="707" t="s">
        <v>1412</v>
      </c>
      <c r="D1374" s="443" t="s">
        <v>1413</v>
      </c>
      <c r="E1374" s="443" t="s">
        <v>361</v>
      </c>
      <c r="F1374" s="95"/>
      <c r="G1374" s="96"/>
      <c r="H1374" s="97"/>
      <c r="I1374" s="97"/>
      <c r="J1374" s="97"/>
      <c r="K1374" s="97"/>
      <c r="L1374" s="97"/>
      <c r="M1374" s="97"/>
      <c r="N1374" s="97"/>
      <c r="O1374" s="97"/>
      <c r="P1374" s="97"/>
    </row>
    <row r="1375" spans="1:16" s="98" customFormat="1" ht="17.25" hidden="1" outlineLevel="2" x14ac:dyDescent="0.3">
      <c r="A1375" s="442"/>
      <c r="B1375" s="92"/>
      <c r="C1375" s="707" t="s">
        <v>1414</v>
      </c>
      <c r="D1375" s="443" t="s">
        <v>1415</v>
      </c>
      <c r="E1375" s="443" t="s">
        <v>361</v>
      </c>
      <c r="F1375" s="95"/>
      <c r="G1375" s="96"/>
      <c r="H1375" s="97"/>
      <c r="I1375" s="97"/>
      <c r="J1375" s="97"/>
      <c r="K1375" s="97"/>
      <c r="L1375" s="97"/>
      <c r="M1375" s="97"/>
      <c r="N1375" s="97"/>
      <c r="O1375" s="97"/>
      <c r="P1375" s="97"/>
    </row>
    <row r="1376" spans="1:16" s="98" customFormat="1" ht="17.25" hidden="1" outlineLevel="2" x14ac:dyDescent="0.3">
      <c r="A1376" s="442"/>
      <c r="B1376" s="92"/>
      <c r="C1376" s="707" t="s">
        <v>1416</v>
      </c>
      <c r="D1376" s="443" t="s">
        <v>1417</v>
      </c>
      <c r="E1376" s="443" t="s">
        <v>1418</v>
      </c>
      <c r="F1376" s="95"/>
      <c r="G1376" s="96"/>
      <c r="H1376" s="97"/>
      <c r="I1376" s="97"/>
      <c r="J1376" s="97"/>
      <c r="K1376" s="97"/>
      <c r="L1376" s="97"/>
      <c r="M1376" s="97"/>
      <c r="N1376" s="97"/>
      <c r="O1376" s="97"/>
      <c r="P1376" s="97"/>
    </row>
    <row r="1377" spans="1:16" s="98" customFormat="1" ht="34.5" hidden="1" outlineLevel="2" x14ac:dyDescent="0.3">
      <c r="A1377" s="442"/>
      <c r="B1377" s="92"/>
      <c r="C1377" s="707" t="s">
        <v>1419</v>
      </c>
      <c r="D1377" s="443" t="s">
        <v>1417</v>
      </c>
      <c r="E1377" s="443" t="s">
        <v>1420</v>
      </c>
      <c r="F1377" s="95"/>
      <c r="G1377" s="96"/>
      <c r="H1377" s="97"/>
      <c r="I1377" s="97"/>
      <c r="J1377" s="97"/>
      <c r="K1377" s="97"/>
      <c r="L1377" s="97"/>
      <c r="M1377" s="97"/>
      <c r="N1377" s="97"/>
      <c r="O1377" s="97"/>
      <c r="P1377" s="97"/>
    </row>
    <row r="1378" spans="1:16" s="191" customFormat="1" ht="17.25" hidden="1" outlineLevel="2" x14ac:dyDescent="0.3">
      <c r="A1378" s="442"/>
      <c r="B1378" s="92"/>
      <c r="C1378" s="707" t="s">
        <v>1421</v>
      </c>
      <c r="D1378" s="443" t="s">
        <v>1398</v>
      </c>
      <c r="E1378" s="443" t="s">
        <v>1422</v>
      </c>
      <c r="F1378" s="188"/>
      <c r="G1378" s="189"/>
      <c r="H1378" s="190"/>
      <c r="I1378" s="190"/>
      <c r="J1378" s="190"/>
      <c r="K1378" s="190"/>
      <c r="L1378" s="190"/>
      <c r="M1378" s="190"/>
      <c r="N1378" s="190"/>
      <c r="O1378" s="190"/>
      <c r="P1378" s="190"/>
    </row>
    <row r="1379" spans="1:16" s="98" customFormat="1" ht="17.25" hidden="1" outlineLevel="2" x14ac:dyDescent="0.3">
      <c r="A1379" s="444"/>
      <c r="B1379" s="445"/>
      <c r="C1379" s="445"/>
      <c r="D1379" s="445"/>
      <c r="E1379" s="446"/>
      <c r="F1379" s="95"/>
      <c r="G1379" s="96"/>
      <c r="H1379" s="97"/>
      <c r="I1379" s="97"/>
      <c r="J1379" s="97"/>
      <c r="K1379" s="97"/>
      <c r="L1379" s="97"/>
      <c r="M1379" s="97"/>
      <c r="N1379" s="97"/>
      <c r="O1379" s="97"/>
      <c r="P1379" s="97"/>
    </row>
    <row r="1380" spans="1:16" s="98" customFormat="1" ht="34.5" hidden="1" outlineLevel="2" x14ac:dyDescent="0.3">
      <c r="A1380" s="448"/>
      <c r="B1380" s="87"/>
      <c r="C1380" s="439" t="s">
        <v>943</v>
      </c>
      <c r="D1380" s="440" t="s">
        <v>944</v>
      </c>
      <c r="E1380" s="91" t="s">
        <v>1423</v>
      </c>
      <c r="F1380" s="95"/>
      <c r="G1380" s="96"/>
      <c r="H1380" s="97"/>
      <c r="I1380" s="97"/>
      <c r="J1380" s="97"/>
      <c r="K1380" s="97"/>
      <c r="L1380" s="97"/>
      <c r="M1380" s="97"/>
      <c r="N1380" s="97"/>
      <c r="O1380" s="97"/>
      <c r="P1380" s="97"/>
    </row>
    <row r="1381" spans="1:16" s="98" customFormat="1" ht="17.25" hidden="1" outlineLevel="2" x14ac:dyDescent="0.3">
      <c r="A1381" s="448"/>
      <c r="B1381" s="87"/>
      <c r="C1381" s="439" t="s">
        <v>946</v>
      </c>
      <c r="D1381" s="440" t="s">
        <v>947</v>
      </c>
      <c r="E1381" s="88" t="s">
        <v>948</v>
      </c>
      <c r="F1381" s="95"/>
      <c r="G1381" s="96"/>
      <c r="H1381" s="97"/>
      <c r="I1381" s="97"/>
      <c r="J1381" s="97"/>
      <c r="K1381" s="97"/>
      <c r="L1381" s="97"/>
      <c r="M1381" s="97"/>
      <c r="N1381" s="97"/>
      <c r="O1381" s="97"/>
      <c r="P1381" s="97"/>
    </row>
    <row r="1382" spans="1:16" s="98" customFormat="1" ht="17.25" hidden="1" outlineLevel="2" x14ac:dyDescent="0.3">
      <c r="A1382" s="448"/>
      <c r="B1382" s="87"/>
      <c r="C1382" s="439" t="s">
        <v>949</v>
      </c>
      <c r="D1382" s="440" t="s">
        <v>950</v>
      </c>
      <c r="E1382" s="88"/>
      <c r="F1382" s="95"/>
      <c r="G1382" s="96"/>
      <c r="H1382" s="97"/>
      <c r="I1382" s="97"/>
      <c r="J1382" s="97"/>
      <c r="K1382" s="97"/>
      <c r="L1382" s="97"/>
      <c r="M1382" s="97"/>
      <c r="N1382" s="97"/>
      <c r="O1382" s="97"/>
      <c r="P1382" s="97"/>
    </row>
    <row r="1383" spans="1:16" s="98" customFormat="1" ht="17.25" hidden="1" outlineLevel="2" x14ac:dyDescent="0.3">
      <c r="A1383" s="444"/>
      <c r="B1383" s="445"/>
      <c r="C1383" s="445"/>
      <c r="D1383" s="445"/>
      <c r="E1383" s="446"/>
      <c r="F1383" s="95"/>
      <c r="G1383" s="96"/>
      <c r="H1383" s="97"/>
      <c r="I1383" s="97"/>
      <c r="J1383" s="97"/>
      <c r="K1383" s="97"/>
      <c r="L1383" s="97"/>
      <c r="M1383" s="97"/>
      <c r="N1383" s="97"/>
      <c r="O1383" s="97"/>
      <c r="P1383" s="97"/>
    </row>
    <row r="1384" spans="1:16" s="86" customFormat="1" ht="17.25" hidden="1" outlineLevel="2" x14ac:dyDescent="0.3">
      <c r="A1384" s="442"/>
      <c r="B1384" s="92"/>
      <c r="C1384" s="707" t="s">
        <v>423</v>
      </c>
      <c r="D1384" s="443" t="s">
        <v>881</v>
      </c>
      <c r="E1384" s="443" t="s">
        <v>361</v>
      </c>
      <c r="F1384" s="95"/>
      <c r="G1384" s="84"/>
      <c r="H1384" s="85"/>
      <c r="I1384" s="85"/>
      <c r="J1384" s="85"/>
      <c r="K1384" s="85"/>
      <c r="L1384" s="85"/>
      <c r="M1384" s="85"/>
      <c r="N1384" s="85"/>
      <c r="O1384" s="85"/>
      <c r="P1384" s="85"/>
    </row>
    <row r="1385" spans="1:16" s="86" customFormat="1" ht="17.25" hidden="1" outlineLevel="2" x14ac:dyDescent="0.3">
      <c r="A1385" s="448"/>
      <c r="B1385" s="93"/>
      <c r="C1385" s="439" t="s">
        <v>393</v>
      </c>
      <c r="D1385" s="447" t="s">
        <v>869</v>
      </c>
      <c r="E1385" s="94"/>
      <c r="F1385" s="95"/>
      <c r="G1385" s="84"/>
      <c r="H1385" s="85"/>
      <c r="I1385" s="85"/>
      <c r="J1385" s="85"/>
      <c r="K1385" s="85"/>
      <c r="L1385" s="85"/>
      <c r="M1385" s="85"/>
      <c r="N1385" s="85"/>
      <c r="O1385" s="85"/>
      <c r="P1385" s="85"/>
    </row>
    <row r="1386" spans="1:16" s="86" customFormat="1" ht="17.25" hidden="1" outlineLevel="2" x14ac:dyDescent="0.3">
      <c r="A1386" s="448"/>
      <c r="B1386" s="93"/>
      <c r="C1386" s="439" t="s">
        <v>398</v>
      </c>
      <c r="D1386" s="447" t="s">
        <v>871</v>
      </c>
      <c r="E1386" s="94"/>
      <c r="F1386" s="95"/>
      <c r="G1386" s="84"/>
      <c r="H1386" s="85"/>
      <c r="I1386" s="85"/>
      <c r="J1386" s="85"/>
      <c r="K1386" s="85"/>
      <c r="L1386" s="85"/>
      <c r="M1386" s="85"/>
      <c r="N1386" s="85"/>
      <c r="O1386" s="85"/>
      <c r="P1386" s="85"/>
    </row>
    <row r="1387" spans="1:16" s="98" customFormat="1" ht="17.25" hidden="1" outlineLevel="2" x14ac:dyDescent="0.3">
      <c r="A1387" s="442"/>
      <c r="B1387" s="92"/>
      <c r="C1387" s="707" t="s">
        <v>882</v>
      </c>
      <c r="D1387" s="443" t="s">
        <v>886</v>
      </c>
      <c r="E1387" s="443" t="s">
        <v>361</v>
      </c>
      <c r="F1387" s="95"/>
      <c r="G1387" s="96"/>
      <c r="H1387" s="97"/>
      <c r="I1387" s="97"/>
      <c r="J1387" s="97"/>
      <c r="K1387" s="97"/>
      <c r="L1387" s="97"/>
      <c r="M1387" s="97"/>
      <c r="N1387" s="97"/>
      <c r="O1387" s="97"/>
      <c r="P1387" s="97"/>
    </row>
    <row r="1388" spans="1:16" s="98" customFormat="1" ht="17.25" hidden="1" outlineLevel="2" x14ac:dyDescent="0.3">
      <c r="A1388" s="448"/>
      <c r="B1388" s="93"/>
      <c r="C1388" s="439" t="s">
        <v>400</v>
      </c>
      <c r="D1388" s="447" t="s">
        <v>873</v>
      </c>
      <c r="E1388" s="94"/>
      <c r="F1388" s="95"/>
      <c r="G1388" s="96"/>
      <c r="H1388" s="97"/>
      <c r="I1388" s="97"/>
      <c r="J1388" s="97"/>
      <c r="K1388" s="97"/>
      <c r="L1388" s="97"/>
      <c r="M1388" s="97"/>
      <c r="N1388" s="97"/>
      <c r="O1388" s="97"/>
      <c r="P1388" s="97"/>
    </row>
    <row r="1389" spans="1:16" s="97" customFormat="1" ht="17.25" hidden="1" outlineLevel="2" x14ac:dyDescent="0.3">
      <c r="A1389" s="438"/>
      <c r="B1389" s="126"/>
      <c r="C1389" s="439" t="s">
        <v>406</v>
      </c>
      <c r="D1389" s="440" t="s">
        <v>875</v>
      </c>
      <c r="E1389" s="91" t="s">
        <v>876</v>
      </c>
      <c r="F1389" s="192"/>
      <c r="G1389" s="193"/>
    </row>
    <row r="1390" spans="1:16" s="97" customFormat="1" ht="17.25" hidden="1" outlineLevel="2" x14ac:dyDescent="0.3">
      <c r="A1390" s="438"/>
      <c r="B1390" s="126"/>
      <c r="C1390" s="439" t="s">
        <v>408</v>
      </c>
      <c r="D1390" s="440" t="s">
        <v>738</v>
      </c>
      <c r="E1390" s="91" t="s">
        <v>877</v>
      </c>
      <c r="F1390" s="192"/>
      <c r="G1390" s="193"/>
    </row>
    <row r="1391" spans="1:16" s="97" customFormat="1" ht="17.25" hidden="1" outlineLevel="2" x14ac:dyDescent="0.3">
      <c r="A1391" s="438"/>
      <c r="B1391" s="126"/>
      <c r="C1391" s="707" t="s">
        <v>878</v>
      </c>
      <c r="D1391" s="443" t="s">
        <v>879</v>
      </c>
      <c r="E1391" s="443" t="s">
        <v>1126</v>
      </c>
      <c r="F1391" s="192"/>
      <c r="G1391" s="193"/>
    </row>
    <row r="1392" spans="1:16" s="98" customFormat="1" ht="17.25" hidden="1" outlineLevel="2" x14ac:dyDescent="0.3">
      <c r="A1392" s="444"/>
      <c r="B1392" s="445"/>
      <c r="C1392" s="445"/>
      <c r="D1392" s="445"/>
      <c r="E1392" s="446"/>
      <c r="F1392" s="95"/>
      <c r="G1392" s="96"/>
      <c r="H1392" s="97"/>
      <c r="I1392" s="97"/>
      <c r="J1392" s="97"/>
      <c r="K1392" s="97"/>
      <c r="L1392" s="97"/>
      <c r="M1392" s="97"/>
      <c r="N1392" s="97"/>
      <c r="O1392" s="97"/>
      <c r="P1392" s="97"/>
    </row>
    <row r="1393" spans="1:16" s="98" customFormat="1" ht="17.25" hidden="1" outlineLevel="2" x14ac:dyDescent="0.3">
      <c r="A1393" s="551"/>
      <c r="B1393" s="473"/>
      <c r="C1393" s="532" t="s">
        <v>91</v>
      </c>
      <c r="D1393" s="533" t="s">
        <v>1424</v>
      </c>
      <c r="E1393" s="194" t="s">
        <v>884</v>
      </c>
      <c r="F1393" s="95"/>
      <c r="G1393" s="96"/>
      <c r="H1393" s="97"/>
      <c r="I1393" s="97"/>
      <c r="J1393" s="97"/>
      <c r="K1393" s="97"/>
      <c r="L1393" s="97"/>
      <c r="M1393" s="97"/>
      <c r="N1393" s="97"/>
      <c r="O1393" s="97"/>
      <c r="P1393" s="97"/>
    </row>
    <row r="1394" spans="1:16" s="98" customFormat="1" ht="17.25" hidden="1" outlineLevel="2" x14ac:dyDescent="0.3">
      <c r="A1394" s="195">
        <f>IF(B1394&gt;0,1,0)</f>
        <v>0</v>
      </c>
      <c r="B1394" s="196">
        <f>IF(B1365&gt;0, 1,0)</f>
        <v>0</v>
      </c>
      <c r="C1394" s="197" t="s">
        <v>91</v>
      </c>
      <c r="D1394" s="440" t="s">
        <v>1425</v>
      </c>
      <c r="E1394" s="194" t="s">
        <v>1426</v>
      </c>
      <c r="F1394" s="95"/>
      <c r="G1394" s="96"/>
      <c r="H1394" s="97"/>
      <c r="I1394" s="97"/>
      <c r="J1394" s="97"/>
      <c r="K1394" s="97"/>
      <c r="L1394" s="97"/>
      <c r="M1394" s="97"/>
      <c r="N1394" s="97"/>
      <c r="O1394" s="97"/>
      <c r="P1394" s="97"/>
    </row>
    <row r="1395" spans="1:16" s="86" customFormat="1" ht="17.25" hidden="1" outlineLevel="2" x14ac:dyDescent="0.3">
      <c r="A1395" s="448"/>
      <c r="B1395" s="93"/>
      <c r="C1395" s="439" t="s">
        <v>91</v>
      </c>
      <c r="D1395" s="447" t="s">
        <v>424</v>
      </c>
      <c r="E1395" s="129" t="s">
        <v>884</v>
      </c>
      <c r="F1395" s="95"/>
      <c r="G1395" s="84"/>
      <c r="H1395" s="85"/>
      <c r="I1395" s="85"/>
      <c r="J1395" s="85"/>
      <c r="K1395" s="85"/>
      <c r="L1395" s="85"/>
      <c r="M1395" s="85"/>
      <c r="N1395" s="85"/>
      <c r="O1395" s="85"/>
      <c r="P1395" s="85"/>
    </row>
    <row r="1396" spans="1:16" s="86" customFormat="1" ht="17.25" hidden="1" outlineLevel="2" x14ac:dyDescent="0.3">
      <c r="A1396" s="448"/>
      <c r="B1396" s="93"/>
      <c r="C1396" s="439" t="s">
        <v>91</v>
      </c>
      <c r="D1396" s="447" t="s">
        <v>870</v>
      </c>
      <c r="E1396" s="129" t="s">
        <v>884</v>
      </c>
      <c r="F1396" s="95"/>
      <c r="G1396" s="84"/>
      <c r="H1396" s="85"/>
      <c r="I1396" s="85"/>
      <c r="J1396" s="85"/>
      <c r="K1396" s="85"/>
      <c r="L1396" s="85"/>
      <c r="M1396" s="85"/>
      <c r="N1396" s="85"/>
      <c r="O1396" s="85"/>
      <c r="P1396" s="85"/>
    </row>
    <row r="1397" spans="1:16" s="86" customFormat="1" ht="17.25" hidden="1" outlineLevel="2" x14ac:dyDescent="0.3">
      <c r="A1397" s="448"/>
      <c r="B1397" s="93"/>
      <c r="C1397" s="439" t="s">
        <v>91</v>
      </c>
      <c r="D1397" s="447" t="s">
        <v>871</v>
      </c>
      <c r="E1397" s="129" t="s">
        <v>884</v>
      </c>
      <c r="F1397" s="95"/>
      <c r="G1397" s="84"/>
      <c r="H1397" s="85"/>
      <c r="I1397" s="85"/>
      <c r="J1397" s="85"/>
      <c r="K1397" s="85"/>
      <c r="L1397" s="85"/>
      <c r="M1397" s="85"/>
      <c r="N1397" s="85"/>
      <c r="O1397" s="85"/>
      <c r="P1397" s="85"/>
    </row>
    <row r="1398" spans="1:16" s="98" customFormat="1" ht="17.25" hidden="1" outlineLevel="2" x14ac:dyDescent="0.3">
      <c r="A1398" s="448"/>
      <c r="B1398" s="93"/>
      <c r="C1398" s="439" t="s">
        <v>91</v>
      </c>
      <c r="D1398" s="447" t="s">
        <v>1291</v>
      </c>
      <c r="E1398" s="129" t="s">
        <v>884</v>
      </c>
      <c r="F1398" s="95"/>
      <c r="G1398" s="96"/>
      <c r="H1398" s="97"/>
      <c r="I1398" s="97"/>
      <c r="J1398" s="97"/>
      <c r="K1398" s="97"/>
      <c r="L1398" s="97"/>
      <c r="M1398" s="97"/>
      <c r="N1398" s="97"/>
      <c r="O1398" s="97"/>
      <c r="P1398" s="97"/>
    </row>
    <row r="1399" spans="1:16" s="98" customFormat="1" ht="17.25" hidden="1" outlineLevel="2" x14ac:dyDescent="0.3">
      <c r="A1399" s="448"/>
      <c r="B1399" s="93"/>
      <c r="C1399" s="439" t="s">
        <v>91</v>
      </c>
      <c r="D1399" s="447" t="s">
        <v>873</v>
      </c>
      <c r="E1399" s="129" t="s">
        <v>884</v>
      </c>
      <c r="F1399" s="95"/>
      <c r="G1399" s="96"/>
      <c r="H1399" s="97"/>
      <c r="I1399" s="97"/>
      <c r="J1399" s="97"/>
      <c r="K1399" s="97"/>
      <c r="L1399" s="97"/>
      <c r="M1399" s="97"/>
      <c r="N1399" s="97"/>
      <c r="O1399" s="97"/>
      <c r="P1399" s="97"/>
    </row>
    <row r="1400" spans="1:16" s="98" customFormat="1" ht="17.25" hidden="1" outlineLevel="2" x14ac:dyDescent="0.3">
      <c r="A1400" s="438"/>
      <c r="B1400" s="126"/>
      <c r="C1400" s="197" t="s">
        <v>91</v>
      </c>
      <c r="D1400" s="440" t="s">
        <v>875</v>
      </c>
      <c r="E1400" s="198" t="s">
        <v>91</v>
      </c>
      <c r="F1400" s="95"/>
      <c r="G1400" s="96"/>
      <c r="H1400" s="97"/>
      <c r="I1400" s="97"/>
      <c r="J1400" s="97"/>
      <c r="K1400" s="97"/>
      <c r="L1400" s="97"/>
      <c r="M1400" s="97"/>
      <c r="N1400" s="97"/>
      <c r="O1400" s="97"/>
      <c r="P1400" s="97"/>
    </row>
    <row r="1401" spans="1:16" s="98" customFormat="1" ht="17.25" hidden="1" outlineLevel="2" x14ac:dyDescent="0.3">
      <c r="A1401" s="438"/>
      <c r="B1401" s="126"/>
      <c r="C1401" s="197" t="s">
        <v>91</v>
      </c>
      <c r="D1401" s="440" t="s">
        <v>738</v>
      </c>
      <c r="E1401" s="198" t="s">
        <v>91</v>
      </c>
      <c r="F1401" s="95"/>
      <c r="G1401" s="96"/>
      <c r="H1401" s="97"/>
      <c r="I1401" s="97"/>
      <c r="J1401" s="97"/>
      <c r="K1401" s="97"/>
      <c r="L1401" s="97"/>
      <c r="M1401" s="97"/>
      <c r="N1401" s="97"/>
      <c r="O1401" s="97"/>
      <c r="P1401" s="97"/>
    </row>
    <row r="1402" spans="1:16" s="98" customFormat="1" ht="17.25" hidden="1" outlineLevel="2" x14ac:dyDescent="0.3">
      <c r="A1402" s="438"/>
      <c r="B1402" s="126"/>
      <c r="C1402" s="197" t="s">
        <v>91</v>
      </c>
      <c r="D1402" s="440" t="s">
        <v>879</v>
      </c>
      <c r="E1402" s="198" t="s">
        <v>91</v>
      </c>
      <c r="F1402" s="95"/>
      <c r="G1402" s="96"/>
      <c r="H1402" s="97"/>
      <c r="I1402" s="97"/>
      <c r="J1402" s="97"/>
      <c r="K1402" s="97"/>
      <c r="L1402" s="97"/>
      <c r="M1402" s="97"/>
      <c r="N1402" s="97"/>
      <c r="O1402" s="97"/>
      <c r="P1402" s="97"/>
    </row>
    <row r="1403" spans="1:16" s="98" customFormat="1" ht="17.25" hidden="1" outlineLevel="2" x14ac:dyDescent="0.3">
      <c r="A1403" s="438"/>
      <c r="B1403" s="126"/>
      <c r="C1403" s="197"/>
      <c r="D1403" s="440"/>
      <c r="E1403" s="91"/>
      <c r="F1403" s="95"/>
      <c r="G1403" s="96"/>
      <c r="H1403" s="97"/>
      <c r="I1403" s="97"/>
      <c r="J1403" s="97"/>
      <c r="K1403" s="97"/>
      <c r="L1403" s="97"/>
      <c r="M1403" s="97"/>
      <c r="N1403" s="97"/>
      <c r="O1403" s="97"/>
      <c r="P1403" s="97"/>
    </row>
    <row r="1404" spans="1:16" s="98" customFormat="1" ht="17.25" hidden="1" outlineLevel="2" x14ac:dyDescent="0.3">
      <c r="A1404" s="438"/>
      <c r="B1404" s="126"/>
      <c r="C1404" s="197"/>
      <c r="D1404" s="440"/>
      <c r="E1404" s="91"/>
      <c r="F1404" s="95"/>
      <c r="G1404" s="96"/>
      <c r="H1404" s="97"/>
      <c r="I1404" s="97"/>
      <c r="J1404" s="97"/>
      <c r="K1404" s="97"/>
      <c r="L1404" s="97"/>
      <c r="M1404" s="97"/>
      <c r="N1404" s="97"/>
      <c r="O1404" s="97"/>
      <c r="P1404" s="97"/>
    </row>
    <row r="1405" spans="1:16" s="98" customFormat="1" ht="17.25" hidden="1" outlineLevel="1" x14ac:dyDescent="0.3">
      <c r="A1405" s="444"/>
      <c r="B1405" s="451"/>
      <c r="C1405" s="451"/>
      <c r="D1405" s="451"/>
      <c r="E1405" s="452"/>
      <c r="F1405" s="95"/>
      <c r="G1405" s="96"/>
      <c r="H1405" s="97"/>
      <c r="I1405" s="97"/>
      <c r="J1405" s="97"/>
      <c r="K1405" s="97"/>
      <c r="L1405" s="97"/>
      <c r="M1405" s="97"/>
      <c r="N1405" s="97"/>
      <c r="O1405" s="97"/>
      <c r="P1405" s="97"/>
    </row>
    <row r="1406" spans="1:16" s="98" customFormat="1" ht="34.5" hidden="1" outlineLevel="1" x14ac:dyDescent="0.3">
      <c r="A1406" s="79"/>
      <c r="B1406" s="80">
        <f>SUM(B1407:B1445)</f>
        <v>0</v>
      </c>
      <c r="C1406" s="552" t="s">
        <v>148</v>
      </c>
      <c r="D1406" s="553" t="s">
        <v>1427</v>
      </c>
      <c r="E1406" s="105" t="s">
        <v>1428</v>
      </c>
      <c r="F1406" s="95"/>
      <c r="G1406" s="96"/>
      <c r="H1406" s="97"/>
      <c r="I1406" s="97"/>
      <c r="J1406" s="97"/>
      <c r="K1406" s="97"/>
      <c r="L1406" s="97"/>
      <c r="M1406" s="97"/>
      <c r="N1406" s="97"/>
      <c r="O1406" s="97"/>
      <c r="P1406" s="97"/>
    </row>
    <row r="1407" spans="1:16" s="98" customFormat="1" ht="34.5" hidden="1" outlineLevel="2" x14ac:dyDescent="0.3">
      <c r="A1407" s="199"/>
      <c r="B1407" s="496"/>
      <c r="C1407" s="439" t="s">
        <v>1429</v>
      </c>
      <c r="D1407" s="483" t="s">
        <v>1430</v>
      </c>
      <c r="E1407" s="443" t="s">
        <v>1431</v>
      </c>
      <c r="F1407" s="95"/>
      <c r="G1407" s="96"/>
      <c r="H1407" s="97"/>
      <c r="I1407" s="97"/>
      <c r="J1407" s="97"/>
      <c r="K1407" s="97"/>
      <c r="L1407" s="97"/>
      <c r="M1407" s="97"/>
      <c r="N1407" s="97"/>
      <c r="O1407" s="97"/>
      <c r="P1407" s="97"/>
    </row>
    <row r="1408" spans="1:16" s="98" customFormat="1" ht="34.5" hidden="1" outlineLevel="2" x14ac:dyDescent="0.3">
      <c r="A1408" s="199"/>
      <c r="B1408" s="496"/>
      <c r="C1408" s="439" t="s">
        <v>1432</v>
      </c>
      <c r="D1408" s="483" t="s">
        <v>1433</v>
      </c>
      <c r="E1408" s="443" t="s">
        <v>1431</v>
      </c>
      <c r="F1408" s="95"/>
      <c r="G1408" s="96"/>
      <c r="H1408" s="97"/>
      <c r="I1408" s="97"/>
      <c r="J1408" s="97"/>
      <c r="K1408" s="97"/>
      <c r="L1408" s="97"/>
      <c r="M1408" s="97"/>
      <c r="N1408" s="97"/>
      <c r="O1408" s="97"/>
      <c r="P1408" s="97"/>
    </row>
    <row r="1409" spans="1:16" s="98" customFormat="1" ht="34.5" hidden="1" outlineLevel="2" x14ac:dyDescent="0.3">
      <c r="A1409" s="199"/>
      <c r="B1409" s="496"/>
      <c r="C1409" s="439" t="s">
        <v>1434</v>
      </c>
      <c r="D1409" s="483" t="s">
        <v>1435</v>
      </c>
      <c r="E1409" s="443" t="s">
        <v>1431</v>
      </c>
      <c r="F1409" s="95"/>
      <c r="G1409" s="96"/>
      <c r="H1409" s="97"/>
      <c r="I1409" s="97"/>
      <c r="J1409" s="97"/>
      <c r="K1409" s="97"/>
      <c r="L1409" s="97"/>
      <c r="M1409" s="97"/>
      <c r="N1409" s="97"/>
      <c r="O1409" s="97"/>
      <c r="P1409" s="97"/>
    </row>
    <row r="1410" spans="1:16" s="98" customFormat="1" ht="34.5" hidden="1" outlineLevel="2" x14ac:dyDescent="0.3">
      <c r="A1410" s="199"/>
      <c r="B1410" s="496"/>
      <c r="C1410" s="439" t="s">
        <v>1436</v>
      </c>
      <c r="D1410" s="483" t="s">
        <v>1437</v>
      </c>
      <c r="E1410" s="443" t="s">
        <v>1431</v>
      </c>
      <c r="F1410" s="95"/>
      <c r="G1410" s="96"/>
      <c r="H1410" s="97"/>
      <c r="I1410" s="97"/>
      <c r="J1410" s="97"/>
      <c r="K1410" s="97"/>
      <c r="L1410" s="97"/>
      <c r="M1410" s="97"/>
      <c r="N1410" s="97"/>
      <c r="O1410" s="97"/>
      <c r="P1410" s="97"/>
    </row>
    <row r="1411" spans="1:16" s="98" customFormat="1" ht="34.5" hidden="1" outlineLevel="2" x14ac:dyDescent="0.3">
      <c r="A1411" s="199"/>
      <c r="B1411" s="496"/>
      <c r="C1411" s="439" t="s">
        <v>1438</v>
      </c>
      <c r="D1411" s="483" t="s">
        <v>1439</v>
      </c>
      <c r="E1411" s="443" t="s">
        <v>1431</v>
      </c>
      <c r="F1411" s="95"/>
      <c r="G1411" s="96"/>
      <c r="H1411" s="97"/>
      <c r="I1411" s="97"/>
      <c r="J1411" s="97"/>
      <c r="K1411" s="97"/>
      <c r="L1411" s="97"/>
      <c r="M1411" s="97"/>
      <c r="N1411" s="97"/>
      <c r="O1411" s="97"/>
      <c r="P1411" s="97"/>
    </row>
    <row r="1412" spans="1:16" s="98" customFormat="1" ht="34.5" hidden="1" outlineLevel="2" x14ac:dyDescent="0.3">
      <c r="A1412" s="199"/>
      <c r="B1412" s="496"/>
      <c r="C1412" s="439" t="s">
        <v>1440</v>
      </c>
      <c r="D1412" s="483" t="s">
        <v>1441</v>
      </c>
      <c r="E1412" s="443" t="s">
        <v>1431</v>
      </c>
      <c r="F1412" s="95"/>
      <c r="G1412" s="96"/>
      <c r="H1412" s="97"/>
      <c r="I1412" s="97"/>
      <c r="J1412" s="97"/>
      <c r="K1412" s="97"/>
      <c r="L1412" s="97"/>
      <c r="M1412" s="97"/>
      <c r="N1412" s="97"/>
      <c r="O1412" s="97"/>
      <c r="P1412" s="97"/>
    </row>
    <row r="1413" spans="1:16" s="98" customFormat="1" ht="34.5" hidden="1" outlineLevel="2" x14ac:dyDescent="0.3">
      <c r="A1413" s="200"/>
      <c r="B1413" s="554"/>
      <c r="C1413" s="449" t="s">
        <v>1442</v>
      </c>
      <c r="D1413" s="555" t="s">
        <v>1443</v>
      </c>
      <c r="E1413" s="443" t="s">
        <v>1431</v>
      </c>
      <c r="F1413" s="95"/>
      <c r="G1413" s="96"/>
      <c r="H1413" s="97"/>
      <c r="I1413" s="97"/>
      <c r="J1413" s="97"/>
      <c r="K1413" s="97"/>
      <c r="L1413" s="97"/>
      <c r="M1413" s="97"/>
      <c r="N1413" s="97"/>
      <c r="O1413" s="97"/>
      <c r="P1413" s="97"/>
    </row>
    <row r="1414" spans="1:16" s="98" customFormat="1" ht="17.25" hidden="1" outlineLevel="2" x14ac:dyDescent="0.3">
      <c r="A1414" s="200"/>
      <c r="B1414" s="554"/>
      <c r="C1414" s="449"/>
      <c r="D1414" s="555"/>
      <c r="E1414" s="555"/>
      <c r="F1414" s="95"/>
      <c r="G1414" s="96"/>
      <c r="H1414" s="97"/>
      <c r="I1414" s="97"/>
      <c r="J1414" s="97"/>
      <c r="K1414" s="97"/>
      <c r="L1414" s="97"/>
      <c r="M1414" s="97"/>
      <c r="N1414" s="97"/>
      <c r="O1414" s="97"/>
      <c r="P1414" s="97"/>
    </row>
    <row r="1415" spans="1:16" s="98" customFormat="1" ht="17.25" hidden="1" outlineLevel="2" x14ac:dyDescent="0.3">
      <c r="A1415" s="444"/>
      <c r="B1415" s="445"/>
      <c r="C1415" s="445"/>
      <c r="D1415" s="445"/>
      <c r="E1415" s="446"/>
      <c r="F1415" s="95"/>
      <c r="G1415" s="96"/>
      <c r="H1415" s="97"/>
      <c r="I1415" s="97"/>
      <c r="J1415" s="97"/>
      <c r="K1415" s="97"/>
      <c r="L1415" s="97"/>
      <c r="M1415" s="97"/>
      <c r="N1415" s="97"/>
      <c r="O1415" s="97"/>
      <c r="P1415" s="97"/>
    </row>
    <row r="1416" spans="1:16" s="98" customFormat="1" ht="17.25" hidden="1" outlineLevel="2" x14ac:dyDescent="0.3">
      <c r="A1416" s="201"/>
      <c r="B1416" s="556"/>
      <c r="C1416" s="557" t="s">
        <v>1444</v>
      </c>
      <c r="D1416" s="558" t="s">
        <v>1445</v>
      </c>
      <c r="E1416" s="443" t="s">
        <v>361</v>
      </c>
      <c r="F1416" s="95"/>
      <c r="G1416" s="96"/>
      <c r="H1416" s="97"/>
      <c r="I1416" s="97"/>
      <c r="J1416" s="97"/>
      <c r="K1416" s="97"/>
      <c r="L1416" s="97"/>
      <c r="M1416" s="97"/>
      <c r="N1416" s="97"/>
      <c r="O1416" s="97"/>
      <c r="P1416" s="97"/>
    </row>
    <row r="1417" spans="1:16" s="98" customFormat="1" ht="17.25" hidden="1" outlineLevel="2" x14ac:dyDescent="0.3">
      <c r="A1417" s="199"/>
      <c r="B1417" s="496"/>
      <c r="C1417" s="439" t="s">
        <v>1446</v>
      </c>
      <c r="D1417" s="483" t="s">
        <v>1447</v>
      </c>
      <c r="E1417" s="443" t="s">
        <v>361</v>
      </c>
      <c r="F1417" s="95"/>
      <c r="G1417" s="96"/>
      <c r="H1417" s="97"/>
      <c r="I1417" s="97"/>
      <c r="J1417" s="97"/>
      <c r="K1417" s="97"/>
      <c r="L1417" s="97"/>
      <c r="M1417" s="97"/>
      <c r="N1417" s="97"/>
      <c r="O1417" s="97"/>
      <c r="P1417" s="97"/>
    </row>
    <row r="1418" spans="1:16" s="98" customFormat="1" ht="17.25" hidden="1" outlineLevel="2" x14ac:dyDescent="0.3">
      <c r="A1418" s="199"/>
      <c r="B1418" s="496"/>
      <c r="C1418" s="439" t="s">
        <v>1448</v>
      </c>
      <c r="D1418" s="483" t="s">
        <v>1449</v>
      </c>
      <c r="E1418" s="443" t="s">
        <v>361</v>
      </c>
      <c r="F1418" s="95"/>
      <c r="G1418" s="96"/>
      <c r="H1418" s="97"/>
      <c r="I1418" s="97"/>
      <c r="J1418" s="97"/>
      <c r="K1418" s="97"/>
      <c r="L1418" s="97"/>
      <c r="M1418" s="97"/>
      <c r="N1418" s="97"/>
      <c r="O1418" s="97"/>
      <c r="P1418" s="97"/>
    </row>
    <row r="1419" spans="1:16" s="98" customFormat="1" ht="17.25" hidden="1" outlineLevel="2" x14ac:dyDescent="0.3">
      <c r="A1419" s="199"/>
      <c r="B1419" s="496"/>
      <c r="C1419" s="439" t="s">
        <v>1450</v>
      </c>
      <c r="D1419" s="483" t="s">
        <v>1451</v>
      </c>
      <c r="E1419" s="443" t="s">
        <v>361</v>
      </c>
      <c r="F1419" s="95"/>
      <c r="G1419" s="96"/>
      <c r="H1419" s="97"/>
      <c r="I1419" s="97"/>
      <c r="J1419" s="97"/>
      <c r="K1419" s="97"/>
      <c r="L1419" s="97"/>
      <c r="M1419" s="97"/>
      <c r="N1419" s="97"/>
      <c r="O1419" s="97"/>
      <c r="P1419" s="97"/>
    </row>
    <row r="1420" spans="1:16" s="98" customFormat="1" ht="34.5" hidden="1" outlineLevel="2" x14ac:dyDescent="0.3">
      <c r="A1420" s="199"/>
      <c r="B1420" s="496"/>
      <c r="C1420" s="439" t="s">
        <v>1452</v>
      </c>
      <c r="D1420" s="483" t="s">
        <v>1453</v>
      </c>
      <c r="E1420" s="443" t="s">
        <v>361</v>
      </c>
      <c r="F1420" s="95"/>
      <c r="G1420" s="96"/>
      <c r="H1420" s="97"/>
      <c r="I1420" s="97"/>
      <c r="J1420" s="97"/>
      <c r="K1420" s="97"/>
      <c r="L1420" s="97"/>
      <c r="M1420" s="97"/>
      <c r="N1420" s="97"/>
      <c r="O1420" s="97"/>
      <c r="P1420" s="97"/>
    </row>
    <row r="1421" spans="1:16" s="98" customFormat="1" ht="34.5" hidden="1" outlineLevel="2" x14ac:dyDescent="0.3">
      <c r="A1421" s="199"/>
      <c r="B1421" s="496"/>
      <c r="C1421" s="439" t="s">
        <v>1454</v>
      </c>
      <c r="D1421" s="483" t="s">
        <v>1455</v>
      </c>
      <c r="E1421" s="443" t="s">
        <v>361</v>
      </c>
      <c r="F1421" s="95"/>
      <c r="G1421" s="96"/>
      <c r="H1421" s="97"/>
      <c r="I1421" s="97"/>
      <c r="J1421" s="97"/>
      <c r="K1421" s="97"/>
      <c r="L1421" s="97"/>
      <c r="M1421" s="97"/>
      <c r="N1421" s="97"/>
      <c r="O1421" s="97"/>
      <c r="P1421" s="97"/>
    </row>
    <row r="1422" spans="1:16" s="98" customFormat="1" ht="34.5" hidden="1" outlineLevel="2" x14ac:dyDescent="0.3">
      <c r="A1422" s="199"/>
      <c r="B1422" s="496"/>
      <c r="C1422" s="439" t="s">
        <v>1456</v>
      </c>
      <c r="D1422" s="483" t="s">
        <v>1457</v>
      </c>
      <c r="E1422" s="443" t="s">
        <v>361</v>
      </c>
      <c r="F1422" s="95"/>
      <c r="G1422" s="96"/>
      <c r="H1422" s="97"/>
      <c r="I1422" s="97"/>
      <c r="J1422" s="97"/>
      <c r="K1422" s="97"/>
      <c r="L1422" s="97"/>
      <c r="M1422" s="97"/>
      <c r="N1422" s="97"/>
      <c r="O1422" s="97"/>
      <c r="P1422" s="97"/>
    </row>
    <row r="1423" spans="1:16" s="98" customFormat="1" ht="34.5" hidden="1" outlineLevel="2" x14ac:dyDescent="0.3">
      <c r="A1423" s="199"/>
      <c r="B1423" s="496"/>
      <c r="C1423" s="439" t="s">
        <v>1458</v>
      </c>
      <c r="D1423" s="483" t="s">
        <v>1459</v>
      </c>
      <c r="E1423" s="443" t="s">
        <v>361</v>
      </c>
      <c r="F1423" s="95"/>
      <c r="G1423" s="96"/>
      <c r="H1423" s="97"/>
      <c r="I1423" s="97"/>
      <c r="J1423" s="97"/>
      <c r="K1423" s="97"/>
      <c r="L1423" s="97"/>
      <c r="M1423" s="97"/>
      <c r="N1423" s="97"/>
      <c r="O1423" s="97"/>
      <c r="P1423" s="97"/>
    </row>
    <row r="1424" spans="1:16" s="98" customFormat="1" ht="17.25" hidden="1" outlineLevel="2" x14ac:dyDescent="0.3">
      <c r="A1424" s="199"/>
      <c r="B1424" s="496"/>
      <c r="C1424" s="439" t="s">
        <v>1460</v>
      </c>
      <c r="D1424" s="483" t="s">
        <v>1461</v>
      </c>
      <c r="E1424" s="443" t="s">
        <v>361</v>
      </c>
      <c r="F1424" s="95"/>
      <c r="G1424" s="96"/>
      <c r="H1424" s="97"/>
      <c r="I1424" s="97"/>
      <c r="J1424" s="97"/>
      <c r="K1424" s="97"/>
      <c r="L1424" s="97"/>
      <c r="M1424" s="97"/>
      <c r="N1424" s="97"/>
      <c r="O1424" s="97"/>
      <c r="P1424" s="97"/>
    </row>
    <row r="1425" spans="1:16" s="98" customFormat="1" ht="17.25" hidden="1" outlineLevel="2" x14ac:dyDescent="0.3">
      <c r="A1425" s="199"/>
      <c r="B1425" s="496"/>
      <c r="C1425" s="439" t="s">
        <v>1462</v>
      </c>
      <c r="D1425" s="483" t="s">
        <v>1463</v>
      </c>
      <c r="E1425" s="443" t="s">
        <v>361</v>
      </c>
      <c r="F1425" s="95"/>
      <c r="G1425" s="96"/>
      <c r="H1425" s="97"/>
      <c r="I1425" s="97"/>
      <c r="J1425" s="97"/>
      <c r="K1425" s="97"/>
      <c r="L1425" s="97"/>
      <c r="M1425" s="97"/>
      <c r="N1425" s="97"/>
      <c r="O1425" s="97"/>
      <c r="P1425" s="97"/>
    </row>
    <row r="1426" spans="1:16" s="98" customFormat="1" ht="34.5" hidden="1" outlineLevel="2" x14ac:dyDescent="0.3">
      <c r="A1426" s="199"/>
      <c r="B1426" s="496"/>
      <c r="C1426" s="439" t="s">
        <v>1464</v>
      </c>
      <c r="D1426" s="483" t="s">
        <v>1465</v>
      </c>
      <c r="E1426" s="443" t="s">
        <v>361</v>
      </c>
      <c r="F1426" s="95"/>
      <c r="G1426" s="96"/>
      <c r="H1426" s="97"/>
      <c r="I1426" s="97"/>
      <c r="J1426" s="97"/>
      <c r="K1426" s="97"/>
      <c r="L1426" s="97"/>
      <c r="M1426" s="97"/>
      <c r="N1426" s="97"/>
      <c r="O1426" s="97"/>
      <c r="P1426" s="97"/>
    </row>
    <row r="1427" spans="1:16" s="98" customFormat="1" ht="34.5" hidden="1" outlineLevel="2" x14ac:dyDescent="0.3">
      <c r="A1427" s="199"/>
      <c r="B1427" s="496"/>
      <c r="C1427" s="439" t="s">
        <v>1466</v>
      </c>
      <c r="D1427" s="483" t="s">
        <v>1467</v>
      </c>
      <c r="E1427" s="443" t="s">
        <v>361</v>
      </c>
      <c r="F1427" s="95"/>
      <c r="G1427" s="96"/>
      <c r="H1427" s="97"/>
      <c r="I1427" s="97"/>
      <c r="J1427" s="97"/>
      <c r="K1427" s="97"/>
      <c r="L1427" s="97"/>
      <c r="M1427" s="97"/>
      <c r="N1427" s="97"/>
      <c r="O1427" s="97"/>
      <c r="P1427" s="97"/>
    </row>
    <row r="1428" spans="1:16" s="98" customFormat="1" ht="17.25" hidden="1" outlineLevel="2" x14ac:dyDescent="0.3">
      <c r="A1428" s="199"/>
      <c r="B1428" s="496"/>
      <c r="C1428" s="439" t="s">
        <v>1468</v>
      </c>
      <c r="D1428" s="483" t="s">
        <v>1469</v>
      </c>
      <c r="E1428" s="443" t="s">
        <v>361</v>
      </c>
      <c r="F1428" s="95"/>
      <c r="G1428" s="96"/>
      <c r="H1428" s="97"/>
      <c r="I1428" s="97"/>
      <c r="J1428" s="97"/>
      <c r="K1428" s="97"/>
      <c r="L1428" s="97"/>
      <c r="M1428" s="97"/>
      <c r="N1428" s="97"/>
      <c r="O1428" s="97"/>
      <c r="P1428" s="97"/>
    </row>
    <row r="1429" spans="1:16" s="98" customFormat="1" ht="34.5" hidden="1" outlineLevel="2" x14ac:dyDescent="0.3">
      <c r="A1429" s="199"/>
      <c r="B1429" s="496"/>
      <c r="C1429" s="439" t="s">
        <v>1470</v>
      </c>
      <c r="D1429" s="483" t="s">
        <v>1471</v>
      </c>
      <c r="E1429" s="443" t="s">
        <v>361</v>
      </c>
      <c r="F1429" s="95"/>
      <c r="G1429" s="96"/>
      <c r="H1429" s="97"/>
      <c r="I1429" s="97"/>
      <c r="J1429" s="97"/>
      <c r="K1429" s="97"/>
      <c r="L1429" s="97"/>
      <c r="M1429" s="97"/>
      <c r="N1429" s="97"/>
      <c r="O1429" s="97"/>
      <c r="P1429" s="97"/>
    </row>
    <row r="1430" spans="1:16" s="98" customFormat="1" ht="17.25" hidden="1" outlineLevel="2" x14ac:dyDescent="0.3">
      <c r="A1430" s="199"/>
      <c r="B1430" s="496"/>
      <c r="C1430" s="439" t="s">
        <v>1472</v>
      </c>
      <c r="D1430" s="483" t="s">
        <v>1473</v>
      </c>
      <c r="E1430" s="443" t="s">
        <v>361</v>
      </c>
      <c r="F1430" s="95"/>
      <c r="G1430" s="96"/>
      <c r="H1430" s="97"/>
      <c r="I1430" s="97"/>
      <c r="J1430" s="97"/>
      <c r="K1430" s="97"/>
      <c r="L1430" s="97"/>
      <c r="M1430" s="97"/>
      <c r="N1430" s="97"/>
      <c r="O1430" s="97"/>
      <c r="P1430" s="97"/>
    </row>
    <row r="1431" spans="1:16" s="98" customFormat="1" ht="17.25" hidden="1" outlineLevel="2" x14ac:dyDescent="0.3">
      <c r="A1431" s="199"/>
      <c r="B1431" s="496"/>
      <c r="C1431" s="439" t="s">
        <v>1474</v>
      </c>
      <c r="D1431" s="483" t="s">
        <v>1475</v>
      </c>
      <c r="E1431" s="443" t="s">
        <v>361</v>
      </c>
      <c r="F1431" s="95"/>
      <c r="G1431" s="96"/>
      <c r="H1431" s="97"/>
      <c r="I1431" s="97"/>
      <c r="J1431" s="97"/>
      <c r="K1431" s="97"/>
      <c r="L1431" s="97"/>
      <c r="M1431" s="97"/>
      <c r="N1431" s="97"/>
      <c r="O1431" s="97"/>
      <c r="P1431" s="97"/>
    </row>
    <row r="1432" spans="1:16" s="98" customFormat="1" ht="17.25" hidden="1" outlineLevel="2" x14ac:dyDescent="0.3">
      <c r="A1432" s="199"/>
      <c r="B1432" s="496"/>
      <c r="C1432" s="439" t="s">
        <v>1476</v>
      </c>
      <c r="D1432" s="483" t="s">
        <v>1477</v>
      </c>
      <c r="E1432" s="443" t="s">
        <v>361</v>
      </c>
      <c r="F1432" s="95"/>
      <c r="G1432" s="96"/>
      <c r="H1432" s="97"/>
      <c r="I1432" s="97"/>
      <c r="J1432" s="97"/>
      <c r="K1432" s="97"/>
      <c r="L1432" s="97"/>
      <c r="M1432" s="97"/>
      <c r="N1432" s="97"/>
      <c r="O1432" s="97"/>
      <c r="P1432" s="97"/>
    </row>
    <row r="1433" spans="1:16" s="98" customFormat="1" ht="17.25" hidden="1" outlineLevel="2" x14ac:dyDescent="0.3">
      <c r="A1433" s="199"/>
      <c r="B1433" s="496"/>
      <c r="C1433" s="439" t="s">
        <v>1478</v>
      </c>
      <c r="D1433" s="483" t="s">
        <v>1479</v>
      </c>
      <c r="E1433" s="443" t="s">
        <v>361</v>
      </c>
      <c r="F1433" s="95"/>
      <c r="G1433" s="96"/>
      <c r="H1433" s="97"/>
      <c r="I1433" s="97"/>
      <c r="J1433" s="97"/>
      <c r="K1433" s="97"/>
      <c r="L1433" s="97"/>
      <c r="M1433" s="97"/>
      <c r="N1433" s="97"/>
      <c r="O1433" s="97"/>
      <c r="P1433" s="97"/>
    </row>
    <row r="1434" spans="1:16" s="98" customFormat="1" ht="17.25" hidden="1" outlineLevel="2" x14ac:dyDescent="0.3">
      <c r="A1434" s="199"/>
      <c r="B1434" s="496"/>
      <c r="C1434" s="439" t="s">
        <v>1480</v>
      </c>
      <c r="D1434" s="483" t="s">
        <v>1481</v>
      </c>
      <c r="E1434" s="483"/>
      <c r="F1434" s="95"/>
      <c r="G1434" s="96"/>
      <c r="H1434" s="97"/>
      <c r="I1434" s="97"/>
      <c r="J1434" s="97"/>
      <c r="K1434" s="97"/>
      <c r="L1434" s="97"/>
      <c r="M1434" s="97"/>
      <c r="N1434" s="97"/>
      <c r="O1434" s="97"/>
      <c r="P1434" s="97"/>
    </row>
    <row r="1435" spans="1:16" s="98" customFormat="1" ht="17.25" hidden="1" outlineLevel="2" x14ac:dyDescent="0.3">
      <c r="A1435" s="199"/>
      <c r="B1435" s="496"/>
      <c r="C1435" s="439"/>
      <c r="D1435" s="483"/>
      <c r="E1435" s="483"/>
      <c r="F1435" s="95"/>
      <c r="G1435" s="96"/>
      <c r="H1435" s="97"/>
      <c r="I1435" s="97"/>
      <c r="J1435" s="97"/>
      <c r="K1435" s="97"/>
      <c r="L1435" s="97"/>
      <c r="M1435" s="97"/>
      <c r="N1435" s="97"/>
      <c r="O1435" s="97"/>
      <c r="P1435" s="97"/>
    </row>
    <row r="1436" spans="1:16" s="98" customFormat="1" ht="17.25" hidden="1" outlineLevel="2" x14ac:dyDescent="0.3">
      <c r="A1436" s="444"/>
      <c r="B1436" s="451"/>
      <c r="C1436" s="451"/>
      <c r="D1436" s="451"/>
      <c r="E1436" s="452"/>
      <c r="F1436" s="95"/>
      <c r="G1436" s="96"/>
      <c r="H1436" s="97"/>
      <c r="I1436" s="97"/>
      <c r="J1436" s="97"/>
      <c r="K1436" s="97"/>
      <c r="L1436" s="97"/>
      <c r="M1436" s="97"/>
      <c r="N1436" s="97"/>
      <c r="O1436" s="97"/>
      <c r="P1436" s="97"/>
    </row>
    <row r="1437" spans="1:16" s="98" customFormat="1" ht="17.25" hidden="1" outlineLevel="2" x14ac:dyDescent="0.3">
      <c r="A1437" s="199"/>
      <c r="B1437" s="496"/>
      <c r="C1437" s="439" t="s">
        <v>1482</v>
      </c>
      <c r="D1437" s="483" t="s">
        <v>1481</v>
      </c>
      <c r="E1437" s="483"/>
      <c r="F1437" s="95"/>
      <c r="G1437" s="96"/>
      <c r="H1437" s="97"/>
      <c r="I1437" s="97"/>
      <c r="J1437" s="97"/>
      <c r="K1437" s="97"/>
      <c r="L1437" s="97"/>
      <c r="M1437" s="97"/>
      <c r="N1437" s="97"/>
      <c r="O1437" s="97"/>
      <c r="P1437" s="97"/>
    </row>
    <row r="1438" spans="1:16" s="98" customFormat="1" ht="34.5" hidden="1" outlineLevel="2" x14ac:dyDescent="0.3">
      <c r="A1438" s="199"/>
      <c r="B1438" s="496"/>
      <c r="C1438" s="439" t="s">
        <v>1483</v>
      </c>
      <c r="D1438" s="483" t="s">
        <v>1484</v>
      </c>
      <c r="E1438" s="483"/>
      <c r="F1438" s="95"/>
      <c r="G1438" s="96"/>
      <c r="H1438" s="97"/>
      <c r="I1438" s="97"/>
      <c r="J1438" s="97"/>
      <c r="K1438" s="97"/>
      <c r="L1438" s="97"/>
      <c r="M1438" s="97"/>
      <c r="N1438" s="97"/>
      <c r="O1438" s="97"/>
      <c r="P1438" s="97"/>
    </row>
    <row r="1439" spans="1:16" s="98" customFormat="1" ht="34.5" hidden="1" outlineLevel="2" x14ac:dyDescent="0.3">
      <c r="A1439" s="199"/>
      <c r="B1439" s="496"/>
      <c r="C1439" s="439" t="s">
        <v>1485</v>
      </c>
      <c r="D1439" s="483" t="s">
        <v>1486</v>
      </c>
      <c r="E1439" s="483"/>
      <c r="F1439" s="95"/>
      <c r="G1439" s="96"/>
      <c r="H1439" s="97"/>
      <c r="I1439" s="97"/>
      <c r="J1439" s="97"/>
      <c r="K1439" s="97"/>
      <c r="L1439" s="97"/>
      <c r="M1439" s="97"/>
      <c r="N1439" s="97"/>
      <c r="O1439" s="97"/>
      <c r="P1439" s="97"/>
    </row>
    <row r="1440" spans="1:16" s="98" customFormat="1" ht="17.25" hidden="1" outlineLevel="2" x14ac:dyDescent="0.3">
      <c r="A1440" s="199"/>
      <c r="B1440" s="496"/>
      <c r="C1440" s="439" t="s">
        <v>1487</v>
      </c>
      <c r="D1440" s="483" t="s">
        <v>1488</v>
      </c>
      <c r="E1440" s="483"/>
      <c r="F1440" s="95"/>
      <c r="G1440" s="96"/>
      <c r="H1440" s="97"/>
      <c r="I1440" s="97"/>
      <c r="J1440" s="97"/>
      <c r="K1440" s="97"/>
      <c r="L1440" s="97"/>
      <c r="M1440" s="97"/>
      <c r="N1440" s="97"/>
      <c r="O1440" s="97"/>
      <c r="P1440" s="97"/>
    </row>
    <row r="1441" spans="1:16" s="98" customFormat="1" ht="17.25" hidden="1" outlineLevel="2" x14ac:dyDescent="0.3">
      <c r="A1441" s="199"/>
      <c r="B1441" s="496"/>
      <c r="C1441" s="439" t="s">
        <v>1489</v>
      </c>
      <c r="D1441" s="483" t="s">
        <v>1490</v>
      </c>
      <c r="E1441" s="483"/>
      <c r="F1441" s="95"/>
      <c r="G1441" s="96"/>
      <c r="H1441" s="97"/>
      <c r="I1441" s="97"/>
      <c r="J1441" s="97"/>
      <c r="K1441" s="97"/>
      <c r="L1441" s="97"/>
      <c r="M1441" s="97"/>
      <c r="N1441" s="97"/>
      <c r="O1441" s="97"/>
      <c r="P1441" s="97"/>
    </row>
    <row r="1442" spans="1:16" s="98" customFormat="1" ht="17.25" hidden="1" outlineLevel="2" x14ac:dyDescent="0.3">
      <c r="A1442" s="444"/>
      <c r="B1442" s="445"/>
      <c r="C1442" s="445"/>
      <c r="D1442" s="445"/>
      <c r="E1442" s="446"/>
      <c r="F1442" s="95"/>
      <c r="G1442" s="96"/>
      <c r="H1442" s="97"/>
      <c r="I1442" s="97"/>
      <c r="J1442" s="97"/>
      <c r="K1442" s="97"/>
      <c r="L1442" s="97"/>
      <c r="M1442" s="97"/>
      <c r="N1442" s="97"/>
      <c r="O1442" s="97"/>
      <c r="P1442" s="97"/>
    </row>
    <row r="1443" spans="1:16" s="98" customFormat="1" ht="34.5" hidden="1" outlineLevel="2" x14ac:dyDescent="0.3">
      <c r="A1443" s="199"/>
      <c r="B1443" s="496"/>
      <c r="C1443" s="439" t="s">
        <v>1491</v>
      </c>
      <c r="D1443" s="483" t="s">
        <v>1492</v>
      </c>
      <c r="E1443" s="483" t="s">
        <v>1493</v>
      </c>
      <c r="F1443" s="95"/>
      <c r="G1443" s="96"/>
      <c r="H1443" s="97"/>
      <c r="I1443" s="97"/>
      <c r="J1443" s="97"/>
      <c r="K1443" s="97"/>
      <c r="L1443" s="97"/>
      <c r="M1443" s="97"/>
      <c r="N1443" s="97"/>
      <c r="O1443" s="97"/>
      <c r="P1443" s="97"/>
    </row>
    <row r="1444" spans="1:16" s="98" customFormat="1" ht="34.5" hidden="1" outlineLevel="2" x14ac:dyDescent="0.3">
      <c r="A1444" s="199"/>
      <c r="B1444" s="496"/>
      <c r="C1444" s="439" t="s">
        <v>1494</v>
      </c>
      <c r="D1444" s="483" t="s">
        <v>1495</v>
      </c>
      <c r="E1444" s="483"/>
      <c r="F1444" s="95"/>
      <c r="G1444" s="96"/>
      <c r="H1444" s="97"/>
      <c r="I1444" s="97"/>
      <c r="J1444" s="97"/>
      <c r="K1444" s="97"/>
      <c r="L1444" s="97"/>
      <c r="M1444" s="97"/>
      <c r="N1444" s="97"/>
      <c r="O1444" s="97"/>
      <c r="P1444" s="97"/>
    </row>
    <row r="1445" spans="1:16" s="98" customFormat="1" ht="34.5" hidden="1" outlineLevel="2" x14ac:dyDescent="0.3">
      <c r="A1445" s="199"/>
      <c r="B1445" s="496"/>
      <c r="C1445" s="439" t="s">
        <v>1496</v>
      </c>
      <c r="D1445" s="483" t="s">
        <v>1497</v>
      </c>
      <c r="E1445" s="483"/>
      <c r="F1445" s="95"/>
      <c r="G1445" s="96"/>
      <c r="H1445" s="97"/>
      <c r="I1445" s="97"/>
      <c r="J1445" s="97"/>
      <c r="K1445" s="97"/>
      <c r="L1445" s="97"/>
      <c r="M1445" s="97"/>
      <c r="N1445" s="97"/>
      <c r="O1445" s="97"/>
      <c r="P1445" s="97"/>
    </row>
    <row r="1446" spans="1:16" s="98" customFormat="1" ht="17.25" hidden="1" outlineLevel="1" x14ac:dyDescent="0.3">
      <c r="A1446" s="444"/>
      <c r="B1446" s="451"/>
      <c r="C1446" s="451"/>
      <c r="D1446" s="451"/>
      <c r="E1446" s="452"/>
      <c r="F1446" s="95"/>
      <c r="G1446" s="96"/>
      <c r="H1446" s="97"/>
      <c r="I1446" s="97"/>
      <c r="J1446" s="97"/>
      <c r="K1446" s="97"/>
      <c r="L1446" s="97"/>
      <c r="M1446" s="97"/>
      <c r="N1446" s="97"/>
      <c r="O1446" s="97"/>
      <c r="P1446" s="97"/>
    </row>
    <row r="1447" spans="1:16" s="98" customFormat="1" ht="34.5" hidden="1" outlineLevel="1" x14ac:dyDescent="0.3">
      <c r="A1447" s="79"/>
      <c r="B1447" s="80">
        <f>SUM(B1448:B1485)</f>
        <v>0</v>
      </c>
      <c r="C1447" s="552" t="s">
        <v>148</v>
      </c>
      <c r="D1447" s="553" t="s">
        <v>1498</v>
      </c>
      <c r="E1447" s="105" t="s">
        <v>1428</v>
      </c>
      <c r="F1447" s="95"/>
      <c r="G1447" s="96"/>
      <c r="H1447" s="97"/>
      <c r="I1447" s="97"/>
      <c r="J1447" s="97"/>
      <c r="K1447" s="97"/>
      <c r="L1447" s="97"/>
      <c r="M1447" s="97"/>
      <c r="N1447" s="97"/>
      <c r="O1447" s="97"/>
      <c r="P1447" s="97"/>
    </row>
    <row r="1448" spans="1:16" s="98" customFormat="1" ht="34.5" hidden="1" outlineLevel="2" x14ac:dyDescent="0.3">
      <c r="A1448" s="199"/>
      <c r="B1448" s="496"/>
      <c r="C1448" s="439" t="s">
        <v>1499</v>
      </c>
      <c r="D1448" s="483" t="s">
        <v>1500</v>
      </c>
      <c r="E1448" s="443" t="s">
        <v>1501</v>
      </c>
      <c r="F1448" s="95"/>
      <c r="G1448" s="96"/>
      <c r="H1448" s="97"/>
      <c r="I1448" s="97"/>
      <c r="J1448" s="97"/>
      <c r="K1448" s="97"/>
      <c r="L1448" s="97"/>
      <c r="M1448" s="97"/>
      <c r="N1448" s="97"/>
      <c r="O1448" s="97"/>
      <c r="P1448" s="97"/>
    </row>
    <row r="1449" spans="1:16" s="98" customFormat="1" ht="34.5" hidden="1" outlineLevel="2" x14ac:dyDescent="0.3">
      <c r="A1449" s="199"/>
      <c r="B1449" s="496"/>
      <c r="C1449" s="439" t="s">
        <v>1502</v>
      </c>
      <c r="D1449" s="483" t="s">
        <v>1503</v>
      </c>
      <c r="E1449" s="443" t="s">
        <v>1501</v>
      </c>
      <c r="F1449" s="95"/>
      <c r="G1449" s="96"/>
      <c r="H1449" s="97"/>
      <c r="I1449" s="97"/>
      <c r="J1449" s="97"/>
      <c r="K1449" s="97"/>
      <c r="L1449" s="97"/>
      <c r="M1449" s="97"/>
      <c r="N1449" s="97"/>
      <c r="O1449" s="97"/>
      <c r="P1449" s="97"/>
    </row>
    <row r="1450" spans="1:16" s="98" customFormat="1" ht="34.5" hidden="1" outlineLevel="2" x14ac:dyDescent="0.3">
      <c r="A1450" s="199"/>
      <c r="B1450" s="496"/>
      <c r="C1450" s="439" t="s">
        <v>1504</v>
      </c>
      <c r="D1450" s="483" t="s">
        <v>1505</v>
      </c>
      <c r="E1450" s="443" t="s">
        <v>1501</v>
      </c>
      <c r="F1450" s="95"/>
      <c r="G1450" s="96"/>
      <c r="H1450" s="97"/>
      <c r="I1450" s="97"/>
      <c r="J1450" s="97"/>
      <c r="K1450" s="97"/>
      <c r="L1450" s="97"/>
      <c r="M1450" s="97"/>
      <c r="N1450" s="97"/>
      <c r="O1450" s="97"/>
      <c r="P1450" s="97"/>
    </row>
    <row r="1451" spans="1:16" s="98" customFormat="1" ht="34.5" hidden="1" outlineLevel="2" x14ac:dyDescent="0.3">
      <c r="A1451" s="199"/>
      <c r="B1451" s="496"/>
      <c r="C1451" s="439" t="s">
        <v>1506</v>
      </c>
      <c r="D1451" s="483" t="s">
        <v>1507</v>
      </c>
      <c r="E1451" s="443" t="s">
        <v>1501</v>
      </c>
      <c r="F1451" s="95"/>
      <c r="G1451" s="96"/>
      <c r="H1451" s="97"/>
      <c r="I1451" s="97"/>
      <c r="J1451" s="97"/>
      <c r="K1451" s="97"/>
      <c r="L1451" s="97"/>
      <c r="M1451" s="97"/>
      <c r="N1451" s="97"/>
      <c r="O1451" s="97"/>
      <c r="P1451" s="97"/>
    </row>
    <row r="1452" spans="1:16" s="98" customFormat="1" ht="34.5" hidden="1" outlineLevel="2" x14ac:dyDescent="0.3">
      <c r="A1452" s="199"/>
      <c r="B1452" s="496"/>
      <c r="C1452" s="439" t="s">
        <v>1508</v>
      </c>
      <c r="D1452" s="483" t="s">
        <v>1509</v>
      </c>
      <c r="E1452" s="443" t="s">
        <v>1501</v>
      </c>
      <c r="F1452" s="95"/>
      <c r="G1452" s="96"/>
      <c r="H1452" s="97"/>
      <c r="I1452" s="97"/>
      <c r="J1452" s="97"/>
      <c r="K1452" s="97"/>
      <c r="L1452" s="97"/>
      <c r="M1452" s="97"/>
      <c r="N1452" s="97"/>
      <c r="O1452" s="97"/>
      <c r="P1452" s="97"/>
    </row>
    <row r="1453" spans="1:16" s="98" customFormat="1" ht="34.5" hidden="1" outlineLevel="2" x14ac:dyDescent="0.3">
      <c r="A1453" s="199"/>
      <c r="B1453" s="496"/>
      <c r="C1453" s="439" t="s">
        <v>1510</v>
      </c>
      <c r="D1453" s="483" t="s">
        <v>1511</v>
      </c>
      <c r="E1453" s="443" t="s">
        <v>1501</v>
      </c>
      <c r="F1453" s="95"/>
      <c r="G1453" s="96"/>
      <c r="H1453" s="97"/>
      <c r="I1453" s="97"/>
      <c r="J1453" s="97"/>
      <c r="K1453" s="97"/>
      <c r="L1453" s="97"/>
      <c r="M1453" s="97"/>
      <c r="N1453" s="97"/>
      <c r="O1453" s="97"/>
      <c r="P1453" s="97"/>
    </row>
    <row r="1454" spans="1:16" s="98" customFormat="1" ht="34.5" hidden="1" outlineLevel="2" x14ac:dyDescent="0.3">
      <c r="A1454" s="200"/>
      <c r="B1454" s="554"/>
      <c r="C1454" s="449" t="s">
        <v>1512</v>
      </c>
      <c r="D1454" s="555" t="s">
        <v>1513</v>
      </c>
      <c r="E1454" s="443" t="s">
        <v>1501</v>
      </c>
      <c r="F1454" s="95"/>
      <c r="G1454" s="96"/>
      <c r="H1454" s="97"/>
      <c r="I1454" s="97"/>
      <c r="J1454" s="97"/>
      <c r="K1454" s="97"/>
      <c r="L1454" s="97"/>
      <c r="M1454" s="97"/>
      <c r="N1454" s="97"/>
      <c r="O1454" s="97"/>
      <c r="P1454" s="97"/>
    </row>
    <row r="1455" spans="1:16" s="98" customFormat="1" ht="34.5" hidden="1" outlineLevel="2" x14ac:dyDescent="0.3">
      <c r="A1455" s="200"/>
      <c r="B1455" s="554"/>
      <c r="C1455" s="449" t="s">
        <v>1514</v>
      </c>
      <c r="D1455" s="555" t="s">
        <v>1515</v>
      </c>
      <c r="E1455" s="443" t="s">
        <v>1501</v>
      </c>
      <c r="F1455" s="95"/>
      <c r="G1455" s="96"/>
      <c r="H1455" s="97"/>
      <c r="I1455" s="97"/>
      <c r="J1455" s="97"/>
      <c r="K1455" s="97"/>
      <c r="L1455" s="97"/>
      <c r="M1455" s="97"/>
      <c r="N1455" s="97"/>
      <c r="O1455" s="97"/>
      <c r="P1455" s="97"/>
    </row>
    <row r="1456" spans="1:16" s="98" customFormat="1" ht="17.25" hidden="1" outlineLevel="2" x14ac:dyDescent="0.3">
      <c r="A1456" s="444"/>
      <c r="B1456" s="445"/>
      <c r="C1456" s="445"/>
      <c r="D1456" s="445"/>
      <c r="E1456" s="446"/>
      <c r="F1456" s="95"/>
      <c r="G1456" s="96"/>
      <c r="H1456" s="97"/>
      <c r="I1456" s="97"/>
      <c r="J1456" s="97"/>
      <c r="K1456" s="97"/>
      <c r="L1456" s="97"/>
      <c r="M1456" s="97"/>
      <c r="N1456" s="97"/>
      <c r="O1456" s="97"/>
      <c r="P1456" s="97"/>
    </row>
    <row r="1457" spans="1:16" s="98" customFormat="1" ht="17.25" hidden="1" outlineLevel="2" x14ac:dyDescent="0.3">
      <c r="A1457" s="201"/>
      <c r="B1457" s="556"/>
      <c r="C1457" s="557" t="s">
        <v>1444</v>
      </c>
      <c r="D1457" s="558" t="s">
        <v>1445</v>
      </c>
      <c r="E1457" s="443" t="s">
        <v>361</v>
      </c>
      <c r="F1457" s="95"/>
      <c r="G1457" s="96"/>
      <c r="H1457" s="97"/>
      <c r="I1457" s="97"/>
      <c r="J1457" s="97"/>
      <c r="K1457" s="97"/>
      <c r="L1457" s="97"/>
      <c r="M1457" s="97"/>
      <c r="N1457" s="97"/>
      <c r="O1457" s="97"/>
      <c r="P1457" s="97"/>
    </row>
    <row r="1458" spans="1:16" s="98" customFormat="1" ht="17.25" hidden="1" outlineLevel="2" x14ac:dyDescent="0.3">
      <c r="A1458" s="199"/>
      <c r="B1458" s="496"/>
      <c r="C1458" s="439" t="s">
        <v>1446</v>
      </c>
      <c r="D1458" s="483" t="s">
        <v>1447</v>
      </c>
      <c r="E1458" s="443" t="s">
        <v>361</v>
      </c>
      <c r="F1458" s="95"/>
      <c r="G1458" s="96"/>
      <c r="H1458" s="97"/>
      <c r="I1458" s="97"/>
      <c r="J1458" s="97"/>
      <c r="K1458" s="97"/>
      <c r="L1458" s="97"/>
      <c r="M1458" s="97"/>
      <c r="N1458" s="97"/>
      <c r="O1458" s="97"/>
      <c r="P1458" s="97"/>
    </row>
    <row r="1459" spans="1:16" s="98" customFormat="1" ht="17.25" hidden="1" outlineLevel="2" x14ac:dyDescent="0.3">
      <c r="A1459" s="199"/>
      <c r="B1459" s="496"/>
      <c r="C1459" s="439" t="s">
        <v>1448</v>
      </c>
      <c r="D1459" s="483" t="s">
        <v>1449</v>
      </c>
      <c r="E1459" s="443" t="s">
        <v>361</v>
      </c>
      <c r="F1459" s="95"/>
      <c r="G1459" s="96"/>
      <c r="H1459" s="97"/>
      <c r="I1459" s="97"/>
      <c r="J1459" s="97"/>
      <c r="K1459" s="97"/>
      <c r="L1459" s="97"/>
      <c r="M1459" s="97"/>
      <c r="N1459" s="97"/>
      <c r="O1459" s="97"/>
      <c r="P1459" s="97"/>
    </row>
    <row r="1460" spans="1:16" s="98" customFormat="1" ht="17.25" hidden="1" outlineLevel="2" x14ac:dyDescent="0.3">
      <c r="A1460" s="199"/>
      <c r="B1460" s="496"/>
      <c r="C1460" s="439" t="s">
        <v>1450</v>
      </c>
      <c r="D1460" s="483" t="s">
        <v>1451</v>
      </c>
      <c r="E1460" s="443" t="s">
        <v>361</v>
      </c>
      <c r="F1460" s="95"/>
      <c r="G1460" s="96"/>
      <c r="H1460" s="97"/>
      <c r="I1460" s="97"/>
      <c r="J1460" s="97"/>
      <c r="K1460" s="97"/>
      <c r="L1460" s="97"/>
      <c r="M1460" s="97"/>
      <c r="N1460" s="97"/>
      <c r="O1460" s="97"/>
      <c r="P1460" s="97"/>
    </row>
    <row r="1461" spans="1:16" s="98" customFormat="1" ht="17.25" hidden="1" outlineLevel="2" x14ac:dyDescent="0.3">
      <c r="A1461" s="199"/>
      <c r="B1461" s="496"/>
      <c r="C1461" s="439" t="s">
        <v>1516</v>
      </c>
      <c r="D1461" s="483" t="s">
        <v>1517</v>
      </c>
      <c r="E1461" s="443" t="s">
        <v>361</v>
      </c>
      <c r="F1461" s="95"/>
      <c r="G1461" s="96"/>
      <c r="H1461" s="97"/>
      <c r="I1461" s="97"/>
      <c r="J1461" s="97"/>
      <c r="K1461" s="97"/>
      <c r="L1461" s="97"/>
      <c r="M1461" s="97"/>
      <c r="N1461" s="97"/>
      <c r="O1461" s="97"/>
      <c r="P1461" s="97"/>
    </row>
    <row r="1462" spans="1:16" s="98" customFormat="1" ht="17.25" hidden="1" outlineLevel="2" x14ac:dyDescent="0.3">
      <c r="A1462" s="199"/>
      <c r="B1462" s="496"/>
      <c r="C1462" s="439" t="s">
        <v>1518</v>
      </c>
      <c r="D1462" s="483" t="s">
        <v>1519</v>
      </c>
      <c r="E1462" s="443" t="s">
        <v>361</v>
      </c>
      <c r="F1462" s="95"/>
      <c r="G1462" s="96"/>
      <c r="H1462" s="97"/>
      <c r="I1462" s="97"/>
      <c r="J1462" s="97"/>
      <c r="K1462" s="97"/>
      <c r="L1462" s="97"/>
      <c r="M1462" s="97"/>
      <c r="N1462" s="97"/>
      <c r="O1462" s="97"/>
      <c r="P1462" s="97"/>
    </row>
    <row r="1463" spans="1:16" s="98" customFormat="1" ht="34.5" hidden="1" outlineLevel="2" x14ac:dyDescent="0.3">
      <c r="A1463" s="199"/>
      <c r="B1463" s="496"/>
      <c r="C1463" s="439" t="s">
        <v>1456</v>
      </c>
      <c r="D1463" s="483" t="s">
        <v>1457</v>
      </c>
      <c r="E1463" s="443" t="s">
        <v>361</v>
      </c>
      <c r="F1463" s="95"/>
      <c r="G1463" s="96"/>
      <c r="H1463" s="97"/>
      <c r="I1463" s="97"/>
      <c r="J1463" s="97"/>
      <c r="K1463" s="97"/>
      <c r="L1463" s="97"/>
      <c r="M1463" s="97"/>
      <c r="N1463" s="97"/>
      <c r="O1463" s="97"/>
      <c r="P1463" s="97"/>
    </row>
    <row r="1464" spans="1:16" s="98" customFormat="1" ht="34.5" hidden="1" outlineLevel="2" x14ac:dyDescent="0.3">
      <c r="A1464" s="199"/>
      <c r="B1464" s="496"/>
      <c r="C1464" s="439" t="s">
        <v>1458</v>
      </c>
      <c r="D1464" s="483" t="s">
        <v>1459</v>
      </c>
      <c r="E1464" s="443" t="s">
        <v>361</v>
      </c>
      <c r="F1464" s="95"/>
      <c r="G1464" s="96"/>
      <c r="H1464" s="97"/>
      <c r="I1464" s="97"/>
      <c r="J1464" s="97"/>
      <c r="K1464" s="97"/>
      <c r="L1464" s="97"/>
      <c r="M1464" s="97"/>
      <c r="N1464" s="97"/>
      <c r="O1464" s="97"/>
      <c r="P1464" s="97"/>
    </row>
    <row r="1465" spans="1:16" s="98" customFormat="1" ht="34.5" hidden="1" outlineLevel="2" x14ac:dyDescent="0.3">
      <c r="A1465" s="199"/>
      <c r="B1465" s="496"/>
      <c r="C1465" s="439" t="s">
        <v>1520</v>
      </c>
      <c r="D1465" s="483" t="s">
        <v>1521</v>
      </c>
      <c r="E1465" s="443" t="s">
        <v>361</v>
      </c>
      <c r="F1465" s="95"/>
      <c r="G1465" s="96"/>
      <c r="H1465" s="97"/>
      <c r="I1465" s="97"/>
      <c r="J1465" s="97"/>
      <c r="K1465" s="97"/>
      <c r="L1465" s="97"/>
      <c r="M1465" s="97"/>
      <c r="N1465" s="97"/>
      <c r="O1465" s="97"/>
      <c r="P1465" s="97"/>
    </row>
    <row r="1466" spans="1:16" s="98" customFormat="1" ht="17.25" hidden="1" outlineLevel="2" x14ac:dyDescent="0.3">
      <c r="A1466" s="199"/>
      <c r="B1466" s="496"/>
      <c r="C1466" s="439" t="s">
        <v>1462</v>
      </c>
      <c r="D1466" s="483" t="s">
        <v>1463</v>
      </c>
      <c r="E1466" s="443" t="s">
        <v>361</v>
      </c>
      <c r="F1466" s="95"/>
      <c r="G1466" s="96"/>
      <c r="H1466" s="97"/>
      <c r="I1466" s="97"/>
      <c r="J1466" s="97"/>
      <c r="K1466" s="97"/>
      <c r="L1466" s="97"/>
      <c r="M1466" s="97"/>
      <c r="N1466" s="97"/>
      <c r="O1466" s="97"/>
      <c r="P1466" s="97"/>
    </row>
    <row r="1467" spans="1:16" s="98" customFormat="1" ht="17.25" hidden="1" outlineLevel="2" x14ac:dyDescent="0.3">
      <c r="A1467" s="199"/>
      <c r="B1467" s="496"/>
      <c r="C1467" s="439" t="s">
        <v>1522</v>
      </c>
      <c r="D1467" s="483" t="s">
        <v>1523</v>
      </c>
      <c r="E1467" s="443" t="s">
        <v>361</v>
      </c>
      <c r="F1467" s="95"/>
      <c r="G1467" s="96"/>
      <c r="H1467" s="97"/>
      <c r="I1467" s="97"/>
      <c r="J1467" s="97"/>
      <c r="K1467" s="97"/>
      <c r="L1467" s="97"/>
      <c r="M1467" s="97"/>
      <c r="N1467" s="97"/>
      <c r="O1467" s="97"/>
      <c r="P1467" s="97"/>
    </row>
    <row r="1468" spans="1:16" s="98" customFormat="1" ht="34.5" hidden="1" outlineLevel="2" x14ac:dyDescent="0.3">
      <c r="A1468" s="199"/>
      <c r="B1468" s="496"/>
      <c r="C1468" s="439" t="s">
        <v>1466</v>
      </c>
      <c r="D1468" s="483" t="s">
        <v>1467</v>
      </c>
      <c r="E1468" s="443" t="s">
        <v>361</v>
      </c>
      <c r="F1468" s="95"/>
      <c r="G1468" s="96"/>
      <c r="H1468" s="97"/>
      <c r="I1468" s="97"/>
      <c r="J1468" s="97"/>
      <c r="K1468" s="97"/>
      <c r="L1468" s="97"/>
      <c r="M1468" s="97"/>
      <c r="N1468" s="97"/>
      <c r="O1468" s="97"/>
      <c r="P1468" s="97"/>
    </row>
    <row r="1469" spans="1:16" s="98" customFormat="1" ht="34.5" hidden="1" outlineLevel="2" x14ac:dyDescent="0.3">
      <c r="A1469" s="199"/>
      <c r="B1469" s="496"/>
      <c r="C1469" s="439" t="s">
        <v>1464</v>
      </c>
      <c r="D1469" s="483" t="s">
        <v>1465</v>
      </c>
      <c r="E1469" s="443" t="s">
        <v>361</v>
      </c>
      <c r="F1469" s="95"/>
      <c r="G1469" s="96"/>
      <c r="H1469" s="97"/>
      <c r="I1469" s="97"/>
      <c r="J1469" s="97"/>
      <c r="K1469" s="97"/>
      <c r="L1469" s="97"/>
      <c r="M1469" s="97"/>
      <c r="N1469" s="97"/>
      <c r="O1469" s="97"/>
      <c r="P1469" s="97"/>
    </row>
    <row r="1470" spans="1:16" s="98" customFormat="1" ht="34.5" hidden="1" outlineLevel="2" x14ac:dyDescent="0.3">
      <c r="A1470" s="199"/>
      <c r="B1470" s="496"/>
      <c r="C1470" s="439" t="s">
        <v>1524</v>
      </c>
      <c r="D1470" s="483" t="s">
        <v>1525</v>
      </c>
      <c r="E1470" s="443" t="s">
        <v>361</v>
      </c>
      <c r="F1470" s="95"/>
      <c r="G1470" s="96"/>
      <c r="H1470" s="97"/>
      <c r="I1470" s="97"/>
      <c r="J1470" s="97"/>
      <c r="K1470" s="97"/>
      <c r="L1470" s="97"/>
      <c r="M1470" s="97"/>
      <c r="N1470" s="97"/>
      <c r="O1470" s="97"/>
      <c r="P1470" s="97"/>
    </row>
    <row r="1471" spans="1:16" s="98" customFormat="1" ht="17.25" hidden="1" outlineLevel="2" x14ac:dyDescent="0.3">
      <c r="A1471" s="199"/>
      <c r="B1471" s="496"/>
      <c r="C1471" s="439" t="s">
        <v>1526</v>
      </c>
      <c r="D1471" s="483" t="s">
        <v>1527</v>
      </c>
      <c r="E1471" s="443" t="s">
        <v>361</v>
      </c>
      <c r="F1471" s="95"/>
      <c r="G1471" s="96"/>
      <c r="H1471" s="97"/>
      <c r="I1471" s="97"/>
      <c r="J1471" s="97"/>
      <c r="K1471" s="97"/>
      <c r="L1471" s="97"/>
      <c r="M1471" s="97"/>
      <c r="N1471" s="97"/>
      <c r="O1471" s="97"/>
      <c r="P1471" s="97"/>
    </row>
    <row r="1472" spans="1:16" s="98" customFormat="1" ht="17.25" hidden="1" outlineLevel="2" x14ac:dyDescent="0.3">
      <c r="A1472" s="199"/>
      <c r="B1472" s="496"/>
      <c r="C1472" s="439" t="s">
        <v>1528</v>
      </c>
      <c r="D1472" s="483" t="s">
        <v>1529</v>
      </c>
      <c r="E1472" s="443" t="s">
        <v>361</v>
      </c>
      <c r="F1472" s="95"/>
      <c r="G1472" s="96"/>
      <c r="H1472" s="97"/>
      <c r="I1472" s="97"/>
      <c r="J1472" s="97"/>
      <c r="K1472" s="97"/>
      <c r="L1472" s="97"/>
      <c r="M1472" s="97"/>
      <c r="N1472" s="97"/>
      <c r="O1472" s="97"/>
      <c r="P1472" s="97"/>
    </row>
    <row r="1473" spans="1:16" s="98" customFormat="1" ht="17.25" hidden="1" outlineLevel="2" x14ac:dyDescent="0.3">
      <c r="A1473" s="199"/>
      <c r="B1473" s="496"/>
      <c r="C1473" s="439" t="s">
        <v>1530</v>
      </c>
      <c r="D1473" s="483" t="s">
        <v>1531</v>
      </c>
      <c r="E1473" s="443" t="s">
        <v>361</v>
      </c>
      <c r="F1473" s="95"/>
      <c r="G1473" s="96"/>
      <c r="H1473" s="97"/>
      <c r="I1473" s="97"/>
      <c r="J1473" s="97"/>
      <c r="K1473" s="97"/>
      <c r="L1473" s="97"/>
      <c r="M1473" s="97"/>
      <c r="N1473" s="97"/>
      <c r="O1473" s="97"/>
      <c r="P1473" s="97"/>
    </row>
    <row r="1474" spans="1:16" s="98" customFormat="1" ht="17.25" hidden="1" outlineLevel="2" x14ac:dyDescent="0.3">
      <c r="A1474" s="199"/>
      <c r="B1474" s="496"/>
      <c r="C1474" s="439" t="s">
        <v>1532</v>
      </c>
      <c r="D1474" s="483" t="s">
        <v>1533</v>
      </c>
      <c r="E1474" s="443" t="s">
        <v>361</v>
      </c>
      <c r="F1474" s="95"/>
      <c r="G1474" s="96"/>
      <c r="H1474" s="97"/>
      <c r="I1474" s="97"/>
      <c r="J1474" s="97"/>
      <c r="K1474" s="97"/>
      <c r="L1474" s="97"/>
      <c r="M1474" s="97"/>
      <c r="N1474" s="97"/>
      <c r="O1474" s="97"/>
      <c r="P1474" s="97"/>
    </row>
    <row r="1475" spans="1:16" s="98" customFormat="1" ht="17.25" hidden="1" outlineLevel="2" x14ac:dyDescent="0.3">
      <c r="A1475" s="199"/>
      <c r="B1475" s="496"/>
      <c r="C1475" s="439" t="s">
        <v>1480</v>
      </c>
      <c r="D1475" s="483" t="s">
        <v>1481</v>
      </c>
      <c r="E1475" s="483"/>
      <c r="F1475" s="95"/>
      <c r="G1475" s="96"/>
      <c r="H1475" s="97"/>
      <c r="I1475" s="97"/>
      <c r="J1475" s="97"/>
      <c r="K1475" s="97"/>
      <c r="L1475" s="97"/>
      <c r="M1475" s="97"/>
      <c r="N1475" s="97"/>
      <c r="O1475" s="97"/>
      <c r="P1475" s="97"/>
    </row>
    <row r="1476" spans="1:16" s="98" customFormat="1" ht="17.25" hidden="1" outlineLevel="2" x14ac:dyDescent="0.3">
      <c r="A1476" s="444"/>
      <c r="B1476" s="445"/>
      <c r="C1476" s="445"/>
      <c r="D1476" s="445"/>
      <c r="E1476" s="446"/>
      <c r="F1476" s="95"/>
      <c r="G1476" s="96"/>
      <c r="H1476" s="97"/>
      <c r="I1476" s="97"/>
      <c r="J1476" s="97"/>
      <c r="K1476" s="97"/>
      <c r="L1476" s="97"/>
      <c r="M1476" s="97"/>
      <c r="N1476" s="97"/>
      <c r="O1476" s="97"/>
      <c r="P1476" s="97"/>
    </row>
    <row r="1477" spans="1:16" s="98" customFormat="1" ht="17.25" hidden="1" outlineLevel="2" x14ac:dyDescent="0.3">
      <c r="A1477" s="199"/>
      <c r="B1477" s="496"/>
      <c r="C1477" s="439" t="s">
        <v>1482</v>
      </c>
      <c r="D1477" s="483" t="s">
        <v>1481</v>
      </c>
      <c r="E1477" s="483"/>
      <c r="F1477" s="95"/>
      <c r="G1477" s="96"/>
      <c r="H1477" s="97"/>
      <c r="I1477" s="97"/>
      <c r="J1477" s="97"/>
      <c r="K1477" s="97"/>
      <c r="L1477" s="97"/>
      <c r="M1477" s="97"/>
      <c r="N1477" s="97"/>
      <c r="O1477" s="97"/>
      <c r="P1477" s="97"/>
    </row>
    <row r="1478" spans="1:16" s="98" customFormat="1" ht="34.5" hidden="1" outlineLevel="2" x14ac:dyDescent="0.3">
      <c r="A1478" s="199"/>
      <c r="B1478" s="496"/>
      <c r="C1478" s="439" t="s">
        <v>1483</v>
      </c>
      <c r="D1478" s="483" t="s">
        <v>1484</v>
      </c>
      <c r="E1478" s="483"/>
      <c r="F1478" s="95"/>
      <c r="G1478" s="96"/>
      <c r="H1478" s="97"/>
      <c r="I1478" s="97"/>
      <c r="J1478" s="97"/>
      <c r="K1478" s="97"/>
      <c r="L1478" s="97"/>
      <c r="M1478" s="97"/>
      <c r="N1478" s="97"/>
      <c r="O1478" s="97"/>
      <c r="P1478" s="97"/>
    </row>
    <row r="1479" spans="1:16" s="98" customFormat="1" ht="34.5" hidden="1" outlineLevel="2" x14ac:dyDescent="0.3">
      <c r="A1479" s="199"/>
      <c r="B1479" s="496"/>
      <c r="C1479" s="439" t="s">
        <v>1485</v>
      </c>
      <c r="D1479" s="483" t="s">
        <v>1486</v>
      </c>
      <c r="E1479" s="483"/>
      <c r="F1479" s="95"/>
      <c r="G1479" s="96"/>
      <c r="H1479" s="97"/>
      <c r="I1479" s="97"/>
      <c r="J1479" s="97"/>
      <c r="K1479" s="97"/>
      <c r="L1479" s="97"/>
      <c r="M1479" s="97"/>
      <c r="N1479" s="97"/>
      <c r="O1479" s="97"/>
      <c r="P1479" s="97"/>
    </row>
    <row r="1480" spans="1:16" s="98" customFormat="1" ht="17.25" hidden="1" outlineLevel="2" x14ac:dyDescent="0.3">
      <c r="A1480" s="199"/>
      <c r="B1480" s="496"/>
      <c r="C1480" s="439" t="s">
        <v>1487</v>
      </c>
      <c r="D1480" s="483" t="s">
        <v>1488</v>
      </c>
      <c r="E1480" s="483"/>
      <c r="F1480" s="95"/>
      <c r="G1480" s="96"/>
      <c r="H1480" s="97"/>
      <c r="I1480" s="97"/>
      <c r="J1480" s="97"/>
      <c r="K1480" s="97"/>
      <c r="L1480" s="97"/>
      <c r="M1480" s="97"/>
      <c r="N1480" s="97"/>
      <c r="O1480" s="97"/>
      <c r="P1480" s="97"/>
    </row>
    <row r="1481" spans="1:16" s="98" customFormat="1" ht="17.25" hidden="1" outlineLevel="2" x14ac:dyDescent="0.3">
      <c r="A1481" s="199"/>
      <c r="B1481" s="496"/>
      <c r="C1481" s="439" t="s">
        <v>1489</v>
      </c>
      <c r="D1481" s="483" t="s">
        <v>1490</v>
      </c>
      <c r="E1481" s="483"/>
      <c r="F1481" s="95"/>
      <c r="G1481" s="96"/>
      <c r="H1481" s="97"/>
      <c r="I1481" s="97"/>
      <c r="J1481" s="97"/>
      <c r="K1481" s="97"/>
      <c r="L1481" s="97"/>
      <c r="M1481" s="97"/>
      <c r="N1481" s="97"/>
      <c r="O1481" s="97"/>
      <c r="P1481" s="97"/>
    </row>
    <row r="1482" spans="1:16" s="98" customFormat="1" ht="17.25" hidden="1" outlineLevel="2" x14ac:dyDescent="0.3">
      <c r="A1482" s="444"/>
      <c r="B1482" s="445"/>
      <c r="C1482" s="445"/>
      <c r="D1482" s="445"/>
      <c r="E1482" s="446"/>
      <c r="F1482" s="95"/>
      <c r="G1482" s="96"/>
      <c r="H1482" s="97"/>
      <c r="I1482" s="97"/>
      <c r="J1482" s="97"/>
      <c r="K1482" s="97"/>
      <c r="L1482" s="97"/>
      <c r="M1482" s="97"/>
      <c r="N1482" s="97"/>
      <c r="O1482" s="97"/>
      <c r="P1482" s="97"/>
    </row>
    <row r="1483" spans="1:16" s="98" customFormat="1" ht="34.5" hidden="1" outlineLevel="2" x14ac:dyDescent="0.3">
      <c r="A1483" s="199"/>
      <c r="B1483" s="496"/>
      <c r="C1483" s="439" t="s">
        <v>1491</v>
      </c>
      <c r="D1483" s="483" t="s">
        <v>1492</v>
      </c>
      <c r="E1483" s="483" t="s">
        <v>1493</v>
      </c>
      <c r="F1483" s="95"/>
      <c r="G1483" s="96"/>
      <c r="H1483" s="97"/>
      <c r="I1483" s="97"/>
      <c r="J1483" s="97"/>
      <c r="K1483" s="97"/>
      <c r="L1483" s="97"/>
      <c r="M1483" s="97"/>
      <c r="N1483" s="97"/>
      <c r="O1483" s="97"/>
      <c r="P1483" s="97"/>
    </row>
    <row r="1484" spans="1:16" s="98" customFormat="1" ht="34.5" hidden="1" outlineLevel="2" x14ac:dyDescent="0.3">
      <c r="A1484" s="199"/>
      <c r="B1484" s="496"/>
      <c r="C1484" s="439" t="s">
        <v>1494</v>
      </c>
      <c r="D1484" s="483" t="s">
        <v>1495</v>
      </c>
      <c r="E1484" s="483"/>
      <c r="F1484" s="95"/>
      <c r="G1484" s="96"/>
      <c r="H1484" s="97"/>
      <c r="I1484" s="97"/>
      <c r="J1484" s="97"/>
      <c r="K1484" s="97"/>
      <c r="L1484" s="97"/>
      <c r="M1484" s="97"/>
      <c r="N1484" s="97"/>
      <c r="O1484" s="97"/>
      <c r="P1484" s="97"/>
    </row>
    <row r="1485" spans="1:16" s="98" customFormat="1" ht="34.5" hidden="1" outlineLevel="2" x14ac:dyDescent="0.3">
      <c r="A1485" s="199"/>
      <c r="B1485" s="496"/>
      <c r="C1485" s="439" t="s">
        <v>1496</v>
      </c>
      <c r="D1485" s="483" t="s">
        <v>1497</v>
      </c>
      <c r="E1485" s="483"/>
      <c r="F1485" s="95"/>
      <c r="G1485" s="96"/>
      <c r="H1485" s="97"/>
      <c r="I1485" s="97"/>
      <c r="J1485" s="97"/>
      <c r="K1485" s="97"/>
      <c r="L1485" s="97"/>
      <c r="M1485" s="97"/>
      <c r="N1485" s="97"/>
      <c r="O1485" s="97"/>
      <c r="P1485" s="97"/>
    </row>
    <row r="1486" spans="1:16" s="98" customFormat="1" ht="17.25" hidden="1" outlineLevel="1" x14ac:dyDescent="0.3">
      <c r="A1486" s="444"/>
      <c r="B1486" s="451"/>
      <c r="C1486" s="451"/>
      <c r="D1486" s="451"/>
      <c r="E1486" s="452"/>
      <c r="F1486" s="95"/>
      <c r="G1486" s="96"/>
      <c r="H1486" s="97"/>
      <c r="I1486" s="97"/>
      <c r="J1486" s="97"/>
      <c r="K1486" s="97"/>
      <c r="L1486" s="97"/>
      <c r="M1486" s="97"/>
      <c r="N1486" s="97"/>
      <c r="O1486" s="97"/>
      <c r="P1486" s="97"/>
    </row>
    <row r="1487" spans="1:16" s="86" customFormat="1" ht="17.25" hidden="1" outlineLevel="1" x14ac:dyDescent="0.3">
      <c r="A1487" s="79"/>
      <c r="B1487" s="80">
        <f>SUM(B1496:B1541)</f>
        <v>0</v>
      </c>
      <c r="C1487" s="552" t="s">
        <v>148</v>
      </c>
      <c r="D1487" s="559" t="s">
        <v>1534</v>
      </c>
      <c r="E1487" s="181" t="s">
        <v>361</v>
      </c>
      <c r="F1487" s="83"/>
      <c r="G1487" s="84"/>
      <c r="H1487" s="85"/>
      <c r="I1487" s="85"/>
      <c r="J1487" s="85"/>
      <c r="K1487" s="85"/>
      <c r="L1487" s="85"/>
      <c r="M1487" s="85"/>
      <c r="N1487" s="85"/>
      <c r="O1487" s="85"/>
      <c r="P1487" s="85"/>
    </row>
    <row r="1488" spans="1:16" s="462" customFormat="1" ht="34.5" hidden="1" outlineLevel="2" x14ac:dyDescent="0.3">
      <c r="A1488" s="438"/>
      <c r="B1488" s="560"/>
      <c r="C1488" s="439" t="s">
        <v>1122</v>
      </c>
      <c r="D1488" s="561" t="s">
        <v>1535</v>
      </c>
      <c r="E1488" s="507" t="s">
        <v>798</v>
      </c>
    </row>
    <row r="1489" spans="1:16" s="462" customFormat="1" ht="17.25" hidden="1" outlineLevel="2" x14ac:dyDescent="0.3">
      <c r="A1489" s="438"/>
      <c r="B1489" s="560"/>
      <c r="C1489" s="439" t="s">
        <v>1122</v>
      </c>
      <c r="D1489" s="561" t="s">
        <v>1536</v>
      </c>
      <c r="E1489" s="507" t="s">
        <v>798</v>
      </c>
    </row>
    <row r="1490" spans="1:16" s="462" customFormat="1" ht="17.25" hidden="1" outlineLevel="2" x14ac:dyDescent="0.3">
      <c r="A1490" s="438"/>
      <c r="B1490" s="560"/>
      <c r="C1490" s="439" t="s">
        <v>1122</v>
      </c>
      <c r="D1490" s="561" t="s">
        <v>1537</v>
      </c>
      <c r="E1490" s="507" t="s">
        <v>798</v>
      </c>
    </row>
    <row r="1491" spans="1:16" s="462" customFormat="1" ht="17.25" hidden="1" outlineLevel="2" x14ac:dyDescent="0.3">
      <c r="A1491" s="438"/>
      <c r="B1491" s="560"/>
      <c r="C1491" s="439" t="s">
        <v>1122</v>
      </c>
      <c r="D1491" s="561" t="s">
        <v>1538</v>
      </c>
      <c r="E1491" s="507" t="s">
        <v>798</v>
      </c>
    </row>
    <row r="1492" spans="1:16" s="462" customFormat="1" ht="17.25" hidden="1" outlineLevel="2" x14ac:dyDescent="0.3">
      <c r="A1492" s="438"/>
      <c r="B1492" s="560"/>
      <c r="C1492" s="439" t="s">
        <v>1122</v>
      </c>
      <c r="D1492" s="561" t="s">
        <v>1539</v>
      </c>
      <c r="E1492" s="507" t="s">
        <v>798</v>
      </c>
    </row>
    <row r="1493" spans="1:16" s="462" customFormat="1" ht="17.25" hidden="1" outlineLevel="2" x14ac:dyDescent="0.3">
      <c r="A1493" s="438"/>
      <c r="B1493" s="560"/>
      <c r="C1493" s="439" t="s">
        <v>1122</v>
      </c>
      <c r="D1493" s="561" t="s">
        <v>1540</v>
      </c>
      <c r="E1493" s="507" t="s">
        <v>798</v>
      </c>
    </row>
    <row r="1494" spans="1:16" s="462" customFormat="1" ht="34.5" hidden="1" outlineLevel="2" x14ac:dyDescent="0.3">
      <c r="A1494" s="438"/>
      <c r="B1494" s="560"/>
      <c r="C1494" s="439" t="s">
        <v>1122</v>
      </c>
      <c r="D1494" s="561" t="s">
        <v>1541</v>
      </c>
      <c r="E1494" s="507" t="s">
        <v>1542</v>
      </c>
    </row>
    <row r="1495" spans="1:16" s="98" customFormat="1" ht="17.25" hidden="1" outlineLevel="2" x14ac:dyDescent="0.3">
      <c r="A1495" s="444"/>
      <c r="B1495" s="445"/>
      <c r="C1495" s="445"/>
      <c r="D1495" s="445"/>
      <c r="E1495" s="446"/>
      <c r="F1495" s="95"/>
      <c r="G1495" s="96"/>
      <c r="H1495" s="97"/>
      <c r="I1495" s="97"/>
      <c r="J1495" s="97"/>
      <c r="K1495" s="97"/>
      <c r="L1495" s="97"/>
      <c r="M1495" s="97"/>
      <c r="N1495" s="97"/>
      <c r="O1495" s="97"/>
      <c r="P1495" s="97"/>
    </row>
    <row r="1496" spans="1:16" s="462" customFormat="1" ht="34.5" hidden="1" outlineLevel="2" x14ac:dyDescent="0.3">
      <c r="A1496" s="442"/>
      <c r="B1496" s="92"/>
      <c r="C1496" s="707" t="s">
        <v>1543</v>
      </c>
      <c r="D1496" s="443" t="s">
        <v>1544</v>
      </c>
      <c r="E1496" s="443" t="s">
        <v>1545</v>
      </c>
    </row>
    <row r="1497" spans="1:16" s="98" customFormat="1" ht="34.5" hidden="1" outlineLevel="2" x14ac:dyDescent="0.3">
      <c r="A1497" s="442"/>
      <c r="B1497" s="92"/>
      <c r="C1497" s="707" t="s">
        <v>1546</v>
      </c>
      <c r="D1497" s="443" t="s">
        <v>1547</v>
      </c>
      <c r="E1497" s="443" t="s">
        <v>1548</v>
      </c>
      <c r="F1497" s="95"/>
      <c r="G1497" s="96"/>
      <c r="H1497" s="97"/>
      <c r="I1497" s="97"/>
      <c r="J1497" s="97"/>
      <c r="K1497" s="97"/>
      <c r="L1497" s="97"/>
      <c r="M1497" s="97"/>
      <c r="N1497" s="97"/>
      <c r="O1497" s="97"/>
      <c r="P1497" s="97"/>
    </row>
    <row r="1498" spans="1:16" s="98" customFormat="1" ht="34.5" hidden="1" outlineLevel="2" x14ac:dyDescent="0.3">
      <c r="A1498" s="442"/>
      <c r="B1498" s="92"/>
      <c r="C1498" s="707" t="s">
        <v>1549</v>
      </c>
      <c r="D1498" s="443" t="s">
        <v>1550</v>
      </c>
      <c r="E1498" s="443" t="s">
        <v>1551</v>
      </c>
      <c r="F1498" s="95"/>
      <c r="G1498" s="96"/>
      <c r="H1498" s="97"/>
      <c r="I1498" s="97"/>
      <c r="J1498" s="97"/>
      <c r="K1498" s="97"/>
      <c r="L1498" s="97"/>
      <c r="M1498" s="97"/>
      <c r="N1498" s="97"/>
      <c r="O1498" s="97"/>
      <c r="P1498" s="97"/>
    </row>
    <row r="1499" spans="1:16" s="98" customFormat="1" ht="17.25" hidden="1" outlineLevel="2" x14ac:dyDescent="0.3">
      <c r="A1499" s="442"/>
      <c r="B1499" s="92"/>
      <c r="C1499" s="707" t="s">
        <v>1552</v>
      </c>
      <c r="D1499" s="443" t="s">
        <v>1553</v>
      </c>
      <c r="E1499" s="443" t="s">
        <v>1554</v>
      </c>
      <c r="F1499" s="95"/>
      <c r="G1499" s="96"/>
      <c r="H1499" s="97"/>
      <c r="I1499" s="97"/>
      <c r="J1499" s="97"/>
      <c r="K1499" s="97"/>
      <c r="L1499" s="97"/>
      <c r="M1499" s="97"/>
      <c r="N1499" s="97"/>
      <c r="O1499" s="97"/>
      <c r="P1499" s="97"/>
    </row>
    <row r="1500" spans="1:16" s="462" customFormat="1" ht="34.5" hidden="1" outlineLevel="2" x14ac:dyDescent="0.3">
      <c r="A1500" s="442"/>
      <c r="B1500" s="92"/>
      <c r="C1500" s="707" t="s">
        <v>1555</v>
      </c>
      <c r="D1500" s="443" t="s">
        <v>1556</v>
      </c>
      <c r="E1500" s="443" t="s">
        <v>1557</v>
      </c>
    </row>
    <row r="1501" spans="1:16" s="462" customFormat="1" ht="34.5" hidden="1" outlineLevel="2" x14ac:dyDescent="0.3">
      <c r="A1501" s="442"/>
      <c r="B1501" s="92"/>
      <c r="C1501" s="707" t="s">
        <v>1558</v>
      </c>
      <c r="D1501" s="443" t="s">
        <v>1559</v>
      </c>
      <c r="E1501" s="443" t="s">
        <v>1560</v>
      </c>
    </row>
    <row r="1502" spans="1:16" s="462" customFormat="1" ht="17.25" hidden="1" outlineLevel="2" x14ac:dyDescent="0.3">
      <c r="A1502" s="442"/>
      <c r="B1502" s="92"/>
      <c r="C1502" s="707" t="s">
        <v>1561</v>
      </c>
      <c r="D1502" s="443" t="s">
        <v>1562</v>
      </c>
      <c r="E1502" s="443" t="s">
        <v>1563</v>
      </c>
    </row>
    <row r="1503" spans="1:16" s="98" customFormat="1" ht="34.5" hidden="1" outlineLevel="2" x14ac:dyDescent="0.3">
      <c r="A1503" s="442"/>
      <c r="B1503" s="92"/>
      <c r="C1503" s="707" t="s">
        <v>1564</v>
      </c>
      <c r="D1503" s="443" t="s">
        <v>1565</v>
      </c>
      <c r="E1503" s="443" t="s">
        <v>1566</v>
      </c>
      <c r="F1503" s="95"/>
      <c r="G1503" s="96"/>
      <c r="H1503" s="97"/>
      <c r="I1503" s="97"/>
      <c r="J1503" s="97"/>
      <c r="K1503" s="97"/>
      <c r="L1503" s="97"/>
      <c r="M1503" s="97"/>
      <c r="N1503" s="97"/>
      <c r="O1503" s="97"/>
      <c r="P1503" s="97"/>
    </row>
    <row r="1504" spans="1:16" s="98" customFormat="1" ht="17.25" hidden="1" outlineLevel="2" x14ac:dyDescent="0.3">
      <c r="A1504" s="444"/>
      <c r="B1504" s="445"/>
      <c r="C1504" s="445"/>
      <c r="D1504" s="445"/>
      <c r="E1504" s="446"/>
      <c r="F1504" s="95"/>
      <c r="G1504" s="96"/>
      <c r="H1504" s="97"/>
      <c r="I1504" s="97"/>
      <c r="J1504" s="97"/>
      <c r="K1504" s="97"/>
      <c r="L1504" s="97"/>
      <c r="M1504" s="97"/>
      <c r="N1504" s="97"/>
      <c r="O1504" s="97"/>
      <c r="P1504" s="97"/>
    </row>
    <row r="1505" spans="1:16" s="462" customFormat="1" ht="34.5" hidden="1" outlineLevel="2" x14ac:dyDescent="0.3">
      <c r="A1505" s="442"/>
      <c r="B1505" s="92"/>
      <c r="C1505" s="707" t="s">
        <v>1567</v>
      </c>
      <c r="D1505" s="443" t="s">
        <v>1568</v>
      </c>
      <c r="E1505" s="443" t="s">
        <v>1569</v>
      </c>
    </row>
    <row r="1506" spans="1:16" s="98" customFormat="1" ht="34.5" hidden="1" outlineLevel="2" x14ac:dyDescent="0.3">
      <c r="A1506" s="442"/>
      <c r="B1506" s="92"/>
      <c r="C1506" s="707" t="s">
        <v>1570</v>
      </c>
      <c r="D1506" s="443" t="s">
        <v>1571</v>
      </c>
      <c r="E1506" s="443" t="s">
        <v>1569</v>
      </c>
      <c r="F1506" s="95"/>
      <c r="G1506" s="96"/>
      <c r="H1506" s="97"/>
      <c r="I1506" s="97"/>
      <c r="J1506" s="97"/>
      <c r="K1506" s="97"/>
      <c r="L1506" s="97"/>
      <c r="M1506" s="97"/>
      <c r="N1506" s="97"/>
      <c r="O1506" s="97"/>
      <c r="P1506" s="97"/>
    </row>
    <row r="1507" spans="1:16" s="98" customFormat="1" ht="34.5" hidden="1" outlineLevel="2" x14ac:dyDescent="0.3">
      <c r="A1507" s="442"/>
      <c r="B1507" s="92"/>
      <c r="C1507" s="707" t="s">
        <v>1572</v>
      </c>
      <c r="D1507" s="443" t="s">
        <v>1573</v>
      </c>
      <c r="E1507" s="443" t="s">
        <v>1574</v>
      </c>
      <c r="F1507" s="95"/>
      <c r="G1507" s="96"/>
      <c r="H1507" s="97"/>
      <c r="I1507" s="97"/>
      <c r="J1507" s="97"/>
      <c r="K1507" s="97"/>
      <c r="L1507" s="97"/>
      <c r="M1507" s="97"/>
      <c r="N1507" s="97"/>
      <c r="O1507" s="97"/>
      <c r="P1507" s="97"/>
    </row>
    <row r="1508" spans="1:16" s="98" customFormat="1" ht="51.75" hidden="1" outlineLevel="2" x14ac:dyDescent="0.3">
      <c r="A1508" s="442"/>
      <c r="B1508" s="92"/>
      <c r="C1508" s="707" t="s">
        <v>1575</v>
      </c>
      <c r="D1508" s="443" t="s">
        <v>1576</v>
      </c>
      <c r="E1508" s="443" t="s">
        <v>1577</v>
      </c>
      <c r="F1508" s="95"/>
      <c r="G1508" s="96"/>
      <c r="H1508" s="97"/>
      <c r="I1508" s="97"/>
      <c r="J1508" s="97"/>
      <c r="K1508" s="97"/>
      <c r="L1508" s="97"/>
      <c r="M1508" s="97"/>
      <c r="N1508" s="97"/>
      <c r="O1508" s="97"/>
      <c r="P1508" s="97"/>
    </row>
    <row r="1509" spans="1:16" s="98" customFormat="1" ht="17.25" hidden="1" outlineLevel="2" x14ac:dyDescent="0.3">
      <c r="A1509" s="444"/>
      <c r="B1509" s="445"/>
      <c r="C1509" s="445"/>
      <c r="D1509" s="445"/>
      <c r="E1509" s="446"/>
      <c r="F1509" s="95"/>
      <c r="G1509" s="96"/>
      <c r="H1509" s="97"/>
      <c r="I1509" s="97"/>
      <c r="J1509" s="97"/>
      <c r="K1509" s="97"/>
      <c r="L1509" s="97"/>
      <c r="M1509" s="97"/>
      <c r="N1509" s="97"/>
      <c r="O1509" s="97"/>
      <c r="P1509" s="97"/>
    </row>
    <row r="1510" spans="1:16" s="98" customFormat="1" ht="34.5" hidden="1" outlineLevel="2" x14ac:dyDescent="0.3">
      <c r="A1510" s="442"/>
      <c r="B1510" s="92"/>
      <c r="C1510" s="707" t="s">
        <v>1578</v>
      </c>
      <c r="D1510" s="443" t="s">
        <v>1579</v>
      </c>
      <c r="E1510" s="443" t="s">
        <v>1580</v>
      </c>
      <c r="F1510" s="95"/>
      <c r="G1510" s="96"/>
      <c r="H1510" s="97"/>
      <c r="I1510" s="97"/>
      <c r="J1510" s="97"/>
      <c r="K1510" s="97"/>
      <c r="L1510" s="97"/>
      <c r="M1510" s="97"/>
      <c r="N1510" s="97"/>
      <c r="O1510" s="97"/>
      <c r="P1510" s="97"/>
    </row>
    <row r="1511" spans="1:16" s="98" customFormat="1" ht="34.5" hidden="1" outlineLevel="2" x14ac:dyDescent="0.3">
      <c r="A1511" s="442"/>
      <c r="B1511" s="92"/>
      <c r="C1511" s="707" t="s">
        <v>1581</v>
      </c>
      <c r="D1511" s="443" t="s">
        <v>1582</v>
      </c>
      <c r="E1511" s="443" t="s">
        <v>1580</v>
      </c>
      <c r="F1511" s="95"/>
      <c r="G1511" s="96"/>
      <c r="H1511" s="97"/>
      <c r="I1511" s="97"/>
      <c r="J1511" s="97"/>
      <c r="K1511" s="97"/>
      <c r="L1511" s="97"/>
      <c r="M1511" s="97"/>
      <c r="N1511" s="97"/>
      <c r="O1511" s="97"/>
      <c r="P1511" s="97"/>
    </row>
    <row r="1512" spans="1:16" s="98" customFormat="1" ht="34.5" hidden="1" outlineLevel="2" x14ac:dyDescent="0.3">
      <c r="A1512" s="442"/>
      <c r="B1512" s="92"/>
      <c r="C1512" s="707" t="s">
        <v>1583</v>
      </c>
      <c r="D1512" s="443" t="s">
        <v>1584</v>
      </c>
      <c r="E1512" s="443" t="s">
        <v>1580</v>
      </c>
      <c r="F1512" s="95"/>
      <c r="G1512" s="96"/>
      <c r="H1512" s="97"/>
      <c r="I1512" s="97"/>
      <c r="J1512" s="97"/>
      <c r="K1512" s="97"/>
      <c r="L1512" s="97"/>
      <c r="M1512" s="97"/>
      <c r="N1512" s="97"/>
      <c r="O1512" s="97"/>
      <c r="P1512" s="97"/>
    </row>
    <row r="1513" spans="1:16" s="98" customFormat="1" ht="34.5" hidden="1" outlineLevel="2" x14ac:dyDescent="0.3">
      <c r="A1513" s="442"/>
      <c r="B1513" s="92"/>
      <c r="C1513" s="707" t="s">
        <v>1585</v>
      </c>
      <c r="D1513" s="443" t="s">
        <v>1586</v>
      </c>
      <c r="E1513" s="443" t="s">
        <v>1580</v>
      </c>
      <c r="F1513" s="95"/>
      <c r="G1513" s="96"/>
      <c r="H1513" s="97"/>
      <c r="I1513" s="97"/>
      <c r="J1513" s="97"/>
      <c r="K1513" s="97"/>
      <c r="L1513" s="97"/>
      <c r="M1513" s="97"/>
      <c r="N1513" s="97"/>
      <c r="O1513" s="97"/>
      <c r="P1513" s="97"/>
    </row>
    <row r="1514" spans="1:16" s="98" customFormat="1" ht="17.25" hidden="1" outlineLevel="2" x14ac:dyDescent="0.3">
      <c r="A1514" s="444"/>
      <c r="B1514" s="445"/>
      <c r="C1514" s="445"/>
      <c r="D1514" s="445"/>
      <c r="E1514" s="446"/>
      <c r="F1514" s="95"/>
      <c r="G1514" s="96"/>
      <c r="H1514" s="97"/>
      <c r="I1514" s="97"/>
      <c r="J1514" s="97"/>
      <c r="K1514" s="97"/>
      <c r="L1514" s="97"/>
      <c r="M1514" s="97"/>
      <c r="N1514" s="97"/>
      <c r="O1514" s="97"/>
      <c r="P1514" s="97"/>
    </row>
    <row r="1515" spans="1:16" s="98" customFormat="1" ht="34.5" hidden="1" outlineLevel="2" x14ac:dyDescent="0.3">
      <c r="A1515" s="442"/>
      <c r="B1515" s="92"/>
      <c r="C1515" s="707" t="s">
        <v>1587</v>
      </c>
      <c r="D1515" s="443" t="s">
        <v>1588</v>
      </c>
      <c r="E1515" s="443" t="s">
        <v>1589</v>
      </c>
      <c r="F1515" s="95"/>
      <c r="G1515" s="96"/>
      <c r="H1515" s="97"/>
      <c r="I1515" s="97"/>
      <c r="J1515" s="97"/>
      <c r="K1515" s="97"/>
      <c r="L1515" s="97"/>
      <c r="M1515" s="97"/>
      <c r="N1515" s="97"/>
      <c r="O1515" s="97"/>
      <c r="P1515" s="97"/>
    </row>
    <row r="1516" spans="1:16" s="98" customFormat="1" ht="17.25" hidden="1" outlineLevel="2" x14ac:dyDescent="0.3">
      <c r="A1516" s="442"/>
      <c r="B1516" s="92"/>
      <c r="C1516" s="707" t="s">
        <v>1590</v>
      </c>
      <c r="D1516" s="443" t="s">
        <v>1591</v>
      </c>
      <c r="E1516" s="443" t="s">
        <v>361</v>
      </c>
      <c r="F1516" s="95"/>
      <c r="G1516" s="96"/>
      <c r="H1516" s="97"/>
      <c r="I1516" s="97"/>
      <c r="J1516" s="97"/>
      <c r="K1516" s="97"/>
      <c r="L1516" s="97"/>
      <c r="M1516" s="97"/>
      <c r="N1516" s="97"/>
      <c r="O1516" s="97"/>
      <c r="P1516" s="97"/>
    </row>
    <row r="1517" spans="1:16" s="98" customFormat="1" ht="17.25" hidden="1" outlineLevel="2" x14ac:dyDescent="0.3">
      <c r="A1517" s="442"/>
      <c r="B1517" s="92"/>
      <c r="C1517" s="707" t="s">
        <v>1592</v>
      </c>
      <c r="D1517" s="443" t="s">
        <v>1593</v>
      </c>
      <c r="E1517" s="443" t="s">
        <v>361</v>
      </c>
      <c r="F1517" s="95"/>
      <c r="G1517" s="96"/>
      <c r="H1517" s="97"/>
      <c r="I1517" s="97"/>
      <c r="J1517" s="97"/>
      <c r="K1517" s="97"/>
      <c r="L1517" s="97"/>
      <c r="M1517" s="97"/>
      <c r="N1517" s="97"/>
      <c r="O1517" s="97"/>
      <c r="P1517" s="97"/>
    </row>
    <row r="1518" spans="1:16" s="98" customFormat="1" ht="17.25" hidden="1" outlineLevel="2" x14ac:dyDescent="0.3">
      <c r="A1518" s="442"/>
      <c r="B1518" s="92"/>
      <c r="C1518" s="707" t="s">
        <v>1594</v>
      </c>
      <c r="D1518" s="443" t="s">
        <v>1595</v>
      </c>
      <c r="E1518" s="443" t="s">
        <v>361</v>
      </c>
      <c r="F1518" s="95"/>
      <c r="G1518" s="96"/>
      <c r="H1518" s="97"/>
      <c r="I1518" s="97"/>
      <c r="J1518" s="97"/>
      <c r="K1518" s="97"/>
      <c r="L1518" s="97"/>
      <c r="M1518" s="97"/>
      <c r="N1518" s="97"/>
      <c r="O1518" s="97"/>
      <c r="P1518" s="97"/>
    </row>
    <row r="1519" spans="1:16" s="98" customFormat="1" ht="17.25" hidden="1" outlineLevel="2" x14ac:dyDescent="0.3">
      <c r="A1519" s="442"/>
      <c r="B1519" s="92"/>
      <c r="C1519" s="707" t="s">
        <v>1596</v>
      </c>
      <c r="D1519" s="443" t="s">
        <v>1597</v>
      </c>
      <c r="E1519" s="443" t="s">
        <v>361</v>
      </c>
      <c r="F1519" s="95"/>
      <c r="G1519" s="96"/>
      <c r="H1519" s="97"/>
      <c r="I1519" s="97"/>
      <c r="J1519" s="97"/>
      <c r="K1519" s="97"/>
      <c r="L1519" s="97"/>
      <c r="M1519" s="97"/>
      <c r="N1519" s="97"/>
      <c r="O1519" s="97"/>
      <c r="P1519" s="97"/>
    </row>
    <row r="1520" spans="1:16" s="98" customFormat="1" ht="17.25" hidden="1" outlineLevel="2" x14ac:dyDescent="0.3">
      <c r="A1520" s="442"/>
      <c r="B1520" s="92"/>
      <c r="C1520" s="707" t="s">
        <v>1598</v>
      </c>
      <c r="D1520" s="443" t="s">
        <v>1599</v>
      </c>
      <c r="E1520" s="443" t="s">
        <v>361</v>
      </c>
      <c r="F1520" s="95"/>
      <c r="G1520" s="96"/>
      <c r="H1520" s="97"/>
      <c r="I1520" s="97"/>
      <c r="J1520" s="97"/>
      <c r="K1520" s="97"/>
      <c r="L1520" s="97"/>
      <c r="M1520" s="97"/>
      <c r="N1520" s="97"/>
      <c r="O1520" s="97"/>
      <c r="P1520" s="97"/>
    </row>
    <row r="1521" spans="1:16" s="98" customFormat="1" ht="17.25" hidden="1" outlineLevel="2" x14ac:dyDescent="0.3">
      <c r="A1521" s="442"/>
      <c r="B1521" s="92"/>
      <c r="C1521" s="707" t="s">
        <v>1600</v>
      </c>
      <c r="D1521" s="443" t="s">
        <v>1601</v>
      </c>
      <c r="E1521" s="443" t="s">
        <v>361</v>
      </c>
      <c r="F1521" s="95"/>
      <c r="G1521" s="96"/>
      <c r="H1521" s="97"/>
      <c r="I1521" s="97"/>
      <c r="J1521" s="97"/>
      <c r="K1521" s="97"/>
      <c r="L1521" s="97"/>
      <c r="M1521" s="97"/>
      <c r="N1521" s="97"/>
      <c r="O1521" s="97"/>
      <c r="P1521" s="97"/>
    </row>
    <row r="1522" spans="1:16" s="98" customFormat="1" ht="17.25" hidden="1" outlineLevel="2" x14ac:dyDescent="0.3">
      <c r="A1522" s="442"/>
      <c r="B1522" s="92"/>
      <c r="C1522" s="707" t="s">
        <v>1602</v>
      </c>
      <c r="D1522" s="443" t="s">
        <v>1603</v>
      </c>
      <c r="E1522" s="443" t="s">
        <v>361</v>
      </c>
      <c r="F1522" s="95"/>
      <c r="G1522" s="96"/>
      <c r="H1522" s="97"/>
      <c r="I1522" s="97"/>
      <c r="J1522" s="97"/>
      <c r="K1522" s="97"/>
      <c r="L1522" s="97"/>
      <c r="M1522" s="97"/>
      <c r="N1522" s="97"/>
      <c r="O1522" s="97"/>
      <c r="P1522" s="97"/>
    </row>
    <row r="1523" spans="1:16" s="98" customFormat="1" ht="17.25" hidden="1" outlineLevel="2" x14ac:dyDescent="0.3">
      <c r="A1523" s="442"/>
      <c r="B1523" s="92"/>
      <c r="C1523" s="707" t="s">
        <v>1604</v>
      </c>
      <c r="D1523" s="443" t="s">
        <v>1605</v>
      </c>
      <c r="E1523" s="443" t="s">
        <v>361</v>
      </c>
      <c r="F1523" s="95"/>
      <c r="G1523" s="96"/>
      <c r="H1523" s="97"/>
      <c r="I1523" s="97"/>
      <c r="J1523" s="97"/>
      <c r="K1523" s="97"/>
      <c r="L1523" s="97"/>
      <c r="M1523" s="97"/>
      <c r="N1523" s="97"/>
      <c r="O1523" s="97"/>
      <c r="P1523" s="97"/>
    </row>
    <row r="1524" spans="1:16" s="98" customFormat="1" ht="17.25" hidden="1" outlineLevel="2" x14ac:dyDescent="0.3">
      <c r="A1524" s="442"/>
      <c r="B1524" s="92"/>
      <c r="C1524" s="707" t="s">
        <v>1606</v>
      </c>
      <c r="D1524" s="443" t="s">
        <v>1607</v>
      </c>
      <c r="E1524" s="443" t="s">
        <v>361</v>
      </c>
      <c r="F1524" s="95"/>
      <c r="G1524" s="96"/>
      <c r="H1524" s="97"/>
      <c r="I1524" s="97"/>
      <c r="J1524" s="97"/>
      <c r="K1524" s="97"/>
      <c r="L1524" s="97"/>
      <c r="M1524" s="97"/>
      <c r="N1524" s="97"/>
      <c r="O1524" s="97"/>
      <c r="P1524" s="97"/>
    </row>
    <row r="1525" spans="1:16" s="98" customFormat="1" ht="17.25" hidden="1" outlineLevel="2" x14ac:dyDescent="0.3">
      <c r="A1525" s="442"/>
      <c r="B1525" s="92"/>
      <c r="C1525" s="707" t="s">
        <v>1608</v>
      </c>
      <c r="D1525" s="443" t="s">
        <v>1609</v>
      </c>
      <c r="E1525" s="443" t="s">
        <v>361</v>
      </c>
      <c r="F1525" s="95"/>
      <c r="G1525" s="96"/>
      <c r="H1525" s="97"/>
      <c r="I1525" s="97"/>
      <c r="J1525" s="97"/>
      <c r="K1525" s="97"/>
      <c r="L1525" s="97"/>
      <c r="M1525" s="97"/>
      <c r="N1525" s="97"/>
      <c r="O1525" s="97"/>
      <c r="P1525" s="97"/>
    </row>
    <row r="1526" spans="1:16" s="98" customFormat="1" ht="17.25" hidden="1" outlineLevel="2" x14ac:dyDescent="0.3">
      <c r="A1526" s="442"/>
      <c r="B1526" s="92"/>
      <c r="C1526" s="707" t="s">
        <v>1610</v>
      </c>
      <c r="D1526" s="443" t="s">
        <v>1611</v>
      </c>
      <c r="E1526" s="443" t="s">
        <v>361</v>
      </c>
      <c r="F1526" s="95"/>
      <c r="G1526" s="96"/>
      <c r="H1526" s="97"/>
      <c r="I1526" s="97"/>
      <c r="J1526" s="97"/>
      <c r="K1526" s="97"/>
      <c r="L1526" s="97"/>
      <c r="M1526" s="97"/>
      <c r="N1526" s="97"/>
      <c r="O1526" s="97"/>
      <c r="P1526" s="97"/>
    </row>
    <row r="1527" spans="1:16" s="98" customFormat="1" ht="17.25" hidden="1" outlineLevel="2" x14ac:dyDescent="0.3">
      <c r="A1527" s="444"/>
      <c r="B1527" s="445"/>
      <c r="C1527" s="445"/>
      <c r="D1527" s="445"/>
      <c r="E1527" s="446"/>
      <c r="F1527" s="95"/>
      <c r="G1527" s="96"/>
      <c r="H1527" s="97"/>
      <c r="I1527" s="97"/>
      <c r="J1527" s="97"/>
      <c r="K1527" s="97"/>
      <c r="L1527" s="97"/>
      <c r="M1527" s="97"/>
      <c r="N1527" s="97"/>
      <c r="O1527" s="97"/>
      <c r="P1527" s="97"/>
    </row>
    <row r="1528" spans="1:16" s="98" customFormat="1" ht="17.25" hidden="1" outlineLevel="2" x14ac:dyDescent="0.3">
      <c r="A1528" s="442"/>
      <c r="B1528" s="92"/>
      <c r="C1528" s="707" t="s">
        <v>1612</v>
      </c>
      <c r="D1528" s="443" t="s">
        <v>1613</v>
      </c>
      <c r="E1528" s="443" t="s">
        <v>361</v>
      </c>
      <c r="F1528" s="95"/>
      <c r="G1528" s="96"/>
      <c r="H1528" s="97"/>
      <c r="I1528" s="97"/>
      <c r="J1528" s="97"/>
      <c r="K1528" s="97"/>
      <c r="L1528" s="97"/>
      <c r="M1528" s="97"/>
      <c r="N1528" s="97"/>
      <c r="O1528" s="97"/>
      <c r="P1528" s="97"/>
    </row>
    <row r="1529" spans="1:16" s="98" customFormat="1" ht="17.25" hidden="1" outlineLevel="2" x14ac:dyDescent="0.3">
      <c r="A1529" s="442"/>
      <c r="B1529" s="92"/>
      <c r="C1529" s="707" t="s">
        <v>1614</v>
      </c>
      <c r="D1529" s="443" t="s">
        <v>1615</v>
      </c>
      <c r="E1529" s="443" t="s">
        <v>361</v>
      </c>
      <c r="F1529" s="95"/>
      <c r="G1529" s="96"/>
      <c r="H1529" s="97"/>
      <c r="I1529" s="97"/>
      <c r="J1529" s="97"/>
      <c r="K1529" s="97"/>
      <c r="L1529" s="97"/>
      <c r="M1529" s="97"/>
      <c r="N1529" s="97"/>
      <c r="O1529" s="97"/>
      <c r="P1529" s="97"/>
    </row>
    <row r="1530" spans="1:16" s="98" customFormat="1" ht="17.25" hidden="1" outlineLevel="2" x14ac:dyDescent="0.3">
      <c r="A1530" s="442"/>
      <c r="B1530" s="92"/>
      <c r="C1530" s="707" t="s">
        <v>1616</v>
      </c>
      <c r="D1530" s="443" t="s">
        <v>1617</v>
      </c>
      <c r="E1530" s="443" t="s">
        <v>361</v>
      </c>
      <c r="F1530" s="95"/>
      <c r="G1530" s="96"/>
      <c r="H1530" s="97"/>
      <c r="I1530" s="97"/>
      <c r="J1530" s="97"/>
      <c r="K1530" s="97"/>
      <c r="L1530" s="97"/>
      <c r="M1530" s="97"/>
      <c r="N1530" s="97"/>
      <c r="O1530" s="97"/>
      <c r="P1530" s="97"/>
    </row>
    <row r="1531" spans="1:16" s="98" customFormat="1" ht="34.5" hidden="1" outlineLevel="2" x14ac:dyDescent="0.3">
      <c r="A1531" s="442"/>
      <c r="B1531" s="92"/>
      <c r="C1531" s="707" t="s">
        <v>1618</v>
      </c>
      <c r="D1531" s="443" t="s">
        <v>1619</v>
      </c>
      <c r="E1531" s="443" t="s">
        <v>1620</v>
      </c>
      <c r="F1531" s="95"/>
      <c r="G1531" s="96"/>
      <c r="H1531" s="97"/>
      <c r="I1531" s="97"/>
      <c r="J1531" s="97"/>
      <c r="K1531" s="97"/>
      <c r="L1531" s="97"/>
      <c r="M1531" s="97"/>
      <c r="N1531" s="97"/>
      <c r="O1531" s="97"/>
      <c r="P1531" s="97"/>
    </row>
    <row r="1532" spans="1:16" s="98" customFormat="1" ht="17.25" hidden="1" outlineLevel="2" x14ac:dyDescent="0.3">
      <c r="A1532" s="442"/>
      <c r="B1532" s="92"/>
      <c r="C1532" s="707" t="s">
        <v>1621</v>
      </c>
      <c r="D1532" s="443" t="s">
        <v>1622</v>
      </c>
      <c r="E1532" s="443" t="s">
        <v>361</v>
      </c>
      <c r="F1532" s="95"/>
      <c r="G1532" s="96"/>
      <c r="H1532" s="97"/>
      <c r="I1532" s="97"/>
      <c r="J1532" s="97"/>
      <c r="K1532" s="97"/>
      <c r="L1532" s="97"/>
      <c r="M1532" s="97"/>
      <c r="N1532" s="97"/>
      <c r="O1532" s="97"/>
      <c r="P1532" s="97"/>
    </row>
    <row r="1533" spans="1:16" s="98" customFormat="1" ht="17.25" hidden="1" outlineLevel="2" x14ac:dyDescent="0.3">
      <c r="A1533" s="444"/>
      <c r="B1533" s="445"/>
      <c r="C1533" s="445"/>
      <c r="D1533" s="445"/>
      <c r="E1533" s="446"/>
      <c r="F1533" s="95"/>
      <c r="G1533" s="96"/>
      <c r="H1533" s="97"/>
      <c r="I1533" s="97"/>
      <c r="J1533" s="97"/>
      <c r="K1533" s="97"/>
      <c r="L1533" s="97"/>
      <c r="M1533" s="97"/>
      <c r="N1533" s="97"/>
      <c r="O1533" s="97"/>
      <c r="P1533" s="97"/>
    </row>
    <row r="1534" spans="1:16" s="98" customFormat="1" ht="17.25" hidden="1" outlineLevel="2" x14ac:dyDescent="0.3">
      <c r="A1534" s="442"/>
      <c r="B1534" s="92"/>
      <c r="C1534" s="707" t="s">
        <v>406</v>
      </c>
      <c r="D1534" s="443" t="s">
        <v>875</v>
      </c>
      <c r="E1534" s="443" t="s">
        <v>876</v>
      </c>
      <c r="F1534" s="95"/>
      <c r="G1534" s="96"/>
      <c r="H1534" s="97"/>
      <c r="I1534" s="97"/>
      <c r="J1534" s="97"/>
      <c r="K1534" s="97"/>
      <c r="L1534" s="97"/>
      <c r="M1534" s="97"/>
      <c r="N1534" s="97"/>
      <c r="O1534" s="97"/>
      <c r="P1534" s="97"/>
    </row>
    <row r="1535" spans="1:16" s="98" customFormat="1" ht="17.25" hidden="1" outlineLevel="2" x14ac:dyDescent="0.3">
      <c r="A1535" s="442"/>
      <c r="B1535" s="92"/>
      <c r="C1535" s="707" t="s">
        <v>408</v>
      </c>
      <c r="D1535" s="443" t="s">
        <v>738</v>
      </c>
      <c r="E1535" s="443" t="s">
        <v>877</v>
      </c>
      <c r="F1535" s="95"/>
      <c r="G1535" s="96"/>
      <c r="H1535" s="97"/>
      <c r="I1535" s="97"/>
      <c r="J1535" s="97"/>
      <c r="K1535" s="97"/>
      <c r="L1535" s="97"/>
      <c r="M1535" s="97"/>
      <c r="N1535" s="97"/>
      <c r="O1535" s="97"/>
      <c r="P1535" s="97"/>
    </row>
    <row r="1536" spans="1:16" s="98" customFormat="1" ht="17.25" hidden="1" outlineLevel="2" x14ac:dyDescent="0.3">
      <c r="A1536" s="442"/>
      <c r="B1536" s="92"/>
      <c r="C1536" s="707" t="s">
        <v>878</v>
      </c>
      <c r="D1536" s="443" t="s">
        <v>879</v>
      </c>
      <c r="E1536" s="443" t="s">
        <v>1126</v>
      </c>
      <c r="F1536" s="95"/>
      <c r="G1536" s="96"/>
      <c r="H1536" s="97"/>
      <c r="I1536" s="97"/>
      <c r="J1536" s="97"/>
      <c r="K1536" s="97"/>
      <c r="L1536" s="97"/>
      <c r="M1536" s="97"/>
      <c r="N1536" s="97"/>
      <c r="O1536" s="97"/>
      <c r="P1536" s="97"/>
    </row>
    <row r="1537" spans="1:16" s="191" customFormat="1" ht="17.25" hidden="1" outlineLevel="2" x14ac:dyDescent="0.3">
      <c r="A1537" s="562"/>
      <c r="B1537" s="445"/>
      <c r="C1537" s="445"/>
      <c r="D1537" s="445"/>
      <c r="E1537" s="446"/>
      <c r="F1537" s="188"/>
      <c r="G1537" s="189"/>
      <c r="H1537" s="190"/>
      <c r="I1537" s="190"/>
      <c r="J1537" s="190"/>
      <c r="K1537" s="190"/>
      <c r="L1537" s="190"/>
      <c r="M1537" s="190"/>
      <c r="N1537" s="190"/>
      <c r="O1537" s="190"/>
      <c r="P1537" s="190"/>
    </row>
    <row r="1538" spans="1:16" s="98" customFormat="1" ht="17.25" hidden="1" outlineLevel="2" x14ac:dyDescent="0.3">
      <c r="A1538" s="442">
        <f>IF(B1538&gt;0,1,0)</f>
        <v>0</v>
      </c>
      <c r="B1538" s="92">
        <f>IF(B1496&gt;0, 1,0)</f>
        <v>0</v>
      </c>
      <c r="C1538" s="443" t="s">
        <v>91</v>
      </c>
      <c r="D1538" s="443" t="s">
        <v>1623</v>
      </c>
      <c r="E1538" s="443" t="s">
        <v>1624</v>
      </c>
      <c r="F1538" s="95"/>
      <c r="G1538" s="96"/>
      <c r="H1538" s="97"/>
      <c r="I1538" s="97"/>
      <c r="J1538" s="97"/>
      <c r="K1538" s="97"/>
      <c r="L1538" s="97"/>
      <c r="M1538" s="97"/>
      <c r="N1538" s="97"/>
      <c r="O1538" s="97"/>
      <c r="P1538" s="97"/>
    </row>
    <row r="1539" spans="1:16" s="191" customFormat="1" ht="17.25" hidden="1" outlineLevel="2" x14ac:dyDescent="0.3">
      <c r="A1539" s="442"/>
      <c r="B1539" s="92"/>
      <c r="C1539" s="443" t="s">
        <v>91</v>
      </c>
      <c r="D1539" s="443" t="s">
        <v>875</v>
      </c>
      <c r="E1539" s="443" t="s">
        <v>884</v>
      </c>
      <c r="F1539" s="188"/>
      <c r="G1539" s="189"/>
      <c r="H1539" s="190"/>
      <c r="I1539" s="190"/>
      <c r="J1539" s="190"/>
      <c r="K1539" s="190"/>
      <c r="L1539" s="190"/>
      <c r="M1539" s="190"/>
      <c r="N1539" s="190"/>
      <c r="O1539" s="190"/>
      <c r="P1539" s="190"/>
    </row>
    <row r="1540" spans="1:16" s="191" customFormat="1" ht="17.25" hidden="1" outlineLevel="2" x14ac:dyDescent="0.3">
      <c r="A1540" s="442"/>
      <c r="B1540" s="92"/>
      <c r="C1540" s="443" t="s">
        <v>91</v>
      </c>
      <c r="D1540" s="443" t="s">
        <v>738</v>
      </c>
      <c r="E1540" s="443" t="s">
        <v>884</v>
      </c>
      <c r="F1540" s="188"/>
      <c r="G1540" s="189"/>
      <c r="H1540" s="190"/>
      <c r="I1540" s="190"/>
      <c r="J1540" s="190"/>
      <c r="K1540" s="190"/>
      <c r="L1540" s="190"/>
      <c r="M1540" s="190"/>
      <c r="N1540" s="190"/>
      <c r="O1540" s="190"/>
      <c r="P1540" s="190"/>
    </row>
    <row r="1541" spans="1:16" s="191" customFormat="1" ht="17.25" hidden="1" outlineLevel="2" x14ac:dyDescent="0.3">
      <c r="A1541" s="442"/>
      <c r="B1541" s="92"/>
      <c r="C1541" s="443" t="s">
        <v>91</v>
      </c>
      <c r="D1541" s="443" t="s">
        <v>879</v>
      </c>
      <c r="E1541" s="443" t="s">
        <v>884</v>
      </c>
      <c r="F1541" s="188"/>
      <c r="G1541" s="189"/>
      <c r="H1541" s="190"/>
      <c r="I1541" s="190"/>
      <c r="J1541" s="190"/>
      <c r="K1541" s="190"/>
      <c r="L1541" s="190"/>
      <c r="M1541" s="190"/>
      <c r="N1541" s="190"/>
      <c r="O1541" s="190"/>
      <c r="P1541" s="190"/>
    </row>
    <row r="1542" spans="1:16" s="98" customFormat="1" ht="17.25" hidden="1" outlineLevel="1" x14ac:dyDescent="0.3">
      <c r="A1542" s="444"/>
      <c r="B1542" s="451"/>
      <c r="C1542" s="451"/>
      <c r="D1542" s="451"/>
      <c r="E1542" s="452"/>
      <c r="F1542" s="95"/>
      <c r="G1542" s="96"/>
      <c r="H1542" s="97"/>
      <c r="I1542" s="97"/>
      <c r="J1542" s="97"/>
      <c r="K1542" s="97"/>
      <c r="L1542" s="97"/>
      <c r="M1542" s="97"/>
      <c r="N1542" s="97"/>
      <c r="O1542" s="97"/>
      <c r="P1542" s="97"/>
    </row>
    <row r="1543" spans="1:16" s="86" customFormat="1" ht="34.5" hidden="1" outlineLevel="1" x14ac:dyDescent="0.3">
      <c r="A1543" s="79"/>
      <c r="B1543" s="80">
        <f>SUM(B1544:B1581)</f>
        <v>0</v>
      </c>
      <c r="C1543" s="552" t="s">
        <v>148</v>
      </c>
      <c r="D1543" s="553" t="s">
        <v>1625</v>
      </c>
      <c r="E1543" s="181" t="s">
        <v>361</v>
      </c>
      <c r="F1543" s="83"/>
      <c r="G1543" s="84"/>
      <c r="H1543" s="85"/>
      <c r="I1543" s="85"/>
      <c r="J1543" s="85"/>
      <c r="K1543" s="85"/>
      <c r="L1543" s="85"/>
      <c r="M1543" s="85"/>
      <c r="N1543" s="85"/>
      <c r="O1543" s="85"/>
      <c r="P1543" s="85"/>
    </row>
    <row r="1544" spans="1:16" s="98" customFormat="1" ht="17.25" hidden="1" outlineLevel="2" x14ac:dyDescent="0.3">
      <c r="A1544" s="442"/>
      <c r="B1544" s="92"/>
      <c r="C1544" s="707" t="s">
        <v>1626</v>
      </c>
      <c r="D1544" s="443" t="s">
        <v>1627</v>
      </c>
      <c r="E1544" s="443" t="s">
        <v>361</v>
      </c>
      <c r="F1544" s="95"/>
      <c r="G1544" s="96"/>
      <c r="H1544" s="97"/>
      <c r="I1544" s="97"/>
      <c r="J1544" s="97"/>
      <c r="K1544" s="97"/>
      <c r="L1544" s="97"/>
      <c r="M1544" s="97"/>
      <c r="N1544" s="97"/>
      <c r="O1544" s="97"/>
      <c r="P1544" s="97"/>
    </row>
    <row r="1545" spans="1:16" s="98" customFormat="1" ht="17.25" hidden="1" outlineLevel="2" x14ac:dyDescent="0.3">
      <c r="A1545" s="442"/>
      <c r="B1545" s="92"/>
      <c r="C1545" s="707" t="s">
        <v>1628</v>
      </c>
      <c r="D1545" s="443" t="s">
        <v>1629</v>
      </c>
      <c r="E1545" s="443" t="s">
        <v>361</v>
      </c>
      <c r="F1545" s="95"/>
      <c r="G1545" s="96"/>
      <c r="H1545" s="97"/>
      <c r="I1545" s="97"/>
      <c r="J1545" s="97"/>
      <c r="K1545" s="97"/>
      <c r="L1545" s="97"/>
      <c r="M1545" s="97"/>
      <c r="N1545" s="97"/>
      <c r="O1545" s="97"/>
      <c r="P1545" s="97"/>
    </row>
    <row r="1546" spans="1:16" s="98" customFormat="1" ht="51.75" hidden="1" outlineLevel="2" x14ac:dyDescent="0.3">
      <c r="A1546" s="442"/>
      <c r="B1546" s="92"/>
      <c r="C1546" s="707" t="s">
        <v>1630</v>
      </c>
      <c r="D1546" s="443" t="s">
        <v>1631</v>
      </c>
      <c r="E1546" s="443" t="s">
        <v>1632</v>
      </c>
      <c r="F1546" s="95"/>
      <c r="G1546" s="96"/>
      <c r="H1546" s="97"/>
      <c r="I1546" s="97"/>
      <c r="J1546" s="97"/>
      <c r="K1546" s="97"/>
      <c r="L1546" s="97"/>
      <c r="M1546" s="97"/>
      <c r="N1546" s="97"/>
      <c r="O1546" s="97"/>
      <c r="P1546" s="97"/>
    </row>
    <row r="1547" spans="1:16" s="98" customFormat="1" ht="51.75" hidden="1" outlineLevel="2" x14ac:dyDescent="0.3">
      <c r="A1547" s="442"/>
      <c r="B1547" s="92"/>
      <c r="C1547" s="707" t="s">
        <v>1633</v>
      </c>
      <c r="D1547" s="443" t="s">
        <v>1634</v>
      </c>
      <c r="E1547" s="443" t="s">
        <v>1632</v>
      </c>
      <c r="F1547" s="95"/>
      <c r="G1547" s="96"/>
      <c r="H1547" s="97"/>
      <c r="I1547" s="97"/>
      <c r="J1547" s="97"/>
      <c r="K1547" s="97"/>
      <c r="L1547" s="97"/>
      <c r="M1547" s="97"/>
      <c r="N1547" s="97"/>
      <c r="O1547" s="97"/>
      <c r="P1547" s="97"/>
    </row>
    <row r="1548" spans="1:16" s="98" customFormat="1" ht="17.25" hidden="1" outlineLevel="2" x14ac:dyDescent="0.3">
      <c r="A1548" s="442"/>
      <c r="B1548" s="92"/>
      <c r="C1548" s="707" t="s">
        <v>1635</v>
      </c>
      <c r="D1548" s="443" t="s">
        <v>1636</v>
      </c>
      <c r="E1548" s="443" t="s">
        <v>361</v>
      </c>
      <c r="F1548" s="95"/>
      <c r="G1548" s="96"/>
      <c r="H1548" s="97"/>
      <c r="I1548" s="97"/>
      <c r="J1548" s="97"/>
      <c r="K1548" s="97"/>
      <c r="L1548" s="97"/>
      <c r="M1548" s="97"/>
      <c r="N1548" s="97"/>
      <c r="O1548" s="97"/>
      <c r="P1548" s="97"/>
    </row>
    <row r="1549" spans="1:16" s="98" customFormat="1" ht="17.25" hidden="1" outlineLevel="2" x14ac:dyDescent="0.3">
      <c r="A1549" s="442"/>
      <c r="B1549" s="92"/>
      <c r="C1549" s="707" t="s">
        <v>1637</v>
      </c>
      <c r="D1549" s="443" t="s">
        <v>1565</v>
      </c>
      <c r="E1549" s="443" t="s">
        <v>361</v>
      </c>
      <c r="F1549" s="95"/>
      <c r="G1549" s="96"/>
      <c r="H1549" s="97"/>
      <c r="I1549" s="97"/>
      <c r="J1549" s="97"/>
      <c r="K1549" s="97"/>
      <c r="L1549" s="97"/>
      <c r="M1549" s="97"/>
      <c r="N1549" s="97"/>
      <c r="O1549" s="97"/>
      <c r="P1549" s="97"/>
    </row>
    <row r="1550" spans="1:16" s="98" customFormat="1" ht="17.25" hidden="1" outlineLevel="2" x14ac:dyDescent="0.3">
      <c r="A1550" s="444"/>
      <c r="B1550" s="445"/>
      <c r="C1550" s="445"/>
      <c r="D1550" s="445"/>
      <c r="E1550" s="446"/>
      <c r="F1550" s="95"/>
      <c r="G1550" s="96"/>
      <c r="H1550" s="97"/>
      <c r="I1550" s="97"/>
      <c r="J1550" s="97"/>
      <c r="K1550" s="97"/>
      <c r="L1550" s="97"/>
      <c r="M1550" s="97"/>
      <c r="N1550" s="97"/>
      <c r="O1550" s="97"/>
      <c r="P1550" s="97"/>
    </row>
    <row r="1551" spans="1:16" s="98" customFormat="1" ht="17.25" hidden="1" outlineLevel="2" x14ac:dyDescent="0.3">
      <c r="A1551" s="438"/>
      <c r="B1551" s="126"/>
      <c r="C1551" s="439" t="s">
        <v>1638</v>
      </c>
      <c r="D1551" s="440" t="s">
        <v>1573</v>
      </c>
      <c r="E1551" s="507"/>
      <c r="F1551" s="95"/>
      <c r="G1551" s="96"/>
      <c r="H1551" s="97"/>
      <c r="I1551" s="97"/>
      <c r="J1551" s="97"/>
      <c r="K1551" s="97"/>
      <c r="L1551" s="97"/>
      <c r="M1551" s="97"/>
      <c r="N1551" s="97"/>
      <c r="O1551" s="97"/>
      <c r="P1551" s="97"/>
    </row>
    <row r="1552" spans="1:16" s="98" customFormat="1" ht="17.25" hidden="1" outlineLevel="2" x14ac:dyDescent="0.3">
      <c r="A1552" s="442"/>
      <c r="B1552" s="92"/>
      <c r="C1552" s="707" t="s">
        <v>1639</v>
      </c>
      <c r="D1552" s="443" t="s">
        <v>1576</v>
      </c>
      <c r="E1552" s="443" t="s">
        <v>361</v>
      </c>
      <c r="F1552" s="95"/>
      <c r="G1552" s="96"/>
      <c r="H1552" s="97"/>
      <c r="I1552" s="97"/>
      <c r="J1552" s="97"/>
      <c r="K1552" s="97"/>
      <c r="L1552" s="97"/>
      <c r="M1552" s="97"/>
      <c r="N1552" s="97"/>
      <c r="O1552" s="97"/>
      <c r="P1552" s="97"/>
    </row>
    <row r="1553" spans="1:16" s="98" customFormat="1" ht="17.25" hidden="1" outlineLevel="2" x14ac:dyDescent="0.3">
      <c r="A1553" s="444"/>
      <c r="B1553" s="445"/>
      <c r="C1553" s="445"/>
      <c r="D1553" s="445"/>
      <c r="E1553" s="446"/>
      <c r="F1553" s="95"/>
      <c r="G1553" s="96"/>
      <c r="H1553" s="97"/>
      <c r="I1553" s="97"/>
      <c r="J1553" s="97"/>
      <c r="K1553" s="97"/>
      <c r="L1553" s="97"/>
      <c r="M1553" s="97"/>
      <c r="N1553" s="97"/>
      <c r="O1553" s="97"/>
      <c r="P1553" s="97"/>
    </row>
    <row r="1554" spans="1:16" s="98" customFormat="1" ht="17.25" hidden="1" outlineLevel="2" x14ac:dyDescent="0.3">
      <c r="A1554" s="438"/>
      <c r="B1554" s="126"/>
      <c r="C1554" s="439" t="s">
        <v>1640</v>
      </c>
      <c r="D1554" s="440" t="s">
        <v>1579</v>
      </c>
      <c r="E1554" s="507"/>
      <c r="F1554" s="95"/>
      <c r="G1554" s="96"/>
      <c r="H1554" s="97"/>
      <c r="I1554" s="97"/>
      <c r="J1554" s="97"/>
      <c r="K1554" s="97"/>
      <c r="L1554" s="97"/>
      <c r="M1554" s="97"/>
      <c r="N1554" s="97"/>
      <c r="O1554" s="97"/>
      <c r="P1554" s="97"/>
    </row>
    <row r="1555" spans="1:16" s="98" customFormat="1" ht="17.25" hidden="1" outlineLevel="2" x14ac:dyDescent="0.3">
      <c r="A1555" s="438"/>
      <c r="B1555" s="126"/>
      <c r="C1555" s="439" t="s">
        <v>1641</v>
      </c>
      <c r="D1555" s="440" t="s">
        <v>1582</v>
      </c>
      <c r="E1555" s="507"/>
      <c r="F1555" s="95"/>
      <c r="G1555" s="96"/>
      <c r="H1555" s="97"/>
      <c r="I1555" s="97"/>
      <c r="J1555" s="97"/>
      <c r="K1555" s="97"/>
      <c r="L1555" s="97"/>
      <c r="M1555" s="97"/>
      <c r="N1555" s="97"/>
      <c r="O1555" s="97"/>
      <c r="P1555" s="97"/>
    </row>
    <row r="1556" spans="1:16" s="98" customFormat="1" ht="17.25" hidden="1" outlineLevel="2" x14ac:dyDescent="0.3">
      <c r="A1556" s="438"/>
      <c r="B1556" s="126"/>
      <c r="C1556" s="439" t="s">
        <v>1642</v>
      </c>
      <c r="D1556" s="440" t="s">
        <v>1584</v>
      </c>
      <c r="E1556" s="507"/>
      <c r="F1556" s="95"/>
      <c r="G1556" s="96"/>
      <c r="H1556" s="97"/>
      <c r="I1556" s="97"/>
      <c r="J1556" s="97"/>
      <c r="K1556" s="97"/>
      <c r="L1556" s="97"/>
      <c r="M1556" s="97"/>
      <c r="N1556" s="97"/>
      <c r="O1556" s="97"/>
      <c r="P1556" s="97"/>
    </row>
    <row r="1557" spans="1:16" s="98" customFormat="1" ht="17.25" hidden="1" outlineLevel="2" x14ac:dyDescent="0.3">
      <c r="A1557" s="438"/>
      <c r="B1557" s="126"/>
      <c r="C1557" s="439" t="s">
        <v>1643</v>
      </c>
      <c r="D1557" s="440" t="s">
        <v>1586</v>
      </c>
      <c r="E1557" s="507"/>
      <c r="F1557" s="95"/>
      <c r="G1557" s="96"/>
      <c r="H1557" s="97"/>
      <c r="I1557" s="97"/>
      <c r="J1557" s="97"/>
      <c r="K1557" s="97"/>
      <c r="L1557" s="97"/>
      <c r="M1557" s="97"/>
      <c r="N1557" s="97"/>
      <c r="O1557" s="97"/>
      <c r="P1557" s="97"/>
    </row>
    <row r="1558" spans="1:16" s="98" customFormat="1" ht="17.25" hidden="1" outlineLevel="2" x14ac:dyDescent="0.3">
      <c r="A1558" s="444"/>
      <c r="B1558" s="445"/>
      <c r="C1558" s="445"/>
      <c r="D1558" s="445"/>
      <c r="E1558" s="446"/>
      <c r="F1558" s="95"/>
      <c r="G1558" s="96"/>
      <c r="H1558" s="97"/>
      <c r="I1558" s="97"/>
      <c r="J1558" s="97"/>
      <c r="K1558" s="97"/>
      <c r="L1558" s="97"/>
      <c r="M1558" s="97"/>
      <c r="N1558" s="97"/>
      <c r="O1558" s="97"/>
      <c r="P1558" s="97"/>
    </row>
    <row r="1559" spans="1:16" s="98" customFormat="1" ht="17.25" hidden="1" outlineLevel="2" x14ac:dyDescent="0.3">
      <c r="A1559" s="442"/>
      <c r="B1559" s="92"/>
      <c r="C1559" s="707" t="s">
        <v>1587</v>
      </c>
      <c r="D1559" s="443" t="s">
        <v>1588</v>
      </c>
      <c r="E1559" s="443" t="s">
        <v>361</v>
      </c>
      <c r="F1559" s="95"/>
      <c r="G1559" s="96"/>
      <c r="H1559" s="97"/>
      <c r="I1559" s="97"/>
      <c r="J1559" s="97"/>
      <c r="K1559" s="97"/>
      <c r="L1559" s="97"/>
      <c r="M1559" s="97"/>
      <c r="N1559" s="97"/>
      <c r="O1559" s="97"/>
      <c r="P1559" s="97"/>
    </row>
    <row r="1560" spans="1:16" s="98" customFormat="1" ht="17.25" hidden="1" outlineLevel="2" x14ac:dyDescent="0.3">
      <c r="A1560" s="442"/>
      <c r="B1560" s="92"/>
      <c r="C1560" s="707" t="s">
        <v>1590</v>
      </c>
      <c r="D1560" s="443" t="s">
        <v>1591</v>
      </c>
      <c r="E1560" s="443" t="s">
        <v>361</v>
      </c>
      <c r="F1560" s="95"/>
      <c r="G1560" s="96"/>
      <c r="H1560" s="97"/>
      <c r="I1560" s="97"/>
      <c r="J1560" s="97"/>
      <c r="K1560" s="97"/>
      <c r="L1560" s="97"/>
      <c r="M1560" s="97"/>
      <c r="N1560" s="97"/>
      <c r="O1560" s="97"/>
      <c r="P1560" s="97"/>
    </row>
    <row r="1561" spans="1:16" s="98" customFormat="1" ht="17.25" hidden="1" outlineLevel="2" x14ac:dyDescent="0.3">
      <c r="A1561" s="442"/>
      <c r="B1561" s="92"/>
      <c r="C1561" s="707" t="s">
        <v>1592</v>
      </c>
      <c r="D1561" s="443" t="s">
        <v>1593</v>
      </c>
      <c r="E1561" s="443" t="s">
        <v>361</v>
      </c>
      <c r="F1561" s="95"/>
      <c r="G1561" s="96"/>
      <c r="H1561" s="97"/>
      <c r="I1561" s="97"/>
      <c r="J1561" s="97"/>
      <c r="K1561" s="97"/>
      <c r="L1561" s="97"/>
      <c r="M1561" s="97"/>
      <c r="N1561" s="97"/>
      <c r="O1561" s="97"/>
      <c r="P1561" s="97"/>
    </row>
    <row r="1562" spans="1:16" s="98" customFormat="1" ht="17.25" hidden="1" outlineLevel="2" x14ac:dyDescent="0.3">
      <c r="A1562" s="442"/>
      <c r="B1562" s="92"/>
      <c r="C1562" s="707" t="s">
        <v>1594</v>
      </c>
      <c r="D1562" s="443" t="s">
        <v>1595</v>
      </c>
      <c r="E1562" s="443" t="s">
        <v>361</v>
      </c>
      <c r="F1562" s="95"/>
      <c r="G1562" s="96"/>
      <c r="H1562" s="97"/>
      <c r="I1562" s="97"/>
      <c r="J1562" s="97"/>
      <c r="K1562" s="97"/>
      <c r="L1562" s="97"/>
      <c r="M1562" s="97"/>
      <c r="N1562" s="97"/>
      <c r="O1562" s="97"/>
      <c r="P1562" s="97"/>
    </row>
    <row r="1563" spans="1:16" s="98" customFormat="1" ht="17.25" hidden="1" outlineLevel="2" x14ac:dyDescent="0.3">
      <c r="A1563" s="442"/>
      <c r="B1563" s="92"/>
      <c r="C1563" s="707" t="s">
        <v>1596</v>
      </c>
      <c r="D1563" s="443" t="s">
        <v>1597</v>
      </c>
      <c r="E1563" s="443" t="s">
        <v>361</v>
      </c>
      <c r="F1563" s="95"/>
      <c r="G1563" s="96"/>
      <c r="H1563" s="97"/>
      <c r="I1563" s="97"/>
      <c r="J1563" s="97"/>
      <c r="K1563" s="97"/>
      <c r="L1563" s="97"/>
      <c r="M1563" s="97"/>
      <c r="N1563" s="97"/>
      <c r="O1563" s="97"/>
      <c r="P1563" s="97"/>
    </row>
    <row r="1564" spans="1:16" s="98" customFormat="1" ht="17.25" hidden="1" outlineLevel="2" x14ac:dyDescent="0.3">
      <c r="A1564" s="442"/>
      <c r="B1564" s="92"/>
      <c r="C1564" s="707" t="s">
        <v>1598</v>
      </c>
      <c r="D1564" s="443" t="s">
        <v>1599</v>
      </c>
      <c r="E1564" s="443" t="s">
        <v>361</v>
      </c>
      <c r="F1564" s="95"/>
      <c r="G1564" s="96"/>
      <c r="H1564" s="97"/>
      <c r="I1564" s="97"/>
      <c r="J1564" s="97"/>
      <c r="K1564" s="97"/>
      <c r="L1564" s="97"/>
      <c r="M1564" s="97"/>
      <c r="N1564" s="97"/>
      <c r="O1564" s="97"/>
      <c r="P1564" s="97"/>
    </row>
    <row r="1565" spans="1:16" s="98" customFormat="1" ht="17.25" hidden="1" outlineLevel="2" x14ac:dyDescent="0.3">
      <c r="A1565" s="442"/>
      <c r="B1565" s="92"/>
      <c r="C1565" s="707" t="s">
        <v>1600</v>
      </c>
      <c r="D1565" s="443" t="s">
        <v>1601</v>
      </c>
      <c r="E1565" s="443" t="s">
        <v>361</v>
      </c>
      <c r="F1565" s="95"/>
      <c r="G1565" s="96"/>
      <c r="H1565" s="97"/>
      <c r="I1565" s="97"/>
      <c r="J1565" s="97"/>
      <c r="K1565" s="97"/>
      <c r="L1565" s="97"/>
      <c r="M1565" s="97"/>
      <c r="N1565" s="97"/>
      <c r="O1565" s="97"/>
      <c r="P1565" s="97"/>
    </row>
    <row r="1566" spans="1:16" s="98" customFormat="1" ht="17.25" hidden="1" outlineLevel="2" x14ac:dyDescent="0.3">
      <c r="A1566" s="442"/>
      <c r="B1566" s="92"/>
      <c r="C1566" s="707" t="s">
        <v>1602</v>
      </c>
      <c r="D1566" s="443" t="s">
        <v>1603</v>
      </c>
      <c r="E1566" s="443" t="s">
        <v>361</v>
      </c>
      <c r="F1566" s="95"/>
      <c r="G1566" s="96"/>
      <c r="H1566" s="97"/>
      <c r="I1566" s="97"/>
      <c r="J1566" s="97"/>
      <c r="K1566" s="97"/>
      <c r="L1566" s="97"/>
      <c r="M1566" s="97"/>
      <c r="N1566" s="97"/>
      <c r="O1566" s="97"/>
      <c r="P1566" s="97"/>
    </row>
    <row r="1567" spans="1:16" s="98" customFormat="1" ht="17.25" hidden="1" outlineLevel="2" x14ac:dyDescent="0.3">
      <c r="A1567" s="442"/>
      <c r="B1567" s="92"/>
      <c r="C1567" s="707" t="s">
        <v>1604</v>
      </c>
      <c r="D1567" s="443" t="s">
        <v>1605</v>
      </c>
      <c r="E1567" s="443" t="s">
        <v>361</v>
      </c>
      <c r="F1567" s="95"/>
      <c r="G1567" s="96"/>
      <c r="H1567" s="97"/>
      <c r="I1567" s="97"/>
      <c r="J1567" s="97"/>
      <c r="K1567" s="97"/>
      <c r="L1567" s="97"/>
      <c r="M1567" s="97"/>
      <c r="N1567" s="97"/>
      <c r="O1567" s="97"/>
      <c r="P1567" s="97"/>
    </row>
    <row r="1568" spans="1:16" s="98" customFormat="1" ht="17.25" hidden="1" outlineLevel="2" x14ac:dyDescent="0.3">
      <c r="A1568" s="442"/>
      <c r="B1568" s="92"/>
      <c r="C1568" s="707" t="s">
        <v>1606</v>
      </c>
      <c r="D1568" s="443" t="s">
        <v>1607</v>
      </c>
      <c r="E1568" s="443" t="s">
        <v>361</v>
      </c>
      <c r="F1568" s="95"/>
      <c r="G1568" s="96"/>
      <c r="H1568" s="97"/>
      <c r="I1568" s="97"/>
      <c r="J1568" s="97"/>
      <c r="K1568" s="97"/>
      <c r="L1568" s="97"/>
      <c r="M1568" s="97"/>
      <c r="N1568" s="97"/>
      <c r="O1568" s="97"/>
      <c r="P1568" s="97"/>
    </row>
    <row r="1569" spans="1:16" s="98" customFormat="1" ht="17.25" hidden="1" outlineLevel="2" x14ac:dyDescent="0.3">
      <c r="A1569" s="442"/>
      <c r="B1569" s="92"/>
      <c r="C1569" s="707" t="s">
        <v>1608</v>
      </c>
      <c r="D1569" s="443" t="s">
        <v>1609</v>
      </c>
      <c r="E1569" s="443" t="s">
        <v>361</v>
      </c>
      <c r="F1569" s="95"/>
      <c r="G1569" s="96"/>
      <c r="H1569" s="97"/>
      <c r="I1569" s="97"/>
      <c r="J1569" s="97"/>
      <c r="K1569" s="97"/>
      <c r="L1569" s="97"/>
      <c r="M1569" s="97"/>
      <c r="N1569" s="97"/>
      <c r="O1569" s="97"/>
      <c r="P1569" s="97"/>
    </row>
    <row r="1570" spans="1:16" s="98" customFormat="1" ht="17.25" hidden="1" outlineLevel="2" x14ac:dyDescent="0.3">
      <c r="A1570" s="442"/>
      <c r="B1570" s="92"/>
      <c r="C1570" s="707" t="s">
        <v>1610</v>
      </c>
      <c r="D1570" s="443" t="s">
        <v>1611</v>
      </c>
      <c r="E1570" s="443" t="s">
        <v>361</v>
      </c>
      <c r="F1570" s="95"/>
      <c r="G1570" s="96"/>
      <c r="H1570" s="97"/>
      <c r="I1570" s="97"/>
      <c r="J1570" s="97"/>
      <c r="K1570" s="97"/>
      <c r="L1570" s="97"/>
      <c r="M1570" s="97"/>
      <c r="N1570" s="97"/>
      <c r="O1570" s="97"/>
      <c r="P1570" s="97"/>
    </row>
    <row r="1571" spans="1:16" s="98" customFormat="1" ht="17.25" hidden="1" outlineLevel="2" x14ac:dyDescent="0.3">
      <c r="A1571" s="444"/>
      <c r="B1571" s="445"/>
      <c r="C1571" s="445"/>
      <c r="D1571" s="445"/>
      <c r="E1571" s="446"/>
      <c r="F1571" s="95"/>
      <c r="G1571" s="96"/>
      <c r="H1571" s="97"/>
      <c r="I1571" s="97"/>
      <c r="J1571" s="97"/>
      <c r="K1571" s="97"/>
      <c r="L1571" s="97"/>
      <c r="M1571" s="97"/>
      <c r="N1571" s="97"/>
      <c r="O1571" s="97"/>
      <c r="P1571" s="97"/>
    </row>
    <row r="1572" spans="1:16" s="98" customFormat="1" ht="17.25" hidden="1" outlineLevel="2" x14ac:dyDescent="0.3">
      <c r="A1572" s="442"/>
      <c r="B1572" s="92"/>
      <c r="C1572" s="707" t="s">
        <v>1644</v>
      </c>
      <c r="D1572" s="443" t="s">
        <v>1613</v>
      </c>
      <c r="E1572" s="443" t="s">
        <v>361</v>
      </c>
      <c r="F1572" s="95"/>
      <c r="G1572" s="96"/>
      <c r="H1572" s="97"/>
      <c r="I1572" s="97"/>
      <c r="J1572" s="97"/>
      <c r="K1572" s="97"/>
      <c r="L1572" s="97"/>
      <c r="M1572" s="97"/>
      <c r="N1572" s="97"/>
      <c r="O1572" s="97"/>
      <c r="P1572" s="97"/>
    </row>
    <row r="1573" spans="1:16" s="98" customFormat="1" ht="17.25" hidden="1" outlineLevel="2" x14ac:dyDescent="0.3">
      <c r="A1573" s="442"/>
      <c r="B1573" s="92"/>
      <c r="C1573" s="707" t="s">
        <v>1645</v>
      </c>
      <c r="D1573" s="443" t="s">
        <v>1615</v>
      </c>
      <c r="E1573" s="443" t="s">
        <v>361</v>
      </c>
      <c r="F1573" s="95"/>
      <c r="G1573" s="96"/>
      <c r="H1573" s="97"/>
      <c r="I1573" s="97"/>
      <c r="J1573" s="97"/>
      <c r="K1573" s="97"/>
      <c r="L1573" s="97"/>
      <c r="M1573" s="97"/>
      <c r="N1573" s="97"/>
      <c r="O1573" s="97"/>
      <c r="P1573" s="97"/>
    </row>
    <row r="1574" spans="1:16" s="98" customFormat="1" ht="17.25" hidden="1" outlineLevel="2" x14ac:dyDescent="0.3">
      <c r="A1574" s="442"/>
      <c r="B1574" s="92"/>
      <c r="C1574" s="707" t="s">
        <v>1646</v>
      </c>
      <c r="D1574" s="443" t="s">
        <v>1617</v>
      </c>
      <c r="E1574" s="443" t="s">
        <v>361</v>
      </c>
      <c r="F1574" s="95"/>
      <c r="G1574" s="96"/>
      <c r="H1574" s="97"/>
      <c r="I1574" s="97"/>
      <c r="J1574" s="97"/>
      <c r="K1574" s="97"/>
      <c r="L1574" s="97"/>
      <c r="M1574" s="97"/>
      <c r="N1574" s="97"/>
      <c r="O1574" s="97"/>
      <c r="P1574" s="97"/>
    </row>
    <row r="1575" spans="1:16" s="98" customFormat="1" ht="17.25" hidden="1" outlineLevel="2" x14ac:dyDescent="0.3">
      <c r="A1575" s="442"/>
      <c r="B1575" s="92"/>
      <c r="C1575" s="707" t="s">
        <v>1647</v>
      </c>
      <c r="D1575" s="443" t="s">
        <v>1619</v>
      </c>
      <c r="E1575" s="443" t="s">
        <v>361</v>
      </c>
      <c r="F1575" s="95"/>
      <c r="G1575" s="96"/>
      <c r="H1575" s="97"/>
      <c r="I1575" s="97"/>
      <c r="J1575" s="97"/>
      <c r="K1575" s="97"/>
      <c r="L1575" s="97"/>
      <c r="M1575" s="97"/>
      <c r="N1575" s="97"/>
      <c r="O1575" s="97"/>
      <c r="P1575" s="97"/>
    </row>
    <row r="1576" spans="1:16" s="98" customFormat="1" ht="17.25" hidden="1" outlineLevel="2" x14ac:dyDescent="0.3">
      <c r="A1576" s="442"/>
      <c r="B1576" s="92"/>
      <c r="C1576" s="707" t="s">
        <v>1648</v>
      </c>
      <c r="D1576" s="443" t="s">
        <v>1622</v>
      </c>
      <c r="E1576" s="443" t="s">
        <v>361</v>
      </c>
      <c r="F1576" s="95"/>
      <c r="G1576" s="96"/>
      <c r="H1576" s="97"/>
      <c r="I1576" s="97"/>
      <c r="J1576" s="97"/>
      <c r="K1576" s="97"/>
      <c r="L1576" s="97"/>
      <c r="M1576" s="97"/>
      <c r="N1576" s="97"/>
      <c r="O1576" s="97"/>
      <c r="P1576" s="97"/>
    </row>
    <row r="1577" spans="1:16" s="98" customFormat="1" ht="17.25" hidden="1" outlineLevel="2" x14ac:dyDescent="0.3">
      <c r="A1577" s="444"/>
      <c r="B1577" s="445"/>
      <c r="C1577" s="445"/>
      <c r="D1577" s="445"/>
      <c r="E1577" s="446"/>
      <c r="F1577" s="95"/>
      <c r="G1577" s="96"/>
      <c r="H1577" s="97"/>
      <c r="I1577" s="97"/>
      <c r="J1577" s="97"/>
      <c r="K1577" s="97"/>
      <c r="L1577" s="97"/>
      <c r="M1577" s="97"/>
      <c r="N1577" s="97"/>
      <c r="O1577" s="97"/>
      <c r="P1577" s="97"/>
    </row>
    <row r="1578" spans="1:16" s="98" customFormat="1" ht="17.25" hidden="1" outlineLevel="2" x14ac:dyDescent="0.3">
      <c r="A1578" s="438"/>
      <c r="B1578" s="126"/>
      <c r="C1578" s="439" t="s">
        <v>406</v>
      </c>
      <c r="D1578" s="440" t="s">
        <v>875</v>
      </c>
      <c r="E1578" s="91" t="s">
        <v>876</v>
      </c>
      <c r="F1578" s="95"/>
      <c r="G1578" s="96"/>
      <c r="H1578" s="97"/>
      <c r="I1578" s="97"/>
      <c r="J1578" s="97"/>
      <c r="K1578" s="97"/>
      <c r="L1578" s="97"/>
      <c r="M1578" s="97"/>
      <c r="N1578" s="97"/>
      <c r="O1578" s="97"/>
      <c r="P1578" s="97"/>
    </row>
    <row r="1579" spans="1:16" s="98" customFormat="1" ht="17.25" hidden="1" outlineLevel="2" x14ac:dyDescent="0.3">
      <c r="A1579" s="438"/>
      <c r="B1579" s="126"/>
      <c r="C1579" s="439" t="s">
        <v>408</v>
      </c>
      <c r="D1579" s="440" t="s">
        <v>738</v>
      </c>
      <c r="E1579" s="91" t="s">
        <v>877</v>
      </c>
      <c r="F1579" s="95"/>
      <c r="G1579" s="96"/>
      <c r="H1579" s="97"/>
      <c r="I1579" s="97"/>
      <c r="J1579" s="97"/>
      <c r="K1579" s="97"/>
      <c r="L1579" s="97"/>
      <c r="M1579" s="97"/>
      <c r="N1579" s="97"/>
      <c r="O1579" s="97"/>
      <c r="P1579" s="97"/>
    </row>
    <row r="1580" spans="1:16" s="98" customFormat="1" ht="17.25" hidden="1" outlineLevel="2" x14ac:dyDescent="0.3">
      <c r="A1580" s="438"/>
      <c r="B1580" s="126"/>
      <c r="C1580" s="439" t="s">
        <v>878</v>
      </c>
      <c r="D1580" s="440" t="s">
        <v>879</v>
      </c>
      <c r="E1580" s="91" t="s">
        <v>1126</v>
      </c>
      <c r="F1580" s="95"/>
      <c r="G1580" s="96"/>
      <c r="H1580" s="97"/>
      <c r="I1580" s="97"/>
      <c r="J1580" s="97"/>
      <c r="K1580" s="97"/>
      <c r="L1580" s="97"/>
      <c r="M1580" s="97"/>
      <c r="N1580" s="97"/>
      <c r="O1580" s="97"/>
      <c r="P1580" s="97"/>
    </row>
    <row r="1581" spans="1:16" s="98" customFormat="1" ht="18" hidden="1" outlineLevel="1" thickBot="1" x14ac:dyDescent="0.35">
      <c r="A1581" s="444"/>
      <c r="B1581" s="451"/>
      <c r="C1581" s="451"/>
      <c r="D1581" s="451"/>
      <c r="E1581" s="452"/>
      <c r="F1581" s="95"/>
      <c r="G1581" s="96"/>
      <c r="H1581" s="97"/>
      <c r="I1581" s="97"/>
      <c r="J1581" s="97"/>
      <c r="K1581" s="97"/>
      <c r="L1581" s="97"/>
      <c r="M1581" s="97"/>
      <c r="N1581" s="97"/>
      <c r="O1581" s="97"/>
      <c r="P1581" s="97"/>
    </row>
    <row r="1582" spans="1:16" s="98" customFormat="1" ht="18" hidden="1" thickBot="1" x14ac:dyDescent="0.35">
      <c r="A1582" s="363"/>
      <c r="B1582" s="364"/>
      <c r="C1582" s="364"/>
      <c r="D1582" s="364"/>
      <c r="E1582" s="365"/>
      <c r="F1582" s="95"/>
      <c r="G1582" s="96"/>
      <c r="H1582" s="97"/>
      <c r="I1582" s="97"/>
      <c r="J1582" s="97"/>
      <c r="K1582" s="97"/>
      <c r="L1582" s="97"/>
      <c r="M1582" s="97"/>
      <c r="N1582" s="97"/>
      <c r="O1582" s="97"/>
      <c r="P1582" s="97"/>
    </row>
    <row r="1583" spans="1:16" s="98" customFormat="1" ht="18" hidden="1" thickBot="1" x14ac:dyDescent="0.35">
      <c r="A1583" s="477"/>
      <c r="B1583" s="706">
        <f>SUM(C1636:C1636)</f>
        <v>0</v>
      </c>
      <c r="C1583" s="431" t="s">
        <v>1649</v>
      </c>
      <c r="D1583" s="432"/>
      <c r="E1583" s="433"/>
      <c r="F1583" s="95"/>
      <c r="G1583" s="96"/>
      <c r="H1583" s="97"/>
      <c r="I1583" s="97"/>
      <c r="J1583" s="97"/>
      <c r="K1583" s="97"/>
      <c r="L1583" s="97"/>
      <c r="M1583" s="97"/>
      <c r="N1583" s="97"/>
      <c r="O1583" s="97"/>
      <c r="P1583" s="97"/>
    </row>
    <row r="1584" spans="1:16" s="98" customFormat="1" ht="18.75" hidden="1" outlineLevel="1" thickTop="1" thickBot="1" x14ac:dyDescent="0.35">
      <c r="A1584" s="369" t="s">
        <v>1650</v>
      </c>
      <c r="B1584" s="370"/>
      <c r="C1584" s="370"/>
      <c r="D1584" s="370"/>
      <c r="E1584" s="371"/>
      <c r="F1584" s="95"/>
      <c r="G1584" s="96"/>
      <c r="H1584" s="97"/>
      <c r="I1584" s="97"/>
      <c r="J1584" s="97"/>
      <c r="K1584" s="97"/>
      <c r="L1584" s="97"/>
      <c r="M1584" s="97"/>
      <c r="N1584" s="97"/>
      <c r="O1584" s="97"/>
      <c r="P1584" s="97"/>
    </row>
    <row r="1585" spans="1:16" s="206" customFormat="1" ht="18" hidden="1" outlineLevel="1" thickTop="1" x14ac:dyDescent="0.3">
      <c r="A1585" s="79"/>
      <c r="B1585" s="80">
        <f>IF(C1585&lt;&gt;"SELECT TYPE", 1,0)</f>
        <v>0</v>
      </c>
      <c r="C1585" s="457" t="s">
        <v>1651</v>
      </c>
      <c r="D1585" s="458" t="s">
        <v>1652</v>
      </c>
      <c r="E1585" s="202" t="s">
        <v>1653</v>
      </c>
      <c r="F1585" s="203"/>
      <c r="G1585" s="204"/>
      <c r="H1585" s="205"/>
      <c r="I1585" s="205"/>
      <c r="J1585" s="205"/>
      <c r="K1585" s="205"/>
      <c r="L1585" s="205"/>
      <c r="M1585" s="205"/>
      <c r="N1585" s="205"/>
      <c r="O1585" s="205"/>
      <c r="P1585" s="205"/>
    </row>
    <row r="1586" spans="1:16" s="206" customFormat="1" ht="17.25" hidden="1" outlineLevel="2" x14ac:dyDescent="0.3">
      <c r="A1586" s="207"/>
      <c r="B1586" s="563"/>
      <c r="C1586" s="528" t="s">
        <v>1651</v>
      </c>
      <c r="D1586" s="564"/>
      <c r="E1586" s="507"/>
      <c r="F1586" s="203"/>
      <c r="G1586" s="204"/>
      <c r="H1586" s="205"/>
      <c r="I1586" s="205"/>
      <c r="J1586" s="205"/>
      <c r="K1586" s="205"/>
      <c r="L1586" s="205"/>
      <c r="M1586" s="205"/>
      <c r="N1586" s="205"/>
      <c r="O1586" s="205"/>
      <c r="P1586" s="205"/>
    </row>
    <row r="1587" spans="1:16" s="206" customFormat="1" ht="17.25" hidden="1" outlineLevel="2" x14ac:dyDescent="0.3">
      <c r="A1587" s="208"/>
      <c r="B1587" s="531"/>
      <c r="C1587" s="508" t="s">
        <v>1654</v>
      </c>
      <c r="D1587" s="507"/>
      <c r="E1587" s="507"/>
      <c r="F1587" s="203"/>
      <c r="G1587" s="204"/>
      <c r="H1587" s="205"/>
      <c r="I1587" s="205"/>
      <c r="J1587" s="205"/>
      <c r="K1587" s="205"/>
      <c r="L1587" s="205"/>
      <c r="M1587" s="205"/>
      <c r="N1587" s="205"/>
      <c r="O1587" s="205"/>
      <c r="P1587" s="205"/>
    </row>
    <row r="1588" spans="1:16" s="206" customFormat="1" ht="17.25" hidden="1" outlineLevel="2" x14ac:dyDescent="0.3">
      <c r="A1588" s="208"/>
      <c r="B1588" s="531"/>
      <c r="C1588" s="508" t="s">
        <v>1655</v>
      </c>
      <c r="D1588" s="507"/>
      <c r="E1588" s="507"/>
      <c r="F1588" s="203"/>
      <c r="G1588" s="204"/>
      <c r="H1588" s="205"/>
      <c r="I1588" s="205"/>
      <c r="J1588" s="205"/>
      <c r="K1588" s="205"/>
      <c r="L1588" s="205"/>
      <c r="M1588" s="205"/>
      <c r="N1588" s="205"/>
      <c r="O1588" s="205"/>
      <c r="P1588" s="205"/>
    </row>
    <row r="1589" spans="1:16" s="206" customFormat="1" ht="17.25" hidden="1" outlineLevel="2" x14ac:dyDescent="0.3">
      <c r="A1589" s="208"/>
      <c r="B1589" s="531"/>
      <c r="C1589" s="508" t="s">
        <v>1656</v>
      </c>
      <c r="D1589" s="507"/>
      <c r="E1589" s="507"/>
      <c r="F1589" s="203"/>
      <c r="G1589" s="204"/>
      <c r="H1589" s="205"/>
      <c r="I1589" s="205"/>
      <c r="J1589" s="205"/>
      <c r="K1589" s="205"/>
      <c r="L1589" s="205"/>
      <c r="M1589" s="205"/>
      <c r="N1589" s="205"/>
      <c r="O1589" s="205"/>
      <c r="P1589" s="205"/>
    </row>
    <row r="1590" spans="1:16" s="206" customFormat="1" ht="34.5" hidden="1" outlineLevel="1" x14ac:dyDescent="0.3">
      <c r="A1590" s="79"/>
      <c r="B1590" s="80">
        <f>IF(C1585&lt;&gt;"SELECT TYPE", 1,0)</f>
        <v>0</v>
      </c>
      <c r="C1590" s="459">
        <v>0</v>
      </c>
      <c r="D1590" s="565" t="s">
        <v>1657</v>
      </c>
      <c r="E1590" s="202" t="s">
        <v>1658</v>
      </c>
      <c r="F1590" s="203"/>
      <c r="G1590" s="204"/>
      <c r="H1590" s="205"/>
      <c r="I1590" s="205"/>
      <c r="J1590" s="205"/>
      <c r="K1590" s="205"/>
      <c r="L1590" s="205"/>
      <c r="M1590" s="205"/>
      <c r="N1590" s="205"/>
      <c r="O1590" s="205"/>
      <c r="P1590" s="205"/>
    </row>
    <row r="1591" spans="1:16" s="206" customFormat="1" ht="17.25" hidden="1" outlineLevel="2" x14ac:dyDescent="0.3">
      <c r="A1591" s="208"/>
      <c r="B1591" s="531"/>
      <c r="C1591" s="508" t="s">
        <v>1659</v>
      </c>
      <c r="D1591" s="507"/>
      <c r="E1591" s="507"/>
      <c r="F1591" s="203"/>
      <c r="G1591" s="204"/>
      <c r="H1591" s="205"/>
      <c r="I1591" s="205"/>
      <c r="J1591" s="205"/>
      <c r="K1591" s="205"/>
      <c r="L1591" s="205"/>
      <c r="M1591" s="205"/>
      <c r="N1591" s="205"/>
      <c r="O1591" s="205"/>
      <c r="P1591" s="205"/>
    </row>
    <row r="1592" spans="1:16" s="206" customFormat="1" ht="17.25" hidden="1" outlineLevel="2" x14ac:dyDescent="0.3">
      <c r="A1592" s="208"/>
      <c r="B1592" s="531"/>
      <c r="C1592" s="508">
        <v>0</v>
      </c>
      <c r="D1592" s="507"/>
      <c r="E1592" s="507"/>
      <c r="F1592" s="203"/>
      <c r="G1592" s="204"/>
      <c r="H1592" s="205"/>
      <c r="I1592" s="205"/>
      <c r="J1592" s="205"/>
      <c r="K1592" s="205"/>
      <c r="L1592" s="205"/>
      <c r="M1592" s="205"/>
      <c r="N1592" s="205"/>
      <c r="O1592" s="205"/>
      <c r="P1592" s="205"/>
    </row>
    <row r="1593" spans="1:16" s="206" customFormat="1" ht="17.25" hidden="1" outlineLevel="2" x14ac:dyDescent="0.3">
      <c r="A1593" s="208"/>
      <c r="B1593" s="531"/>
      <c r="C1593" s="508">
        <v>1</v>
      </c>
      <c r="D1593" s="507"/>
      <c r="E1593" s="507"/>
      <c r="F1593" s="203"/>
      <c r="G1593" s="204"/>
      <c r="H1593" s="205"/>
      <c r="I1593" s="205"/>
      <c r="J1593" s="205"/>
      <c r="K1593" s="205"/>
      <c r="L1593" s="205"/>
      <c r="M1593" s="205"/>
      <c r="N1593" s="205"/>
      <c r="O1593" s="205"/>
      <c r="P1593" s="205"/>
    </row>
    <row r="1594" spans="1:16" s="206" customFormat="1" ht="17.25" hidden="1" outlineLevel="2" x14ac:dyDescent="0.3">
      <c r="A1594" s="208"/>
      <c r="B1594" s="531"/>
      <c r="C1594" s="508">
        <v>2</v>
      </c>
      <c r="D1594" s="507"/>
      <c r="E1594" s="507"/>
      <c r="F1594" s="203"/>
      <c r="G1594" s="204"/>
      <c r="H1594" s="205"/>
      <c r="I1594" s="205"/>
      <c r="J1594" s="205"/>
      <c r="K1594" s="205"/>
      <c r="L1594" s="205"/>
      <c r="M1594" s="205"/>
      <c r="N1594" s="205"/>
      <c r="O1594" s="205"/>
      <c r="P1594" s="205"/>
    </row>
    <row r="1595" spans="1:16" s="206" customFormat="1" ht="17.25" hidden="1" outlineLevel="2" x14ac:dyDescent="0.3">
      <c r="A1595" s="208"/>
      <c r="B1595" s="531"/>
      <c r="C1595" s="508">
        <v>3</v>
      </c>
      <c r="D1595" s="507"/>
      <c r="E1595" s="507"/>
      <c r="F1595" s="203"/>
      <c r="G1595" s="204"/>
      <c r="H1595" s="205"/>
      <c r="I1595" s="205"/>
      <c r="J1595" s="205"/>
      <c r="K1595" s="205"/>
      <c r="L1595" s="205"/>
      <c r="M1595" s="205"/>
      <c r="N1595" s="205"/>
      <c r="O1595" s="205"/>
      <c r="P1595" s="205"/>
    </row>
    <row r="1596" spans="1:16" s="206" customFormat="1" ht="17.25" hidden="1" outlineLevel="2" x14ac:dyDescent="0.3">
      <c r="A1596" s="208"/>
      <c r="B1596" s="531"/>
      <c r="C1596" s="508">
        <v>4</v>
      </c>
      <c r="D1596" s="507"/>
      <c r="E1596" s="507"/>
      <c r="F1596" s="203"/>
      <c r="G1596" s="204"/>
      <c r="H1596" s="205"/>
      <c r="I1596" s="205"/>
      <c r="J1596" s="205"/>
      <c r="K1596" s="205"/>
      <c r="L1596" s="205"/>
      <c r="M1596" s="205"/>
      <c r="N1596" s="205"/>
      <c r="O1596" s="205"/>
      <c r="P1596" s="205"/>
    </row>
    <row r="1597" spans="1:16" s="206" customFormat="1" ht="17.25" hidden="1" outlineLevel="2" x14ac:dyDescent="0.3">
      <c r="A1597" s="208"/>
      <c r="B1597" s="531"/>
      <c r="C1597" s="508">
        <v>5</v>
      </c>
      <c r="D1597" s="507"/>
      <c r="E1597" s="507"/>
      <c r="F1597" s="203"/>
      <c r="G1597" s="204"/>
      <c r="H1597" s="205"/>
      <c r="I1597" s="205"/>
      <c r="J1597" s="205"/>
      <c r="K1597" s="205"/>
      <c r="L1597" s="205"/>
      <c r="M1597" s="205"/>
      <c r="N1597" s="205"/>
      <c r="O1597" s="205"/>
      <c r="P1597" s="205"/>
    </row>
    <row r="1598" spans="1:16" s="206" customFormat="1" ht="17.25" hidden="1" outlineLevel="2" x14ac:dyDescent="0.3">
      <c r="A1598" s="208"/>
      <c r="B1598" s="531"/>
      <c r="C1598" s="508">
        <v>6</v>
      </c>
      <c r="D1598" s="507"/>
      <c r="E1598" s="507"/>
      <c r="F1598" s="203"/>
      <c r="G1598" s="204"/>
      <c r="H1598" s="205"/>
      <c r="I1598" s="205"/>
      <c r="J1598" s="205"/>
      <c r="K1598" s="205"/>
      <c r="L1598" s="205"/>
      <c r="M1598" s="205"/>
      <c r="N1598" s="205"/>
      <c r="O1598" s="205"/>
      <c r="P1598" s="205"/>
    </row>
    <row r="1599" spans="1:16" s="206" customFormat="1" ht="17.25" hidden="1" outlineLevel="2" x14ac:dyDescent="0.3">
      <c r="A1599" s="208"/>
      <c r="B1599" s="531"/>
      <c r="C1599" s="508">
        <v>7</v>
      </c>
      <c r="D1599" s="507"/>
      <c r="E1599" s="507"/>
      <c r="F1599" s="203"/>
      <c r="G1599" s="204"/>
      <c r="H1599" s="205"/>
      <c r="I1599" s="205"/>
      <c r="J1599" s="205"/>
      <c r="K1599" s="205"/>
      <c r="L1599" s="205"/>
      <c r="M1599" s="205"/>
      <c r="N1599" s="205"/>
      <c r="O1599" s="205"/>
      <c r="P1599" s="205"/>
    </row>
    <row r="1600" spans="1:16" s="206" customFormat="1" ht="17.25" hidden="1" outlineLevel="2" x14ac:dyDescent="0.3">
      <c r="A1600" s="208"/>
      <c r="B1600" s="531"/>
      <c r="C1600" s="508">
        <v>8</v>
      </c>
      <c r="D1600" s="507"/>
      <c r="E1600" s="507"/>
      <c r="F1600" s="203"/>
      <c r="G1600" s="204"/>
      <c r="H1600" s="205"/>
      <c r="I1600" s="205"/>
      <c r="J1600" s="205"/>
      <c r="K1600" s="205"/>
      <c r="L1600" s="205"/>
      <c r="M1600" s="205"/>
      <c r="N1600" s="205"/>
      <c r="O1600" s="205"/>
      <c r="P1600" s="205"/>
    </row>
    <row r="1601" spans="1:16" s="206" customFormat="1" ht="17.25" hidden="1" outlineLevel="2" x14ac:dyDescent="0.3">
      <c r="A1601" s="208"/>
      <c r="B1601" s="531"/>
      <c r="C1601" s="508">
        <v>9</v>
      </c>
      <c r="D1601" s="507"/>
      <c r="E1601" s="507"/>
      <c r="F1601" s="203"/>
      <c r="G1601" s="204"/>
      <c r="H1601" s="205"/>
      <c r="I1601" s="205"/>
      <c r="J1601" s="205"/>
      <c r="K1601" s="205"/>
      <c r="L1601" s="205"/>
      <c r="M1601" s="205"/>
      <c r="N1601" s="205"/>
      <c r="O1601" s="205"/>
      <c r="P1601" s="205"/>
    </row>
    <row r="1602" spans="1:16" s="206" customFormat="1" ht="17.25" hidden="1" outlineLevel="2" x14ac:dyDescent="0.3">
      <c r="A1602" s="208"/>
      <c r="B1602" s="531"/>
      <c r="C1602" s="508">
        <v>10</v>
      </c>
      <c r="D1602" s="507"/>
      <c r="E1602" s="507"/>
      <c r="F1602" s="203"/>
      <c r="G1602" s="204"/>
      <c r="H1602" s="205"/>
      <c r="I1602" s="205"/>
      <c r="J1602" s="205"/>
      <c r="K1602" s="205"/>
      <c r="L1602" s="205"/>
      <c r="M1602" s="205"/>
      <c r="N1602" s="205"/>
      <c r="O1602" s="205"/>
      <c r="P1602" s="205"/>
    </row>
    <row r="1603" spans="1:16" s="206" customFormat="1" ht="17.25" hidden="1" outlineLevel="2" x14ac:dyDescent="0.3">
      <c r="A1603" s="208"/>
      <c r="B1603" s="531"/>
      <c r="C1603" s="508">
        <v>11</v>
      </c>
      <c r="D1603" s="507"/>
      <c r="E1603" s="507"/>
      <c r="F1603" s="203"/>
      <c r="G1603" s="204"/>
      <c r="H1603" s="205"/>
      <c r="I1603" s="205"/>
      <c r="J1603" s="205"/>
      <c r="K1603" s="205"/>
      <c r="L1603" s="205"/>
      <c r="M1603" s="205"/>
      <c r="N1603" s="205"/>
      <c r="O1603" s="205"/>
      <c r="P1603" s="205"/>
    </row>
    <row r="1604" spans="1:16" s="206" customFormat="1" ht="17.25" hidden="1" outlineLevel="2" x14ac:dyDescent="0.3">
      <c r="A1604" s="208"/>
      <c r="B1604" s="531"/>
      <c r="C1604" s="508">
        <v>12</v>
      </c>
      <c r="D1604" s="507"/>
      <c r="E1604" s="507"/>
      <c r="F1604" s="203"/>
      <c r="G1604" s="204"/>
      <c r="H1604" s="205"/>
      <c r="I1604" s="205"/>
      <c r="J1604" s="205"/>
      <c r="K1604" s="205"/>
      <c r="L1604" s="205"/>
      <c r="M1604" s="205"/>
      <c r="N1604" s="205"/>
      <c r="O1604" s="205"/>
      <c r="P1604" s="205"/>
    </row>
    <row r="1605" spans="1:16" s="206" customFormat="1" ht="17.25" hidden="1" outlineLevel="1" x14ac:dyDescent="0.3">
      <c r="A1605" s="79"/>
      <c r="B1605" s="80">
        <f>IF(C1585&lt;&gt;"SELECT TYPE", 1,0)</f>
        <v>0</v>
      </c>
      <c r="C1605" s="459" t="s">
        <v>1660</v>
      </c>
      <c r="D1605" s="565" t="s">
        <v>1661</v>
      </c>
      <c r="E1605" s="202"/>
      <c r="F1605" s="203"/>
      <c r="G1605" s="204"/>
      <c r="H1605" s="205"/>
      <c r="I1605" s="205"/>
      <c r="J1605" s="205"/>
      <c r="K1605" s="205"/>
      <c r="L1605" s="205"/>
      <c r="M1605" s="205"/>
      <c r="N1605" s="205"/>
      <c r="O1605" s="205"/>
      <c r="P1605" s="205"/>
    </row>
    <row r="1606" spans="1:16" s="206" customFormat="1" ht="17.25" hidden="1" outlineLevel="1" x14ac:dyDescent="0.3">
      <c r="A1606" s="79"/>
      <c r="B1606" s="80">
        <f>IF(C1585&lt;&gt;"SELECT TYPE", 1,0)</f>
        <v>0</v>
      </c>
      <c r="C1606" s="459" t="s">
        <v>1660</v>
      </c>
      <c r="D1606" s="565" t="s">
        <v>1662</v>
      </c>
      <c r="E1606" s="202"/>
      <c r="F1606" s="203"/>
      <c r="G1606" s="204"/>
      <c r="H1606" s="205"/>
      <c r="I1606" s="205"/>
      <c r="J1606" s="205"/>
      <c r="K1606" s="205"/>
      <c r="L1606" s="205"/>
      <c r="M1606" s="205"/>
      <c r="N1606" s="205"/>
      <c r="O1606" s="205"/>
      <c r="P1606" s="205"/>
    </row>
    <row r="1607" spans="1:16" s="206" customFormat="1" ht="17.25" hidden="1" outlineLevel="1" x14ac:dyDescent="0.3">
      <c r="A1607" s="79"/>
      <c r="B1607" s="80">
        <f>IF(C1585&lt;&gt;"SELECT TYPE", 1,0)</f>
        <v>0</v>
      </c>
      <c r="C1607" s="459" t="s">
        <v>1660</v>
      </c>
      <c r="D1607" s="565" t="s">
        <v>1663</v>
      </c>
      <c r="E1607" s="202"/>
      <c r="F1607" s="203"/>
      <c r="G1607" s="204"/>
      <c r="H1607" s="205"/>
      <c r="I1607" s="205"/>
      <c r="J1607" s="205"/>
      <c r="K1607" s="205"/>
      <c r="L1607" s="205"/>
      <c r="M1607" s="205"/>
      <c r="N1607" s="205"/>
      <c r="O1607" s="205"/>
      <c r="P1607" s="205"/>
    </row>
    <row r="1608" spans="1:16" s="206" customFormat="1" ht="17.25" hidden="1" outlineLevel="2" x14ac:dyDescent="0.3">
      <c r="A1608" s="208"/>
      <c r="B1608" s="531"/>
      <c r="C1608" s="508"/>
      <c r="D1608" s="507" t="s">
        <v>1660</v>
      </c>
      <c r="E1608" s="507"/>
      <c r="F1608" s="203"/>
      <c r="G1608" s="204"/>
      <c r="H1608" s="205"/>
      <c r="I1608" s="205"/>
      <c r="J1608" s="205"/>
      <c r="K1608" s="205"/>
      <c r="L1608" s="205"/>
      <c r="M1608" s="205"/>
      <c r="N1608" s="205"/>
      <c r="O1608" s="205"/>
      <c r="P1608" s="205"/>
    </row>
    <row r="1609" spans="1:16" s="206" customFormat="1" ht="17.25" hidden="1" outlineLevel="2" x14ac:dyDescent="0.3">
      <c r="A1609" s="208"/>
      <c r="B1609" s="531"/>
      <c r="C1609" s="508"/>
      <c r="D1609" s="507" t="s">
        <v>1664</v>
      </c>
      <c r="E1609" s="507"/>
      <c r="F1609" s="203"/>
      <c r="G1609" s="204"/>
      <c r="H1609" s="205"/>
      <c r="I1609" s="205"/>
      <c r="J1609" s="205"/>
      <c r="K1609" s="205"/>
      <c r="L1609" s="205"/>
      <c r="M1609" s="205"/>
      <c r="N1609" s="205"/>
      <c r="O1609" s="205"/>
      <c r="P1609" s="205"/>
    </row>
    <row r="1610" spans="1:16" s="206" customFormat="1" ht="17.25" hidden="1" outlineLevel="2" x14ac:dyDescent="0.3">
      <c r="A1610" s="208"/>
      <c r="B1610" s="531"/>
      <c r="C1610" s="508"/>
      <c r="D1610" s="507" t="s">
        <v>1665</v>
      </c>
      <c r="E1610" s="507"/>
      <c r="F1610" s="203"/>
      <c r="G1610" s="204"/>
      <c r="H1610" s="205"/>
      <c r="I1610" s="205"/>
      <c r="J1610" s="205"/>
      <c r="K1610" s="205"/>
      <c r="L1610" s="205"/>
      <c r="M1610" s="205"/>
      <c r="N1610" s="205"/>
      <c r="O1610" s="205"/>
      <c r="P1610" s="205"/>
    </row>
    <row r="1611" spans="1:16" s="206" customFormat="1" ht="17.25" hidden="1" outlineLevel="2" x14ac:dyDescent="0.3">
      <c r="A1611" s="208"/>
      <c r="B1611" s="531"/>
      <c r="C1611" s="508"/>
      <c r="D1611" s="507" t="s">
        <v>1666</v>
      </c>
      <c r="E1611" s="507"/>
      <c r="F1611" s="203"/>
      <c r="G1611" s="204"/>
      <c r="H1611" s="205"/>
      <c r="I1611" s="205"/>
      <c r="J1611" s="205"/>
      <c r="K1611" s="205"/>
      <c r="L1611" s="205"/>
      <c r="M1611" s="205"/>
      <c r="N1611" s="205"/>
      <c r="O1611" s="205"/>
      <c r="P1611" s="205"/>
    </row>
    <row r="1612" spans="1:16" s="206" customFormat="1" ht="17.25" hidden="1" outlineLevel="2" x14ac:dyDescent="0.3">
      <c r="A1612" s="208"/>
      <c r="B1612" s="531"/>
      <c r="C1612" s="508"/>
      <c r="D1612" s="507" t="s">
        <v>1667</v>
      </c>
      <c r="E1612" s="507"/>
      <c r="F1612" s="203"/>
      <c r="G1612" s="204"/>
      <c r="H1612" s="205"/>
      <c r="I1612" s="205"/>
      <c r="J1612" s="205"/>
      <c r="K1612" s="205"/>
      <c r="L1612" s="205"/>
      <c r="M1612" s="205"/>
      <c r="N1612" s="205"/>
      <c r="O1612" s="205"/>
      <c r="P1612" s="205"/>
    </row>
    <row r="1613" spans="1:16" s="206" customFormat="1" ht="17.25" hidden="1" outlineLevel="2" x14ac:dyDescent="0.3">
      <c r="A1613" s="208"/>
      <c r="B1613" s="531"/>
      <c r="C1613" s="508"/>
      <c r="D1613" s="507" t="s">
        <v>1668</v>
      </c>
      <c r="E1613" s="507"/>
      <c r="F1613" s="203"/>
      <c r="G1613" s="204"/>
      <c r="H1613" s="205"/>
      <c r="I1613" s="205"/>
      <c r="J1613" s="205"/>
      <c r="K1613" s="205"/>
      <c r="L1613" s="205"/>
      <c r="M1613" s="205"/>
      <c r="N1613" s="205"/>
      <c r="O1613" s="205"/>
      <c r="P1613" s="205"/>
    </row>
    <row r="1614" spans="1:16" s="206" customFormat="1" ht="34.5" hidden="1" outlineLevel="1" x14ac:dyDescent="0.3">
      <c r="A1614" s="79"/>
      <c r="B1614" s="80">
        <f>IF(C1585&lt;&gt;"SELECT TYPE", 1,0)</f>
        <v>0</v>
      </c>
      <c r="C1614" s="459" t="s">
        <v>1669</v>
      </c>
      <c r="D1614" s="565" t="s">
        <v>1670</v>
      </c>
      <c r="E1614" s="202" t="s">
        <v>1671</v>
      </c>
      <c r="F1614" s="203"/>
      <c r="G1614" s="204"/>
      <c r="H1614" s="205"/>
      <c r="I1614" s="205"/>
      <c r="J1614" s="205"/>
      <c r="K1614" s="205"/>
      <c r="L1614" s="205"/>
      <c r="M1614" s="205"/>
      <c r="N1614" s="205"/>
      <c r="O1614" s="205"/>
      <c r="P1614" s="205"/>
    </row>
    <row r="1615" spans="1:16" s="206" customFormat="1" ht="17.25" hidden="1" outlineLevel="2" x14ac:dyDescent="0.3">
      <c r="A1615" s="208"/>
      <c r="B1615" s="531"/>
      <c r="C1615" s="508"/>
      <c r="D1615" s="507" t="s">
        <v>1670</v>
      </c>
      <c r="E1615" s="507"/>
      <c r="F1615" s="203"/>
      <c r="G1615" s="204"/>
      <c r="H1615" s="205"/>
      <c r="I1615" s="205"/>
      <c r="J1615" s="205"/>
      <c r="K1615" s="205"/>
      <c r="L1615" s="205"/>
      <c r="M1615" s="205"/>
      <c r="N1615" s="205"/>
      <c r="O1615" s="205"/>
      <c r="P1615" s="205"/>
    </row>
    <row r="1616" spans="1:16" s="206" customFormat="1" ht="17.25" hidden="1" outlineLevel="2" x14ac:dyDescent="0.3">
      <c r="A1616" s="208"/>
      <c r="B1616" s="531"/>
      <c r="C1616" s="508"/>
      <c r="D1616" s="507" t="s">
        <v>1669</v>
      </c>
      <c r="E1616" s="507"/>
      <c r="F1616" s="203"/>
      <c r="G1616" s="204"/>
      <c r="H1616" s="205"/>
      <c r="I1616" s="205"/>
      <c r="J1616" s="205"/>
      <c r="K1616" s="205"/>
      <c r="L1616" s="205"/>
      <c r="M1616" s="205"/>
      <c r="N1616" s="205"/>
      <c r="O1616" s="205"/>
      <c r="P1616" s="205"/>
    </row>
    <row r="1617" spans="1:16" s="206" customFormat="1" ht="17.25" hidden="1" outlineLevel="1" x14ac:dyDescent="0.3">
      <c r="A1617" s="79"/>
      <c r="B1617" s="80">
        <f>IF(C1585&lt;&gt;"SELECT TYPE", 1,0)</f>
        <v>0</v>
      </c>
      <c r="C1617" s="459" t="s">
        <v>1672</v>
      </c>
      <c r="D1617" s="565" t="s">
        <v>1673</v>
      </c>
      <c r="E1617" s="202" t="s">
        <v>1674</v>
      </c>
      <c r="F1617" s="203"/>
      <c r="G1617" s="204"/>
      <c r="H1617" s="205"/>
      <c r="I1617" s="205"/>
      <c r="J1617" s="205"/>
      <c r="K1617" s="205"/>
      <c r="L1617" s="205"/>
      <c r="M1617" s="205"/>
      <c r="N1617" s="205"/>
      <c r="O1617" s="205"/>
      <c r="P1617" s="205"/>
    </row>
    <row r="1618" spans="1:16" s="206" customFormat="1" ht="17.25" hidden="1" outlineLevel="2" x14ac:dyDescent="0.3">
      <c r="A1618" s="208"/>
      <c r="B1618" s="531"/>
      <c r="C1618" s="508"/>
      <c r="D1618" s="507" t="s">
        <v>1672</v>
      </c>
      <c r="E1618" s="507"/>
      <c r="F1618" s="203"/>
      <c r="G1618" s="204"/>
      <c r="H1618" s="205"/>
      <c r="I1618" s="205"/>
      <c r="J1618" s="205"/>
      <c r="K1618" s="205"/>
      <c r="L1618" s="205"/>
      <c r="M1618" s="205"/>
      <c r="N1618" s="205"/>
      <c r="O1618" s="205"/>
      <c r="P1618" s="205"/>
    </row>
    <row r="1619" spans="1:16" s="206" customFormat="1" ht="17.25" hidden="1" outlineLevel="2" x14ac:dyDescent="0.3">
      <c r="A1619" s="208"/>
      <c r="B1619" s="531"/>
      <c r="C1619" s="508"/>
      <c r="D1619" s="507" t="s">
        <v>1673</v>
      </c>
      <c r="E1619" s="507"/>
      <c r="F1619" s="203"/>
      <c r="G1619" s="204"/>
      <c r="H1619" s="205"/>
      <c r="I1619" s="205"/>
      <c r="J1619" s="205"/>
      <c r="K1619" s="205"/>
      <c r="L1619" s="205"/>
      <c r="M1619" s="205"/>
      <c r="N1619" s="205"/>
      <c r="O1619" s="205"/>
      <c r="P1619" s="205"/>
    </row>
    <row r="1620" spans="1:16" s="206" customFormat="1" ht="17.25" hidden="1" outlineLevel="1" x14ac:dyDescent="0.3">
      <c r="A1620" s="79"/>
      <c r="B1620" s="80">
        <f>IF(C1585&lt;&gt;"SELECT TYPE", 1,0)</f>
        <v>0</v>
      </c>
      <c r="C1620" s="459" t="s">
        <v>1675</v>
      </c>
      <c r="D1620" s="565" t="s">
        <v>1676</v>
      </c>
      <c r="E1620" s="202"/>
      <c r="F1620" s="203"/>
      <c r="G1620" s="204"/>
      <c r="H1620" s="205"/>
      <c r="I1620" s="205"/>
      <c r="J1620" s="205"/>
      <c r="K1620" s="205"/>
      <c r="L1620" s="205"/>
      <c r="M1620" s="205"/>
      <c r="N1620" s="205"/>
      <c r="O1620" s="205"/>
      <c r="P1620" s="205"/>
    </row>
    <row r="1621" spans="1:16" s="206" customFormat="1" ht="17.25" hidden="1" outlineLevel="2" x14ac:dyDescent="0.3">
      <c r="A1621" s="208"/>
      <c r="B1621" s="531"/>
      <c r="C1621" s="508"/>
      <c r="D1621" s="507" t="s">
        <v>1675</v>
      </c>
      <c r="E1621" s="507"/>
      <c r="F1621" s="203"/>
      <c r="G1621" s="204"/>
      <c r="H1621" s="205"/>
      <c r="I1621" s="205"/>
      <c r="J1621" s="205"/>
      <c r="K1621" s="205"/>
      <c r="L1621" s="205"/>
      <c r="M1621" s="205"/>
      <c r="N1621" s="205"/>
      <c r="O1621" s="205"/>
      <c r="P1621" s="205"/>
    </row>
    <row r="1622" spans="1:16" s="206" customFormat="1" ht="17.25" hidden="1" outlineLevel="2" x14ac:dyDescent="0.3">
      <c r="A1622" s="208"/>
      <c r="B1622" s="531"/>
      <c r="C1622" s="508"/>
      <c r="D1622" s="507" t="s">
        <v>1676</v>
      </c>
      <c r="E1622" s="507"/>
      <c r="F1622" s="203"/>
      <c r="G1622" s="204"/>
      <c r="H1622" s="205"/>
      <c r="I1622" s="205"/>
      <c r="J1622" s="205"/>
      <c r="K1622" s="205"/>
      <c r="L1622" s="205"/>
      <c r="M1622" s="205"/>
      <c r="N1622" s="205"/>
      <c r="O1622" s="205"/>
      <c r="P1622" s="205"/>
    </row>
    <row r="1623" spans="1:16" s="206" customFormat="1" ht="34.5" hidden="1" outlineLevel="1" x14ac:dyDescent="0.3">
      <c r="A1623" s="79"/>
      <c r="B1623" s="80">
        <f>IF(C1585&lt;&gt;"SELECT TYPE", 1,0)</f>
        <v>0</v>
      </c>
      <c r="C1623" s="459" t="s">
        <v>1677</v>
      </c>
      <c r="D1623" s="565" t="s">
        <v>1678</v>
      </c>
      <c r="E1623" s="202" t="s">
        <v>1679</v>
      </c>
      <c r="F1623" s="203"/>
      <c r="G1623" s="204"/>
      <c r="H1623" s="205"/>
      <c r="I1623" s="205"/>
      <c r="J1623" s="205"/>
      <c r="K1623" s="205"/>
      <c r="L1623" s="205"/>
      <c r="M1623" s="205"/>
      <c r="N1623" s="205"/>
      <c r="O1623" s="205"/>
      <c r="P1623" s="205"/>
    </row>
    <row r="1624" spans="1:16" s="206" customFormat="1" ht="34.5" hidden="1" outlineLevel="2" x14ac:dyDescent="0.3">
      <c r="A1624" s="208"/>
      <c r="B1624" s="531"/>
      <c r="C1624" s="508" t="s">
        <v>1680</v>
      </c>
      <c r="D1624" s="507"/>
      <c r="E1624" s="507"/>
      <c r="F1624" s="203"/>
      <c r="G1624" s="204"/>
      <c r="H1624" s="205"/>
      <c r="I1624" s="205"/>
      <c r="J1624" s="205"/>
      <c r="K1624" s="205"/>
      <c r="L1624" s="205"/>
      <c r="M1624" s="205"/>
      <c r="N1624" s="205"/>
      <c r="O1624" s="205"/>
      <c r="P1624" s="205"/>
    </row>
    <row r="1625" spans="1:16" s="206" customFormat="1" ht="34.5" hidden="1" outlineLevel="2" x14ac:dyDescent="0.3">
      <c r="A1625" s="208"/>
      <c r="B1625" s="531"/>
      <c r="C1625" s="508" t="s">
        <v>1681</v>
      </c>
      <c r="D1625" s="507"/>
      <c r="E1625" s="507"/>
      <c r="F1625" s="203"/>
      <c r="G1625" s="204"/>
      <c r="H1625" s="205"/>
      <c r="I1625" s="205"/>
      <c r="J1625" s="205"/>
      <c r="K1625" s="205"/>
      <c r="L1625" s="205"/>
      <c r="M1625" s="205"/>
      <c r="N1625" s="205"/>
      <c r="O1625" s="205"/>
      <c r="P1625" s="205"/>
    </row>
    <row r="1626" spans="1:16" s="206" customFormat="1" ht="17.25" hidden="1" outlineLevel="2" x14ac:dyDescent="0.3">
      <c r="A1626" s="208"/>
      <c r="B1626" s="531"/>
      <c r="C1626" s="508" t="s">
        <v>1677</v>
      </c>
      <c r="D1626" s="507"/>
      <c r="E1626" s="507"/>
      <c r="F1626" s="203"/>
      <c r="G1626" s="204"/>
      <c r="H1626" s="205"/>
      <c r="I1626" s="205"/>
      <c r="J1626" s="205"/>
      <c r="K1626" s="205"/>
      <c r="L1626" s="205"/>
      <c r="M1626" s="205"/>
      <c r="N1626" s="205"/>
      <c r="O1626" s="205"/>
      <c r="P1626" s="205"/>
    </row>
    <row r="1627" spans="1:16" s="206" customFormat="1" ht="17.25" hidden="1" outlineLevel="2" x14ac:dyDescent="0.3">
      <c r="A1627" s="209"/>
      <c r="B1627" s="566"/>
      <c r="C1627" s="508"/>
      <c r="D1627" s="507"/>
      <c r="E1627" s="567"/>
      <c r="F1627" s="203"/>
      <c r="G1627" s="204"/>
      <c r="H1627" s="205"/>
      <c r="I1627" s="205"/>
      <c r="J1627" s="205"/>
      <c r="K1627" s="205"/>
      <c r="L1627" s="205"/>
      <c r="M1627" s="205"/>
      <c r="N1627" s="205"/>
      <c r="O1627" s="205"/>
      <c r="P1627" s="205"/>
    </row>
    <row r="1628" spans="1:16" s="206" customFormat="1" ht="17.25" hidden="1" outlineLevel="1" x14ac:dyDescent="0.3">
      <c r="A1628" s="79"/>
      <c r="B1628" s="80">
        <f>IF(C1585&lt;&gt;"SELECT TYPE", 1,0)</f>
        <v>0</v>
      </c>
      <c r="C1628" s="459" t="s">
        <v>1682</v>
      </c>
      <c r="D1628" s="565" t="s">
        <v>1683</v>
      </c>
      <c r="E1628" s="202" t="s">
        <v>1684</v>
      </c>
      <c r="F1628" s="203"/>
      <c r="G1628" s="204"/>
      <c r="H1628" s="205"/>
      <c r="I1628" s="205"/>
      <c r="J1628" s="205"/>
      <c r="K1628" s="205"/>
      <c r="L1628" s="205"/>
      <c r="M1628" s="205"/>
      <c r="N1628" s="205"/>
      <c r="O1628" s="205"/>
      <c r="P1628" s="205"/>
    </row>
    <row r="1629" spans="1:16" s="206" customFormat="1" ht="17.25" hidden="1" outlineLevel="2" x14ac:dyDescent="0.3">
      <c r="A1629" s="568"/>
      <c r="B1629" s="568"/>
      <c r="C1629" s="569" t="s">
        <v>1685</v>
      </c>
      <c r="D1629" s="568"/>
      <c r="E1629" s="568"/>
      <c r="F1629" s="203"/>
      <c r="G1629" s="204"/>
      <c r="H1629" s="205"/>
      <c r="I1629" s="205"/>
      <c r="J1629" s="205"/>
      <c r="K1629" s="205"/>
      <c r="L1629" s="205"/>
      <c r="M1629" s="205"/>
      <c r="N1629" s="205"/>
      <c r="O1629" s="205"/>
      <c r="P1629" s="205"/>
    </row>
    <row r="1630" spans="1:16" s="206" customFormat="1" ht="17.25" hidden="1" outlineLevel="2" x14ac:dyDescent="0.3">
      <c r="A1630" s="568"/>
      <c r="B1630" s="568"/>
      <c r="C1630" s="569" t="s">
        <v>1686</v>
      </c>
      <c r="D1630" s="568"/>
      <c r="E1630" s="568"/>
      <c r="F1630" s="203"/>
      <c r="G1630" s="204"/>
      <c r="H1630" s="205"/>
      <c r="I1630" s="205"/>
      <c r="J1630" s="205"/>
      <c r="K1630" s="205"/>
      <c r="L1630" s="205"/>
      <c r="M1630" s="205"/>
      <c r="N1630" s="205"/>
      <c r="O1630" s="205"/>
      <c r="P1630" s="205"/>
    </row>
    <row r="1631" spans="1:16" s="206" customFormat="1" ht="17.25" hidden="1" outlineLevel="2" x14ac:dyDescent="0.3">
      <c r="A1631" s="568"/>
      <c r="B1631" s="568"/>
      <c r="C1631" s="569" t="s">
        <v>1682</v>
      </c>
      <c r="D1631" s="568"/>
      <c r="E1631" s="568"/>
      <c r="F1631" s="203"/>
      <c r="G1631" s="204"/>
      <c r="H1631" s="205"/>
      <c r="I1631" s="205"/>
      <c r="J1631" s="205"/>
      <c r="K1631" s="205"/>
      <c r="L1631" s="205"/>
      <c r="M1631" s="205"/>
      <c r="N1631" s="205"/>
      <c r="O1631" s="205"/>
      <c r="P1631" s="205"/>
    </row>
    <row r="1632" spans="1:16" s="206" customFormat="1" ht="17.25" hidden="1" outlineLevel="2" x14ac:dyDescent="0.3">
      <c r="A1632" s="568"/>
      <c r="B1632" s="568"/>
      <c r="C1632" s="569" t="s">
        <v>1687</v>
      </c>
      <c r="D1632" s="568"/>
      <c r="E1632" s="568"/>
      <c r="F1632" s="203"/>
      <c r="G1632" s="204"/>
      <c r="H1632" s="205"/>
      <c r="I1632" s="205"/>
      <c r="J1632" s="205"/>
      <c r="K1632" s="205"/>
      <c r="L1632" s="205"/>
      <c r="M1632" s="205"/>
      <c r="N1632" s="205"/>
      <c r="O1632" s="205"/>
      <c r="P1632" s="205"/>
    </row>
    <row r="1633" spans="1:16" s="206" customFormat="1" ht="34.5" hidden="1" outlineLevel="1" x14ac:dyDescent="0.3">
      <c r="A1633" s="79"/>
      <c r="B1633" s="80">
        <f>IF(C1585&lt;&gt;"SELECT TYPE", 1,0)</f>
        <v>0</v>
      </c>
      <c r="C1633" s="485" t="s">
        <v>1688</v>
      </c>
      <c r="D1633" s="501" t="s">
        <v>1689</v>
      </c>
      <c r="E1633" s="202"/>
      <c r="F1633" s="203"/>
      <c r="G1633" s="204"/>
      <c r="H1633" s="205"/>
      <c r="I1633" s="205"/>
      <c r="J1633" s="205"/>
      <c r="K1633" s="205"/>
      <c r="L1633" s="205"/>
      <c r="M1633" s="205"/>
      <c r="N1633" s="205"/>
      <c r="O1633" s="205"/>
      <c r="P1633" s="205"/>
    </row>
    <row r="1634" spans="1:16" s="206" customFormat="1" ht="17.25" hidden="1" outlineLevel="2" x14ac:dyDescent="0.3">
      <c r="A1634" s="207"/>
      <c r="B1634" s="563"/>
      <c r="C1634" s="508" t="s">
        <v>1688</v>
      </c>
      <c r="D1634" s="564"/>
      <c r="E1634" s="507"/>
      <c r="F1634" s="203"/>
      <c r="G1634" s="204"/>
      <c r="H1634" s="205"/>
      <c r="I1634" s="205"/>
      <c r="J1634" s="205"/>
      <c r="K1634" s="205"/>
      <c r="L1634" s="205"/>
      <c r="M1634" s="205"/>
      <c r="N1634" s="205"/>
      <c r="O1634" s="205"/>
      <c r="P1634" s="205"/>
    </row>
    <row r="1635" spans="1:16" s="206" customFormat="1" ht="17.25" hidden="1" outlineLevel="2" x14ac:dyDescent="0.3">
      <c r="A1635" s="207"/>
      <c r="B1635" s="563"/>
      <c r="C1635" s="508" t="s">
        <v>1690</v>
      </c>
      <c r="D1635" s="564"/>
      <c r="E1635" s="507"/>
      <c r="F1635" s="203"/>
      <c r="G1635" s="204"/>
      <c r="H1635" s="205"/>
      <c r="I1635" s="205"/>
      <c r="J1635" s="205"/>
      <c r="K1635" s="205"/>
      <c r="L1635" s="205"/>
      <c r="M1635" s="205"/>
      <c r="N1635" s="205"/>
      <c r="O1635" s="205"/>
      <c r="P1635" s="205"/>
    </row>
    <row r="1636" spans="1:16" s="206" customFormat="1" ht="18" hidden="1" outlineLevel="1" thickBot="1" x14ac:dyDescent="0.35">
      <c r="A1636" s="79"/>
      <c r="B1636" s="80">
        <f>IF(C1585&lt;&gt;"SELECT TYPE", 1,0)</f>
        <v>0</v>
      </c>
      <c r="C1636" s="459">
        <v>0</v>
      </c>
      <c r="D1636" s="565" t="s">
        <v>1691</v>
      </c>
      <c r="E1636" s="202"/>
      <c r="F1636" s="203"/>
      <c r="G1636" s="204"/>
      <c r="H1636" s="205"/>
      <c r="I1636" s="205"/>
      <c r="J1636" s="205"/>
      <c r="K1636" s="205"/>
      <c r="L1636" s="205"/>
      <c r="M1636" s="205"/>
      <c r="N1636" s="205"/>
      <c r="O1636" s="205"/>
      <c r="P1636" s="205"/>
    </row>
    <row r="1637" spans="1:16" s="206" customFormat="1" ht="18" hidden="1" thickBot="1" x14ac:dyDescent="0.35">
      <c r="A1637" s="363"/>
      <c r="B1637" s="364"/>
      <c r="C1637" s="364"/>
      <c r="D1637" s="364"/>
      <c r="E1637" s="365"/>
      <c r="F1637" s="203"/>
      <c r="G1637" s="204"/>
      <c r="H1637" s="205"/>
      <c r="I1637" s="205"/>
      <c r="J1637" s="205"/>
      <c r="K1637" s="205"/>
      <c r="L1637" s="205"/>
      <c r="M1637" s="205"/>
      <c r="N1637" s="205"/>
      <c r="O1637" s="205"/>
      <c r="P1637" s="205"/>
    </row>
    <row r="1638" spans="1:16" s="206" customFormat="1" ht="18" hidden="1" customHeight="1" thickBot="1" x14ac:dyDescent="0.35">
      <c r="A1638" s="477"/>
      <c r="B1638" s="706">
        <f>SUM(B1639:B1705)</f>
        <v>0</v>
      </c>
      <c r="C1638" s="431" t="s">
        <v>1692</v>
      </c>
      <c r="D1638" s="431"/>
      <c r="E1638" s="570"/>
      <c r="G1638" s="204" t="s">
        <v>1693</v>
      </c>
      <c r="H1638" s="205"/>
      <c r="I1638" s="205"/>
      <c r="J1638" s="205"/>
      <c r="K1638" s="205"/>
      <c r="L1638" s="205"/>
      <c r="M1638" s="205"/>
      <c r="N1638" s="205"/>
      <c r="O1638" s="205"/>
      <c r="P1638" s="205"/>
    </row>
    <row r="1639" spans="1:16" s="206" customFormat="1" ht="17.25" hidden="1" outlineLevel="1" x14ac:dyDescent="0.3">
      <c r="A1639" s="178" t="s">
        <v>1694</v>
      </c>
      <c r="B1639" s="80"/>
      <c r="C1639" s="457"/>
      <c r="D1639" s="458"/>
      <c r="E1639" s="105"/>
      <c r="F1639" s="203"/>
      <c r="G1639" s="204"/>
      <c r="H1639" s="205"/>
      <c r="I1639" s="205"/>
      <c r="J1639" s="205"/>
      <c r="K1639" s="205"/>
      <c r="L1639" s="205"/>
      <c r="M1639" s="205"/>
      <c r="N1639" s="205"/>
      <c r="O1639" s="205"/>
      <c r="P1639" s="205"/>
    </row>
    <row r="1640" spans="1:16" s="206" customFormat="1" ht="34.5" hidden="1" outlineLevel="1" x14ac:dyDescent="0.3">
      <c r="A1640" s="209"/>
      <c r="B1640" s="110">
        <f>IF(AND(C1585="DD4200 ES30-30", C1590=0),1*C1636,0)</f>
        <v>0</v>
      </c>
      <c r="C1640" s="508" t="s">
        <v>1695</v>
      </c>
      <c r="D1640" s="483" t="s">
        <v>1696</v>
      </c>
      <c r="E1640" s="210" t="s">
        <v>1697</v>
      </c>
      <c r="F1640" s="203"/>
      <c r="G1640" s="204"/>
      <c r="H1640" s="205"/>
      <c r="I1640" s="205"/>
      <c r="J1640" s="205"/>
      <c r="K1640" s="205"/>
      <c r="L1640" s="205"/>
      <c r="M1640" s="205"/>
      <c r="N1640" s="205"/>
      <c r="O1640" s="205"/>
      <c r="P1640" s="205"/>
    </row>
    <row r="1641" spans="1:16" s="206" customFormat="1" ht="34.5" hidden="1" outlineLevel="1" x14ac:dyDescent="0.3">
      <c r="A1641" s="208"/>
      <c r="B1641" s="110">
        <f>IF(AND(C1585="DD4200 ES30-30", C1590=1),1*C1636,0)</f>
        <v>0</v>
      </c>
      <c r="C1641" s="508" t="s">
        <v>1698</v>
      </c>
      <c r="D1641" s="483" t="s">
        <v>1699</v>
      </c>
      <c r="E1641" s="210" t="s">
        <v>1700</v>
      </c>
      <c r="F1641" s="203"/>
      <c r="G1641" s="204"/>
      <c r="H1641" s="205"/>
      <c r="I1641" s="205"/>
      <c r="J1641" s="205"/>
      <c r="K1641" s="205"/>
      <c r="L1641" s="205"/>
      <c r="M1641" s="205"/>
      <c r="N1641" s="205"/>
      <c r="O1641" s="205"/>
      <c r="P1641" s="205"/>
    </row>
    <row r="1642" spans="1:16" s="206" customFormat="1" ht="34.5" hidden="1" outlineLevel="1" x14ac:dyDescent="0.3">
      <c r="A1642" s="208"/>
      <c r="B1642" s="110">
        <f>IF(AND(C1585="DD4200 ES30-30", C1590=2),1*C1636,0)</f>
        <v>0</v>
      </c>
      <c r="C1642" s="508" t="s">
        <v>1701</v>
      </c>
      <c r="D1642" s="483" t="s">
        <v>1702</v>
      </c>
      <c r="E1642" s="210" t="s">
        <v>1703</v>
      </c>
      <c r="F1642" s="203"/>
      <c r="G1642" s="204"/>
      <c r="H1642" s="205"/>
      <c r="I1642" s="205"/>
      <c r="J1642" s="205"/>
      <c r="K1642" s="205"/>
      <c r="L1642" s="205"/>
      <c r="M1642" s="205"/>
      <c r="N1642" s="205"/>
      <c r="O1642" s="205"/>
      <c r="P1642" s="205"/>
    </row>
    <row r="1643" spans="1:16" s="206" customFormat="1" ht="34.5" hidden="1" outlineLevel="1" x14ac:dyDescent="0.3">
      <c r="A1643" s="208"/>
      <c r="B1643" s="110">
        <f>IF(AND(C1585="DD4200 ES30-45", C1590=1),1*C1636,0)</f>
        <v>0</v>
      </c>
      <c r="C1643" s="508" t="s">
        <v>1704</v>
      </c>
      <c r="D1643" s="483" t="s">
        <v>1705</v>
      </c>
      <c r="E1643" s="210" t="s">
        <v>1706</v>
      </c>
      <c r="F1643" s="203"/>
      <c r="G1643" s="204"/>
      <c r="H1643" s="205"/>
      <c r="I1643" s="205"/>
      <c r="J1643" s="205"/>
      <c r="K1643" s="205"/>
      <c r="L1643" s="205"/>
      <c r="M1643" s="205"/>
      <c r="N1643" s="205"/>
      <c r="O1643" s="205"/>
      <c r="P1643" s="205"/>
    </row>
    <row r="1644" spans="1:16" s="206" customFormat="1" ht="34.5" hidden="1" outlineLevel="1" x14ac:dyDescent="0.3">
      <c r="A1644" s="208"/>
      <c r="B1644" s="110">
        <f>IF(AND(C1585="DD4200 ES30-45", C1590=2),1*C1636,0)</f>
        <v>0</v>
      </c>
      <c r="C1644" s="508" t="s">
        <v>1707</v>
      </c>
      <c r="D1644" s="483" t="s">
        <v>1708</v>
      </c>
      <c r="E1644" s="210" t="s">
        <v>1709</v>
      </c>
      <c r="F1644" s="203"/>
      <c r="G1644" s="204"/>
      <c r="H1644" s="205"/>
      <c r="I1644" s="205"/>
      <c r="J1644" s="205"/>
      <c r="K1644" s="205"/>
      <c r="L1644" s="205"/>
      <c r="M1644" s="205"/>
      <c r="N1644" s="205"/>
      <c r="O1644" s="205"/>
      <c r="P1644" s="205"/>
    </row>
    <row r="1645" spans="1:16" s="206" customFormat="1" ht="34.5" hidden="1" outlineLevel="1" x14ac:dyDescent="0.3">
      <c r="A1645" s="208"/>
      <c r="B1645" s="110">
        <f>IF(AND(C1585="DD4200 ES30-45", C1590=3),1*C1636,0)</f>
        <v>0</v>
      </c>
      <c r="C1645" s="508" t="s">
        <v>1710</v>
      </c>
      <c r="D1645" s="483" t="s">
        <v>1711</v>
      </c>
      <c r="E1645" s="210" t="s">
        <v>1712</v>
      </c>
      <c r="F1645" s="203"/>
      <c r="G1645" s="204"/>
      <c r="H1645" s="205"/>
      <c r="I1645" s="205"/>
      <c r="J1645" s="205"/>
      <c r="K1645" s="205"/>
      <c r="L1645" s="205"/>
      <c r="M1645" s="205"/>
      <c r="N1645" s="205"/>
      <c r="O1645" s="205"/>
      <c r="P1645" s="205"/>
    </row>
    <row r="1646" spans="1:16" s="206" customFormat="1" ht="34.5" hidden="1" outlineLevel="1" x14ac:dyDescent="0.3">
      <c r="A1646" s="208"/>
      <c r="B1646" s="110">
        <f>IF(AND(C1585="DD4200 ES30-45", C1590=4),1*C1636,0)</f>
        <v>0</v>
      </c>
      <c r="C1646" s="508" t="s">
        <v>1713</v>
      </c>
      <c r="D1646" s="483" t="s">
        <v>1714</v>
      </c>
      <c r="E1646" s="210" t="s">
        <v>1715</v>
      </c>
      <c r="F1646" s="203"/>
      <c r="G1646" s="204"/>
      <c r="H1646" s="205"/>
      <c r="I1646" s="205"/>
      <c r="J1646" s="205"/>
      <c r="K1646" s="205"/>
      <c r="L1646" s="205"/>
      <c r="M1646" s="205"/>
      <c r="N1646" s="205"/>
      <c r="O1646" s="205"/>
      <c r="P1646" s="205"/>
    </row>
    <row r="1647" spans="1:16" s="206" customFormat="1" ht="34.5" hidden="1" outlineLevel="1" x14ac:dyDescent="0.3">
      <c r="A1647" s="208"/>
      <c r="B1647" s="110">
        <f>IF(AND(C1585="DD4200 ES30-45", C1590=5),1*C1636,0)</f>
        <v>0</v>
      </c>
      <c r="C1647" s="508" t="s">
        <v>1716</v>
      </c>
      <c r="D1647" s="483" t="s">
        <v>1717</v>
      </c>
      <c r="E1647" s="210" t="s">
        <v>1718</v>
      </c>
      <c r="F1647" s="203"/>
      <c r="G1647" s="204"/>
      <c r="H1647" s="205"/>
      <c r="I1647" s="205"/>
      <c r="J1647" s="205"/>
      <c r="K1647" s="205"/>
      <c r="L1647" s="205"/>
      <c r="M1647" s="205"/>
      <c r="N1647" s="205"/>
      <c r="O1647" s="205"/>
      <c r="P1647" s="205"/>
    </row>
    <row r="1648" spans="1:16" s="206" customFormat="1" ht="17.25" hidden="1" outlineLevel="1" x14ac:dyDescent="0.3">
      <c r="A1648" s="208"/>
      <c r="B1648" s="110"/>
      <c r="C1648" s="571"/>
      <c r="D1648" s="567"/>
      <c r="E1648" s="211"/>
      <c r="F1648" s="203"/>
      <c r="G1648" s="204"/>
      <c r="H1648" s="205"/>
      <c r="I1648" s="205"/>
      <c r="J1648" s="205"/>
      <c r="K1648" s="205"/>
      <c r="L1648" s="205"/>
      <c r="M1648" s="205"/>
      <c r="N1648" s="205"/>
      <c r="O1648" s="205"/>
      <c r="P1648" s="205"/>
    </row>
    <row r="1649" spans="1:16" s="206" customFormat="1" ht="17.25" hidden="1" outlineLevel="1" x14ac:dyDescent="0.3">
      <c r="A1649" s="572" t="s">
        <v>1719</v>
      </c>
      <c r="B1649" s="573"/>
      <c r="C1649" s="574"/>
      <c r="D1649" s="458"/>
      <c r="E1649" s="458"/>
      <c r="F1649" s="203"/>
      <c r="G1649" s="204"/>
      <c r="H1649" s="205"/>
      <c r="I1649" s="205"/>
      <c r="J1649" s="205"/>
      <c r="K1649" s="205"/>
      <c r="L1649" s="205"/>
      <c r="M1649" s="205"/>
      <c r="N1649" s="205"/>
      <c r="O1649" s="205"/>
      <c r="P1649" s="205"/>
    </row>
    <row r="1650" spans="1:16" s="206" customFormat="1" ht="17.25" hidden="1" outlineLevel="1" x14ac:dyDescent="0.3">
      <c r="A1650" s="209"/>
      <c r="B1650" s="212"/>
      <c r="C1650" s="571"/>
      <c r="D1650" s="567"/>
      <c r="E1650" s="211"/>
      <c r="F1650" s="203"/>
      <c r="G1650" s="204"/>
      <c r="H1650" s="205"/>
      <c r="I1650" s="205"/>
      <c r="J1650" s="205"/>
      <c r="K1650" s="205"/>
      <c r="L1650" s="205"/>
      <c r="M1650" s="205"/>
      <c r="N1650" s="205"/>
      <c r="O1650" s="205"/>
      <c r="P1650" s="205"/>
    </row>
    <row r="1651" spans="1:16" s="206" customFormat="1" ht="34.5" hidden="1" outlineLevel="1" x14ac:dyDescent="0.3">
      <c r="A1651" s="209"/>
      <c r="B1651" s="110">
        <f>IF(AND(C1585="DD7200", C1590=0),1*C1636,0)</f>
        <v>0</v>
      </c>
      <c r="C1651" s="439" t="s">
        <v>1720</v>
      </c>
      <c r="D1651" s="483" t="s">
        <v>1721</v>
      </c>
      <c r="E1651" s="210" t="s">
        <v>1697</v>
      </c>
      <c r="F1651" s="203"/>
      <c r="G1651" s="204"/>
      <c r="H1651" s="205"/>
      <c r="I1651" s="205"/>
      <c r="J1651" s="205"/>
      <c r="K1651" s="205"/>
      <c r="L1651" s="205"/>
      <c r="M1651" s="205"/>
      <c r="N1651" s="205"/>
      <c r="O1651" s="205"/>
      <c r="P1651" s="205"/>
    </row>
    <row r="1652" spans="1:16" s="206" customFormat="1" ht="34.5" hidden="1" outlineLevel="1" x14ac:dyDescent="0.3">
      <c r="A1652" s="209"/>
      <c r="B1652" s="110">
        <f>IF(AND(C1585="DD7200", C1590=3),1*C1636,0)</f>
        <v>0</v>
      </c>
      <c r="C1652" s="439" t="s">
        <v>1722</v>
      </c>
      <c r="D1652" s="483" t="s">
        <v>1723</v>
      </c>
      <c r="E1652" s="210" t="s">
        <v>1712</v>
      </c>
      <c r="F1652" s="203"/>
      <c r="G1652" s="204"/>
      <c r="H1652" s="205"/>
      <c r="I1652" s="205"/>
      <c r="J1652" s="205"/>
      <c r="K1652" s="205"/>
      <c r="L1652" s="205"/>
      <c r="M1652" s="205"/>
      <c r="N1652" s="205"/>
      <c r="O1652" s="205"/>
      <c r="P1652" s="205"/>
    </row>
    <row r="1653" spans="1:16" s="206" customFormat="1" ht="34.5" hidden="1" outlineLevel="1" x14ac:dyDescent="0.3">
      <c r="A1653" s="209"/>
      <c r="B1653" s="110">
        <f>IF(AND(C1585="DD7200", C1590=4),1*C1636,0)</f>
        <v>0</v>
      </c>
      <c r="C1653" s="439" t="s">
        <v>1724</v>
      </c>
      <c r="D1653" s="483" t="s">
        <v>1725</v>
      </c>
      <c r="E1653" s="210" t="s">
        <v>1715</v>
      </c>
      <c r="F1653" s="203"/>
      <c r="G1653" s="204"/>
      <c r="H1653" s="205"/>
      <c r="I1653" s="205"/>
      <c r="J1653" s="205"/>
      <c r="K1653" s="205"/>
      <c r="L1653" s="205"/>
      <c r="M1653" s="205"/>
      <c r="N1653" s="205"/>
      <c r="O1653" s="205"/>
      <c r="P1653" s="205"/>
    </row>
    <row r="1654" spans="1:16" s="206" customFormat="1" ht="34.5" hidden="1" outlineLevel="1" x14ac:dyDescent="0.3">
      <c r="A1654" s="209"/>
      <c r="B1654" s="110">
        <f>IF(AND(C1585="DD7200", C1590=5),1*C1636,0)</f>
        <v>0</v>
      </c>
      <c r="C1654" s="439" t="s">
        <v>1726</v>
      </c>
      <c r="D1654" s="483" t="s">
        <v>1727</v>
      </c>
      <c r="E1654" s="210" t="s">
        <v>1718</v>
      </c>
      <c r="F1654" s="203"/>
      <c r="G1654" s="204"/>
      <c r="H1654" s="205"/>
      <c r="I1654" s="205"/>
      <c r="J1654" s="205"/>
      <c r="K1654" s="205"/>
      <c r="L1654" s="205"/>
      <c r="M1654" s="205"/>
      <c r="N1654" s="205"/>
      <c r="O1654" s="205"/>
      <c r="P1654" s="205"/>
    </row>
    <row r="1655" spans="1:16" s="206" customFormat="1" ht="34.5" hidden="1" outlineLevel="1" x14ac:dyDescent="0.3">
      <c r="A1655" s="209"/>
      <c r="B1655" s="110">
        <f>IF(AND(C1585="DD7200", C1590=6),1*C1636,0)</f>
        <v>0</v>
      </c>
      <c r="C1655" s="439" t="s">
        <v>1728</v>
      </c>
      <c r="D1655" s="483" t="s">
        <v>1729</v>
      </c>
      <c r="E1655" s="210" t="s">
        <v>1730</v>
      </c>
      <c r="F1655" s="203"/>
      <c r="G1655" s="204"/>
      <c r="H1655" s="205"/>
      <c r="I1655" s="205"/>
      <c r="J1655" s="205"/>
      <c r="K1655" s="205"/>
      <c r="L1655" s="205"/>
      <c r="M1655" s="205"/>
      <c r="N1655" s="205"/>
      <c r="O1655" s="205"/>
      <c r="P1655" s="205"/>
    </row>
    <row r="1656" spans="1:16" s="206" customFormat="1" ht="34.5" hidden="1" outlineLevel="1" x14ac:dyDescent="0.3">
      <c r="A1656" s="209"/>
      <c r="B1656" s="110">
        <f>IF(AND(C1585="DD7200", C1590=7),1*C1636,0)</f>
        <v>0</v>
      </c>
      <c r="C1656" s="439" t="s">
        <v>1731</v>
      </c>
      <c r="D1656" s="483" t="s">
        <v>1732</v>
      </c>
      <c r="E1656" s="210" t="s">
        <v>1733</v>
      </c>
      <c r="F1656" s="203"/>
      <c r="G1656" s="204"/>
      <c r="H1656" s="205"/>
      <c r="I1656" s="205"/>
      <c r="J1656" s="205"/>
      <c r="K1656" s="205"/>
      <c r="L1656" s="205"/>
      <c r="M1656" s="205"/>
      <c r="N1656" s="205"/>
      <c r="O1656" s="205"/>
      <c r="P1656" s="205"/>
    </row>
    <row r="1657" spans="1:16" s="206" customFormat="1" ht="34.5" hidden="1" outlineLevel="1" x14ac:dyDescent="0.3">
      <c r="A1657" s="209"/>
      <c r="B1657" s="110">
        <f>IF(AND(C1585="DD7200", C1590=8),1*C1636,0)</f>
        <v>0</v>
      </c>
      <c r="C1657" s="439" t="s">
        <v>1734</v>
      </c>
      <c r="D1657" s="483" t="s">
        <v>1735</v>
      </c>
      <c r="E1657" s="210" t="s">
        <v>1736</v>
      </c>
      <c r="F1657" s="203"/>
      <c r="G1657" s="204"/>
      <c r="H1657" s="205"/>
      <c r="I1657" s="205"/>
      <c r="J1657" s="205"/>
      <c r="K1657" s="205"/>
      <c r="L1657" s="205"/>
      <c r="M1657" s="205"/>
      <c r="N1657" s="205"/>
      <c r="O1657" s="205"/>
      <c r="P1657" s="205"/>
    </row>
    <row r="1658" spans="1:16" s="206" customFormat="1" ht="34.5" hidden="1" outlineLevel="1" x14ac:dyDescent="0.3">
      <c r="A1658" s="209"/>
      <c r="B1658" s="110">
        <f>IF(AND(C1585="DD7200", C1590=9),1*C1636,0)</f>
        <v>0</v>
      </c>
      <c r="C1658" s="439" t="s">
        <v>1737</v>
      </c>
      <c r="D1658" s="483" t="s">
        <v>1738</v>
      </c>
      <c r="E1658" s="210" t="s">
        <v>1739</v>
      </c>
      <c r="F1658" s="203"/>
      <c r="G1658" s="204"/>
      <c r="H1658" s="205"/>
      <c r="I1658" s="205"/>
      <c r="J1658" s="205"/>
      <c r="K1658" s="205"/>
      <c r="L1658" s="205"/>
      <c r="M1658" s="205"/>
      <c r="N1658" s="205"/>
      <c r="O1658" s="205"/>
      <c r="P1658" s="205"/>
    </row>
    <row r="1659" spans="1:16" s="206" customFormat="1" ht="34.5" hidden="1" outlineLevel="1" x14ac:dyDescent="0.3">
      <c r="A1659" s="209"/>
      <c r="B1659" s="110">
        <f>IF(AND(C1585="DD7200", C1590=10),1*C1636,0)</f>
        <v>0</v>
      </c>
      <c r="C1659" s="439" t="s">
        <v>1740</v>
      </c>
      <c r="D1659" s="483" t="s">
        <v>1741</v>
      </c>
      <c r="E1659" s="210" t="s">
        <v>1742</v>
      </c>
      <c r="F1659" s="203"/>
      <c r="G1659" s="204"/>
      <c r="H1659" s="205"/>
      <c r="I1659" s="205"/>
      <c r="J1659" s="205"/>
      <c r="K1659" s="205"/>
      <c r="L1659" s="205"/>
      <c r="M1659" s="205"/>
      <c r="N1659" s="205"/>
      <c r="O1659" s="205"/>
      <c r="P1659" s="205"/>
    </row>
    <row r="1660" spans="1:16" s="206" customFormat="1" ht="34.5" hidden="1" outlineLevel="1" x14ac:dyDescent="0.3">
      <c r="A1660" s="209"/>
      <c r="B1660" s="110">
        <f>IF(AND(C1585="DD7200", C1590=11),1*C1636,0)</f>
        <v>0</v>
      </c>
      <c r="C1660" s="439" t="s">
        <v>1743</v>
      </c>
      <c r="D1660" s="483" t="s">
        <v>1744</v>
      </c>
      <c r="E1660" s="210" t="s">
        <v>1745</v>
      </c>
      <c r="F1660" s="203"/>
      <c r="G1660" s="204"/>
      <c r="H1660" s="205"/>
      <c r="I1660" s="205"/>
      <c r="J1660" s="205"/>
      <c r="K1660" s="205"/>
      <c r="L1660" s="205"/>
      <c r="M1660" s="205"/>
      <c r="N1660" s="205"/>
      <c r="O1660" s="205"/>
      <c r="P1660" s="205"/>
    </row>
    <row r="1661" spans="1:16" s="206" customFormat="1" ht="34.5" hidden="1" outlineLevel="1" x14ac:dyDescent="0.3">
      <c r="A1661" s="209"/>
      <c r="B1661" s="110">
        <f>IF(AND(C1585="DD7200", C1590=12),1*C1636,0)</f>
        <v>0</v>
      </c>
      <c r="C1661" s="439" t="s">
        <v>1746</v>
      </c>
      <c r="D1661" s="483" t="s">
        <v>1747</v>
      </c>
      <c r="E1661" s="210" t="s">
        <v>1748</v>
      </c>
      <c r="F1661" s="203"/>
      <c r="G1661" s="204"/>
      <c r="H1661" s="205"/>
      <c r="I1661" s="205"/>
      <c r="J1661" s="205"/>
      <c r="K1661" s="205"/>
      <c r="L1661" s="205"/>
      <c r="M1661" s="205"/>
      <c r="N1661" s="205"/>
      <c r="O1661" s="205"/>
      <c r="P1661" s="205"/>
    </row>
    <row r="1662" spans="1:16" s="206" customFormat="1" ht="17.25" hidden="1" outlineLevel="1" x14ac:dyDescent="0.3">
      <c r="A1662" s="178" t="s">
        <v>1749</v>
      </c>
      <c r="B1662" s="179"/>
      <c r="C1662" s="457"/>
      <c r="D1662" s="458"/>
      <c r="E1662" s="458"/>
      <c r="F1662" s="203"/>
      <c r="G1662" s="204"/>
      <c r="H1662" s="205"/>
      <c r="I1662" s="205"/>
      <c r="J1662" s="205"/>
      <c r="K1662" s="205"/>
      <c r="L1662" s="205"/>
      <c r="M1662" s="205"/>
      <c r="N1662" s="205"/>
      <c r="O1662" s="205"/>
      <c r="P1662" s="205"/>
    </row>
    <row r="1663" spans="1:16" s="206" customFormat="1" ht="34.5" hidden="1" outlineLevel="1" x14ac:dyDescent="0.3">
      <c r="A1663" s="208"/>
      <c r="B1663" s="110">
        <v>0</v>
      </c>
      <c r="C1663" s="439" t="s">
        <v>1750</v>
      </c>
      <c r="D1663" s="483" t="s">
        <v>1751</v>
      </c>
      <c r="E1663" s="211"/>
      <c r="F1663" s="203"/>
      <c r="G1663" s="204"/>
      <c r="H1663" s="205"/>
      <c r="I1663" s="205"/>
      <c r="J1663" s="205"/>
      <c r="K1663" s="205"/>
      <c r="L1663" s="205"/>
      <c r="M1663" s="205"/>
      <c r="N1663" s="205"/>
      <c r="O1663" s="205"/>
      <c r="P1663" s="205"/>
    </row>
    <row r="1664" spans="1:16" s="206" customFormat="1" ht="34.5" hidden="1" outlineLevel="1" x14ac:dyDescent="0.3">
      <c r="A1664" s="208"/>
      <c r="B1664" s="110">
        <v>0</v>
      </c>
      <c r="C1664" s="439" t="s">
        <v>1752</v>
      </c>
      <c r="D1664" s="483" t="s">
        <v>1753</v>
      </c>
      <c r="E1664" s="211"/>
      <c r="F1664" s="203"/>
      <c r="G1664" s="204"/>
      <c r="H1664" s="205"/>
      <c r="I1664" s="205"/>
      <c r="J1664" s="205"/>
      <c r="K1664" s="205"/>
      <c r="L1664" s="205"/>
      <c r="M1664" s="205"/>
      <c r="N1664" s="205"/>
      <c r="O1664" s="205"/>
      <c r="P1664" s="205"/>
    </row>
    <row r="1665" spans="1:16" s="206" customFormat="1" ht="17.25" hidden="1" outlineLevel="1" x14ac:dyDescent="0.3">
      <c r="A1665" s="208"/>
      <c r="B1665" s="575"/>
      <c r="C1665" s="529"/>
      <c r="D1665" s="507"/>
      <c r="E1665" s="211"/>
      <c r="F1665" s="203"/>
      <c r="G1665" s="204"/>
      <c r="H1665" s="205"/>
      <c r="I1665" s="205"/>
      <c r="J1665" s="205"/>
      <c r="K1665" s="205"/>
      <c r="L1665" s="205"/>
      <c r="M1665" s="205"/>
      <c r="N1665" s="205"/>
      <c r="O1665" s="205"/>
      <c r="P1665" s="205"/>
    </row>
    <row r="1666" spans="1:16" s="206" customFormat="1" ht="17.25" hidden="1" outlineLevel="1" x14ac:dyDescent="0.3">
      <c r="A1666" s="208"/>
      <c r="B1666" s="110">
        <v>0</v>
      </c>
      <c r="C1666" s="439" t="s">
        <v>1754</v>
      </c>
      <c r="D1666" s="483" t="s">
        <v>1755</v>
      </c>
      <c r="E1666" s="211"/>
      <c r="F1666" s="203"/>
      <c r="G1666" s="204"/>
      <c r="H1666" s="205"/>
      <c r="I1666" s="205"/>
      <c r="J1666" s="205"/>
      <c r="K1666" s="205"/>
      <c r="L1666" s="205"/>
      <c r="M1666" s="205"/>
      <c r="N1666" s="205"/>
      <c r="O1666" s="205"/>
      <c r="P1666" s="205"/>
    </row>
    <row r="1667" spans="1:16" s="206" customFormat="1" ht="17.25" hidden="1" outlineLevel="1" x14ac:dyDescent="0.3">
      <c r="A1667" s="208"/>
      <c r="B1667" s="575"/>
      <c r="C1667" s="529"/>
      <c r="D1667" s="507"/>
      <c r="E1667" s="211"/>
      <c r="F1667" s="203"/>
      <c r="G1667" s="204"/>
      <c r="H1667" s="205"/>
      <c r="I1667" s="205"/>
      <c r="J1667" s="205"/>
      <c r="K1667" s="205"/>
      <c r="L1667" s="205"/>
      <c r="M1667" s="205"/>
      <c r="N1667" s="205"/>
      <c r="O1667" s="205"/>
      <c r="P1667" s="205"/>
    </row>
    <row r="1668" spans="1:16" s="206" customFormat="1" ht="34.5" hidden="1" outlineLevel="1" x14ac:dyDescent="0.3">
      <c r="A1668" s="208"/>
      <c r="B1668" s="110">
        <v>0</v>
      </c>
      <c r="C1668" s="439" t="s">
        <v>1756</v>
      </c>
      <c r="D1668" s="483" t="s">
        <v>1757</v>
      </c>
      <c r="E1668" s="211"/>
      <c r="F1668" s="203"/>
      <c r="G1668" s="204"/>
      <c r="H1668" s="205"/>
      <c r="I1668" s="205"/>
      <c r="J1668" s="205"/>
      <c r="K1668" s="205"/>
      <c r="L1668" s="205"/>
      <c r="M1668" s="205"/>
      <c r="N1668" s="205"/>
      <c r="O1668" s="205"/>
      <c r="P1668" s="205"/>
    </row>
    <row r="1669" spans="1:16" s="206" customFormat="1" ht="34.5" hidden="1" outlineLevel="1" x14ac:dyDescent="0.3">
      <c r="A1669" s="208"/>
      <c r="B1669" s="110">
        <v>0</v>
      </c>
      <c r="C1669" s="439" t="s">
        <v>1758</v>
      </c>
      <c r="D1669" s="483" t="s">
        <v>1759</v>
      </c>
      <c r="E1669" s="211"/>
      <c r="F1669" s="203"/>
      <c r="G1669" s="204"/>
      <c r="H1669" s="205"/>
      <c r="I1669" s="205"/>
      <c r="J1669" s="205"/>
      <c r="K1669" s="205"/>
      <c r="L1669" s="205"/>
      <c r="M1669" s="205"/>
      <c r="N1669" s="205"/>
      <c r="O1669" s="205"/>
      <c r="P1669" s="205"/>
    </row>
    <row r="1670" spans="1:16" s="206" customFormat="1" ht="17.25" hidden="1" outlineLevel="1" x14ac:dyDescent="0.3">
      <c r="A1670" s="208"/>
      <c r="B1670" s="576"/>
      <c r="C1670" s="529"/>
      <c r="D1670" s="507"/>
      <c r="E1670" s="507"/>
      <c r="F1670" s="203"/>
      <c r="G1670" s="204"/>
      <c r="H1670" s="205"/>
      <c r="I1670" s="205"/>
      <c r="J1670" s="205"/>
      <c r="K1670" s="205"/>
      <c r="L1670" s="205"/>
      <c r="M1670" s="205"/>
      <c r="N1670" s="205"/>
      <c r="O1670" s="205"/>
      <c r="P1670" s="205"/>
    </row>
    <row r="1671" spans="1:16" s="206" customFormat="1" ht="17.25" hidden="1" outlineLevel="1" x14ac:dyDescent="0.3">
      <c r="A1671" s="178" t="s">
        <v>1760</v>
      </c>
      <c r="B1671" s="179"/>
      <c r="C1671" s="457"/>
      <c r="D1671" s="458"/>
      <c r="E1671" s="105"/>
      <c r="F1671" s="203"/>
      <c r="G1671" s="204"/>
      <c r="H1671" s="205"/>
      <c r="I1671" s="205"/>
      <c r="J1671" s="205"/>
      <c r="K1671" s="205"/>
      <c r="L1671" s="205"/>
      <c r="M1671" s="205"/>
      <c r="N1671" s="205"/>
      <c r="O1671" s="205"/>
      <c r="P1671" s="205"/>
    </row>
    <row r="1672" spans="1:16" s="206" customFormat="1" ht="34.5" hidden="1" outlineLevel="1" x14ac:dyDescent="0.3">
      <c r="A1672" s="208"/>
      <c r="B1672" s="110">
        <f>IF(C1605="1GbE NIC, 2P Optical, 2P Copper",1*C1636,0)+IF(C1606="1GbE NIC, 2P Optical, 2P Copper",1*C1636,0)+IF(C1607="1GbE NIC, 2P Optical, 2P Copper",1*C1636,0)</f>
        <v>0</v>
      </c>
      <c r="C1672" s="439" t="s">
        <v>1761</v>
      </c>
      <c r="D1672" s="483" t="s">
        <v>1762</v>
      </c>
      <c r="E1672" s="211"/>
      <c r="F1672" s="203"/>
      <c r="G1672" s="204"/>
      <c r="H1672" s="205"/>
      <c r="I1672" s="205"/>
      <c r="J1672" s="205"/>
      <c r="K1672" s="205"/>
      <c r="L1672" s="205"/>
      <c r="M1672" s="205"/>
      <c r="N1672" s="205"/>
      <c r="O1672" s="205"/>
      <c r="P1672" s="205"/>
    </row>
    <row r="1673" spans="1:16" s="206" customFormat="1" ht="17.25" hidden="1" outlineLevel="1" x14ac:dyDescent="0.3">
      <c r="A1673" s="208"/>
      <c r="B1673" s="110">
        <f>IF(C1605="1GbE NIC, 4P, Copper",1*C1636,0)+IF(C1606="1GbE NIC, 4P, Copper",1*C1636,0)+IF(C1607="1GbE NIC, 4P, Copper",1*C1636,0)</f>
        <v>0</v>
      </c>
      <c r="C1673" s="439" t="s">
        <v>1763</v>
      </c>
      <c r="D1673" s="483" t="s">
        <v>1764</v>
      </c>
      <c r="E1673" s="211"/>
      <c r="F1673" s="203"/>
      <c r="G1673" s="204"/>
      <c r="H1673" s="205"/>
      <c r="I1673" s="205"/>
      <c r="J1673" s="205"/>
      <c r="K1673" s="205"/>
      <c r="L1673" s="205"/>
      <c r="M1673" s="205"/>
      <c r="N1673" s="205"/>
      <c r="O1673" s="205"/>
      <c r="P1673" s="205"/>
    </row>
    <row r="1674" spans="1:16" s="206" customFormat="1" ht="17.25" hidden="1" outlineLevel="1" x14ac:dyDescent="0.3">
      <c r="A1674" s="208"/>
      <c r="B1674" s="110">
        <f>IF(C1605="10GbE NIC, 2P  SFP+, Copper",1*C1636,0)+IF(C1606="10GbE NIC, 2P  SFP+, Copper",1*C1636,0)+IF(C1607="10GbE NIC, 2P  SFP+, Copper",1*C1636,0)</f>
        <v>0</v>
      </c>
      <c r="C1674" s="439" t="s">
        <v>1765</v>
      </c>
      <c r="D1674" s="483" t="s">
        <v>1766</v>
      </c>
      <c r="E1674" s="211"/>
      <c r="F1674" s="203"/>
      <c r="G1674" s="204"/>
      <c r="H1674" s="205"/>
      <c r="I1674" s="205"/>
      <c r="J1674" s="205"/>
      <c r="K1674" s="205"/>
      <c r="L1674" s="205"/>
      <c r="M1674" s="205"/>
      <c r="N1674" s="205"/>
      <c r="O1674" s="205"/>
      <c r="P1674" s="205"/>
    </row>
    <row r="1675" spans="1:16" s="206" customFormat="1" ht="17.25" hidden="1" outlineLevel="1" x14ac:dyDescent="0.3">
      <c r="A1675" s="208"/>
      <c r="B1675" s="110">
        <f>IF(C1605="10GbE NIC, 2P,  SFP+, Optical",1*C1636,0)+IF(C1606="10GbE NIC, 2P,  SFP+, Optical",1*C1636,0)+IF(C1607="10GbE NIC, 2P,  SFP+, Optical",1*C1636,0)</f>
        <v>0</v>
      </c>
      <c r="C1675" s="439" t="s">
        <v>1767</v>
      </c>
      <c r="D1675" s="483" t="s">
        <v>1768</v>
      </c>
      <c r="E1675" s="211"/>
      <c r="F1675" s="203"/>
      <c r="G1675" s="204"/>
      <c r="H1675" s="205"/>
      <c r="I1675" s="205"/>
      <c r="J1675" s="205"/>
      <c r="K1675" s="205"/>
      <c r="L1675" s="205"/>
      <c r="M1675" s="205"/>
      <c r="N1675" s="205"/>
      <c r="O1675" s="205"/>
      <c r="P1675" s="205"/>
    </row>
    <row r="1676" spans="1:16" s="206" customFormat="1" ht="17.25" hidden="1" outlineLevel="1" x14ac:dyDescent="0.3">
      <c r="A1676" s="208"/>
      <c r="B1676" s="109"/>
      <c r="C1676" s="571"/>
      <c r="D1676" s="567"/>
      <c r="E1676" s="211"/>
      <c r="F1676" s="203"/>
      <c r="G1676" s="204"/>
      <c r="H1676" s="205"/>
      <c r="I1676" s="205"/>
      <c r="J1676" s="205"/>
      <c r="K1676" s="205"/>
      <c r="L1676" s="205"/>
      <c r="M1676" s="205"/>
      <c r="N1676" s="205"/>
      <c r="O1676" s="205"/>
      <c r="P1676" s="205"/>
    </row>
    <row r="1677" spans="1:16" s="206" customFormat="1" ht="34.5" hidden="1" outlineLevel="1" x14ac:dyDescent="0.3">
      <c r="A1677" s="208"/>
      <c r="B1677" s="110">
        <f>IF(AND(OR(C1585="DD4200 ES30"), ((C1605="FC 1x8Gb, 2P")&lt;&gt;(C1606="FC 1x8Gb, 2P"))),1*C1636,0)</f>
        <v>0</v>
      </c>
      <c r="C1677" s="571" t="s">
        <v>1769</v>
      </c>
      <c r="D1677" s="567" t="s">
        <v>1770</v>
      </c>
      <c r="E1677" s="211"/>
      <c r="F1677" s="203"/>
      <c r="G1677" s="204"/>
      <c r="H1677" s="205"/>
      <c r="I1677" s="205"/>
      <c r="J1677" s="205"/>
      <c r="K1677" s="205"/>
      <c r="L1677" s="205"/>
      <c r="M1677" s="205"/>
      <c r="N1677" s="205"/>
      <c r="O1677" s="205"/>
      <c r="P1677" s="205"/>
    </row>
    <row r="1678" spans="1:16" s="206" customFormat="1" ht="34.5" hidden="1" outlineLevel="1" x14ac:dyDescent="0.3">
      <c r="A1678" s="208"/>
      <c r="B1678" s="110">
        <f>IF(AND(OR(C1585="DD72000"), AND(C1605="FC 1x8Gb, 2P",C1606="FC 1x8Gb, 2P")),1*C1636,0)</f>
        <v>0</v>
      </c>
      <c r="C1678" s="439" t="s">
        <v>1771</v>
      </c>
      <c r="D1678" s="483" t="s">
        <v>1772</v>
      </c>
      <c r="E1678" s="211"/>
      <c r="F1678" s="203"/>
      <c r="G1678" s="204"/>
      <c r="H1678" s="205"/>
      <c r="I1678" s="205"/>
      <c r="J1678" s="205"/>
      <c r="K1678" s="205"/>
      <c r="L1678" s="205"/>
      <c r="M1678" s="205"/>
      <c r="N1678" s="205"/>
      <c r="O1678" s="205"/>
      <c r="P1678" s="205"/>
    </row>
    <row r="1679" spans="1:16" s="206" customFormat="1" ht="17.25" hidden="1" outlineLevel="1" x14ac:dyDescent="0.3">
      <c r="A1679" s="208"/>
      <c r="B1679" s="576"/>
      <c r="C1679" s="571"/>
      <c r="D1679" s="567"/>
      <c r="E1679" s="507"/>
      <c r="F1679" s="203"/>
      <c r="G1679" s="204"/>
      <c r="H1679" s="205"/>
      <c r="I1679" s="205"/>
      <c r="J1679" s="205"/>
      <c r="K1679" s="205"/>
      <c r="L1679" s="205"/>
      <c r="M1679" s="205"/>
      <c r="N1679" s="205"/>
      <c r="O1679" s="205"/>
      <c r="P1679" s="205"/>
    </row>
    <row r="1680" spans="1:16" s="206" customFormat="1" ht="17.25" hidden="1" outlineLevel="1" x14ac:dyDescent="0.3">
      <c r="A1680" s="178" t="s">
        <v>1773</v>
      </c>
      <c r="B1680" s="179"/>
      <c r="C1680" s="457"/>
      <c r="D1680" s="458"/>
      <c r="E1680" s="105"/>
      <c r="F1680" s="203"/>
      <c r="G1680" s="204"/>
      <c r="H1680" s="205"/>
      <c r="I1680" s="205"/>
      <c r="J1680" s="205"/>
      <c r="K1680" s="205"/>
      <c r="L1680" s="205"/>
      <c r="M1680" s="205"/>
      <c r="N1680" s="205"/>
      <c r="O1680" s="205"/>
      <c r="P1680" s="205"/>
    </row>
    <row r="1681" spans="1:16" s="206" customFormat="1" ht="34.5" hidden="1" outlineLevel="1" x14ac:dyDescent="0.3">
      <c r="A1681" s="208"/>
      <c r="B1681" s="110">
        <f>IF(AND(OR((C1585="DD4200 ES30-45"),(C1585="DD4200 ES30-30")),(C1617="Use BOOST")),1*C1636,0)</f>
        <v>0</v>
      </c>
      <c r="C1681" s="439" t="s">
        <v>1774</v>
      </c>
      <c r="D1681" s="483" t="s">
        <v>1775</v>
      </c>
      <c r="E1681" s="211"/>
      <c r="F1681" s="203"/>
      <c r="G1681" s="204"/>
      <c r="H1681" s="205"/>
      <c r="I1681" s="205"/>
      <c r="J1681" s="205"/>
      <c r="K1681" s="205"/>
      <c r="L1681" s="205"/>
      <c r="M1681" s="205"/>
      <c r="N1681" s="205"/>
      <c r="O1681" s="205"/>
      <c r="P1681" s="205"/>
    </row>
    <row r="1682" spans="1:16" s="206" customFormat="1" ht="17.25" hidden="1" outlineLevel="1" x14ac:dyDescent="0.3">
      <c r="A1682" s="208"/>
      <c r="B1682" s="110">
        <f>IF(AND(OR((C1585="DD4200 ES30-45"),(C1585="DD4200 ES30-30")),(C1620="Use Encryption")),1*C1636,0)</f>
        <v>0</v>
      </c>
      <c r="C1682" s="439" t="s">
        <v>1776</v>
      </c>
      <c r="D1682" s="483" t="s">
        <v>1777</v>
      </c>
      <c r="E1682" s="211"/>
      <c r="F1682" s="203"/>
      <c r="G1682" s="204"/>
      <c r="H1682" s="205"/>
      <c r="I1682" s="205"/>
      <c r="J1682" s="205"/>
      <c r="K1682" s="205"/>
      <c r="L1682" s="205"/>
      <c r="M1682" s="205"/>
      <c r="N1682" s="205"/>
      <c r="O1682" s="205"/>
      <c r="P1682" s="205"/>
    </row>
    <row r="1683" spans="1:16" s="206" customFormat="1" ht="17.25" hidden="1" outlineLevel="1" x14ac:dyDescent="0.3">
      <c r="A1683" s="208"/>
      <c r="B1683" s="110">
        <f>IF(AND(OR((C1585="DD4200 ES30-45"),(C1585="DD4200 ES30-30")),(C1614="Use Replication")),1*C1636,0)</f>
        <v>0</v>
      </c>
      <c r="C1683" s="439" t="s">
        <v>1778</v>
      </c>
      <c r="D1683" s="483" t="s">
        <v>1779</v>
      </c>
      <c r="E1683" s="211"/>
      <c r="F1683" s="203"/>
      <c r="G1683" s="204"/>
      <c r="H1683" s="205"/>
      <c r="I1683" s="205"/>
      <c r="J1683" s="205"/>
      <c r="K1683" s="205"/>
      <c r="L1683" s="205"/>
      <c r="M1683" s="205"/>
      <c r="N1683" s="205"/>
      <c r="O1683" s="205"/>
      <c r="P1683" s="205"/>
    </row>
    <row r="1684" spans="1:16" s="206" customFormat="1" ht="17.25" hidden="1" outlineLevel="1" x14ac:dyDescent="0.3">
      <c r="A1684" s="208"/>
      <c r="B1684" s="110">
        <v>0</v>
      </c>
      <c r="C1684" s="439" t="s">
        <v>1780</v>
      </c>
      <c r="D1684" s="483" t="s">
        <v>1781</v>
      </c>
      <c r="E1684" s="211"/>
      <c r="F1684" s="203"/>
      <c r="G1684" s="204"/>
      <c r="H1684" s="205"/>
      <c r="I1684" s="205"/>
      <c r="J1684" s="205"/>
      <c r="K1684" s="205"/>
      <c r="L1684" s="205"/>
      <c r="M1684" s="205"/>
      <c r="N1684" s="205"/>
      <c r="O1684" s="205"/>
      <c r="P1684" s="205"/>
    </row>
    <row r="1685" spans="1:16" s="206" customFormat="1" ht="17.25" hidden="1" outlineLevel="1" x14ac:dyDescent="0.3">
      <c r="A1685" s="208"/>
      <c r="B1685" s="110">
        <v>0</v>
      </c>
      <c r="C1685" s="439" t="s">
        <v>1782</v>
      </c>
      <c r="D1685" s="483" t="s">
        <v>1783</v>
      </c>
      <c r="E1685" s="211"/>
      <c r="F1685" s="203"/>
      <c r="G1685" s="204"/>
      <c r="H1685" s="205"/>
      <c r="I1685" s="205"/>
      <c r="J1685" s="205"/>
      <c r="K1685" s="205"/>
      <c r="L1685" s="205"/>
      <c r="M1685" s="205"/>
      <c r="N1685" s="205"/>
      <c r="O1685" s="205"/>
      <c r="P1685" s="205"/>
    </row>
    <row r="1686" spans="1:16" s="206" customFormat="1" ht="17.25" hidden="1" outlineLevel="1" x14ac:dyDescent="0.3">
      <c r="A1686" s="208"/>
      <c r="B1686" s="576"/>
      <c r="C1686" s="577"/>
      <c r="D1686" s="558"/>
      <c r="E1686" s="507"/>
      <c r="F1686" s="203"/>
      <c r="G1686" s="204"/>
      <c r="H1686" s="205"/>
      <c r="I1686" s="205"/>
      <c r="J1686" s="205"/>
      <c r="K1686" s="205"/>
      <c r="L1686" s="205"/>
      <c r="M1686" s="205"/>
      <c r="N1686" s="205"/>
      <c r="O1686" s="205"/>
      <c r="P1686" s="205"/>
    </row>
    <row r="1687" spans="1:16" s="206" customFormat="1" ht="34.5" hidden="1" outlineLevel="1" x14ac:dyDescent="0.3">
      <c r="A1687" s="208"/>
      <c r="B1687" s="110">
        <f>IF(AND(OR(C1585="DD7200"), (C1617="Use BOOST")),1*C1636,0)</f>
        <v>0</v>
      </c>
      <c r="C1687" s="439" t="s">
        <v>1784</v>
      </c>
      <c r="D1687" s="483" t="s">
        <v>1785</v>
      </c>
      <c r="E1687" s="211"/>
      <c r="F1687" s="203"/>
      <c r="G1687" s="204"/>
      <c r="H1687" s="205"/>
      <c r="I1687" s="205"/>
      <c r="J1687" s="205"/>
      <c r="K1687" s="205"/>
      <c r="L1687" s="205"/>
      <c r="M1687" s="205"/>
      <c r="N1687" s="205"/>
      <c r="O1687" s="205"/>
      <c r="P1687" s="205"/>
    </row>
    <row r="1688" spans="1:16" s="206" customFormat="1" ht="17.25" hidden="1" outlineLevel="1" x14ac:dyDescent="0.3">
      <c r="A1688" s="208"/>
      <c r="B1688" s="110">
        <f>IF(AND(OR(C1585="DD7200"), (C1620="Use Encryption")),1*C1636,0)</f>
        <v>0</v>
      </c>
      <c r="C1688" s="439" t="s">
        <v>1786</v>
      </c>
      <c r="D1688" s="483" t="s">
        <v>1787</v>
      </c>
      <c r="E1688" s="211"/>
      <c r="F1688" s="203"/>
      <c r="G1688" s="204"/>
      <c r="H1688" s="205"/>
      <c r="I1688" s="205"/>
      <c r="J1688" s="205"/>
      <c r="K1688" s="205"/>
      <c r="L1688" s="205"/>
      <c r="M1688" s="205"/>
      <c r="N1688" s="205"/>
      <c r="O1688" s="205"/>
      <c r="P1688" s="205"/>
    </row>
    <row r="1689" spans="1:16" s="206" customFormat="1" ht="17.25" hidden="1" outlineLevel="1" x14ac:dyDescent="0.3">
      <c r="A1689" s="208"/>
      <c r="B1689" s="110">
        <f>IF(AND(OR(C1585="DD7200"), (C1614="Use Replication")),1*C1636,0)</f>
        <v>0</v>
      </c>
      <c r="C1689" s="439" t="s">
        <v>1788</v>
      </c>
      <c r="D1689" s="483" t="s">
        <v>1789</v>
      </c>
      <c r="E1689" s="211"/>
      <c r="F1689" s="203"/>
      <c r="G1689" s="204"/>
      <c r="H1689" s="205"/>
      <c r="I1689" s="205"/>
      <c r="J1689" s="205"/>
      <c r="K1689" s="205"/>
      <c r="L1689" s="205"/>
      <c r="M1689" s="205"/>
      <c r="N1689" s="205"/>
      <c r="O1689" s="205"/>
      <c r="P1689" s="205"/>
    </row>
    <row r="1690" spans="1:16" s="206" customFormat="1" ht="17.25" hidden="1" outlineLevel="1" x14ac:dyDescent="0.3">
      <c r="A1690" s="208"/>
      <c r="B1690" s="110">
        <v>0</v>
      </c>
      <c r="C1690" s="439" t="s">
        <v>1790</v>
      </c>
      <c r="D1690" s="483" t="s">
        <v>1791</v>
      </c>
      <c r="E1690" s="211"/>
      <c r="F1690" s="203"/>
      <c r="G1690" s="204"/>
      <c r="H1690" s="205"/>
      <c r="I1690" s="205"/>
      <c r="J1690" s="205"/>
      <c r="K1690" s="205"/>
      <c r="L1690" s="205"/>
      <c r="M1690" s="205"/>
      <c r="N1690" s="205"/>
      <c r="O1690" s="205"/>
      <c r="P1690" s="205"/>
    </row>
    <row r="1691" spans="1:16" s="206" customFormat="1" ht="17.25" hidden="1" outlineLevel="1" x14ac:dyDescent="0.3">
      <c r="A1691" s="208"/>
      <c r="B1691" s="110">
        <v>0</v>
      </c>
      <c r="C1691" s="439" t="s">
        <v>1792</v>
      </c>
      <c r="D1691" s="483" t="s">
        <v>1793</v>
      </c>
      <c r="E1691" s="211"/>
      <c r="F1691" s="203"/>
      <c r="G1691" s="204"/>
      <c r="H1691" s="205"/>
      <c r="I1691" s="205"/>
      <c r="J1691" s="205"/>
      <c r="K1691" s="205"/>
      <c r="L1691" s="205"/>
      <c r="M1691" s="205"/>
      <c r="N1691" s="205"/>
      <c r="O1691" s="205"/>
      <c r="P1691" s="205"/>
    </row>
    <row r="1692" spans="1:16" s="206" customFormat="1" ht="17.25" hidden="1" outlineLevel="1" x14ac:dyDescent="0.3">
      <c r="A1692" s="208"/>
      <c r="B1692" s="576"/>
      <c r="C1692" s="571"/>
      <c r="D1692" s="567"/>
      <c r="E1692" s="507"/>
      <c r="F1692" s="203"/>
      <c r="G1692" s="204"/>
      <c r="H1692" s="205"/>
      <c r="I1692" s="205"/>
      <c r="J1692" s="205"/>
      <c r="K1692" s="205"/>
      <c r="L1692" s="205"/>
      <c r="M1692" s="205"/>
      <c r="N1692" s="205"/>
      <c r="O1692" s="205"/>
      <c r="P1692" s="205"/>
    </row>
    <row r="1693" spans="1:16" s="206" customFormat="1" ht="17.25" hidden="1" outlineLevel="1" x14ac:dyDescent="0.3">
      <c r="A1693" s="178" t="s">
        <v>1794</v>
      </c>
      <c r="B1693" s="179"/>
      <c r="C1693" s="457"/>
      <c r="D1693" s="458"/>
      <c r="E1693" s="105"/>
      <c r="F1693" s="203"/>
      <c r="G1693" s="204"/>
      <c r="H1693" s="205"/>
      <c r="I1693" s="205"/>
      <c r="J1693" s="205"/>
      <c r="K1693" s="205"/>
      <c r="L1693" s="205"/>
      <c r="M1693" s="205"/>
      <c r="N1693" s="205"/>
      <c r="O1693" s="205"/>
      <c r="P1693" s="205"/>
    </row>
    <row r="1694" spans="1:16" s="206" customFormat="1" ht="17.25" hidden="1" outlineLevel="1" x14ac:dyDescent="0.3">
      <c r="A1694" s="208"/>
      <c r="B1694" s="576"/>
      <c r="C1694" s="571"/>
      <c r="D1694" s="567"/>
      <c r="E1694" s="507"/>
      <c r="F1694" s="203"/>
      <c r="G1694" s="204"/>
      <c r="H1694" s="205"/>
      <c r="I1694" s="205"/>
      <c r="J1694" s="205"/>
      <c r="K1694" s="205"/>
      <c r="L1694" s="205"/>
      <c r="M1694" s="205"/>
      <c r="N1694" s="205"/>
      <c r="O1694" s="205"/>
      <c r="P1694" s="205"/>
    </row>
    <row r="1695" spans="1:16" s="206" customFormat="1" ht="17.25" hidden="1" outlineLevel="1" x14ac:dyDescent="0.3">
      <c r="A1695" s="208"/>
      <c r="B1695" s="110">
        <v>0</v>
      </c>
      <c r="C1695" s="571" t="s">
        <v>1795</v>
      </c>
      <c r="D1695" s="578" t="s">
        <v>1481</v>
      </c>
      <c r="E1695" s="507"/>
      <c r="F1695" s="203"/>
      <c r="G1695" s="204"/>
      <c r="H1695" s="205"/>
      <c r="I1695" s="205"/>
      <c r="J1695" s="205"/>
      <c r="K1695" s="205"/>
      <c r="L1695" s="205"/>
      <c r="M1695" s="205"/>
      <c r="N1695" s="205"/>
      <c r="O1695" s="205"/>
      <c r="P1695" s="205"/>
    </row>
    <row r="1696" spans="1:16" s="206" customFormat="1" ht="17.25" hidden="1" outlineLevel="1" x14ac:dyDescent="0.3">
      <c r="A1696" s="208"/>
      <c r="B1696" s="576"/>
      <c r="C1696" s="571"/>
      <c r="D1696" s="567"/>
      <c r="E1696" s="507"/>
      <c r="F1696" s="203"/>
      <c r="G1696" s="204"/>
      <c r="H1696" s="205"/>
      <c r="I1696" s="205"/>
      <c r="J1696" s="205"/>
      <c r="K1696" s="205"/>
      <c r="L1696" s="205"/>
      <c r="M1696" s="205"/>
      <c r="N1696" s="205"/>
      <c r="O1696" s="205"/>
      <c r="P1696" s="205"/>
    </row>
    <row r="1697" spans="1:16" s="206" customFormat="1" ht="34.5" hidden="1" outlineLevel="1" x14ac:dyDescent="0.3">
      <c r="A1697" s="208"/>
      <c r="B1697" s="110">
        <v>0</v>
      </c>
      <c r="C1697" s="571" t="s">
        <v>1796</v>
      </c>
      <c r="D1697" s="507" t="s">
        <v>1797</v>
      </c>
      <c r="E1697" s="507"/>
      <c r="F1697" s="203"/>
      <c r="G1697" s="204"/>
      <c r="H1697" s="205"/>
      <c r="I1697" s="205"/>
      <c r="J1697" s="205"/>
      <c r="K1697" s="205"/>
      <c r="L1697" s="205"/>
      <c r="M1697" s="205"/>
      <c r="N1697" s="205"/>
      <c r="O1697" s="205"/>
      <c r="P1697" s="205"/>
    </row>
    <row r="1698" spans="1:16" s="206" customFormat="1" ht="34.5" hidden="1" outlineLevel="1" x14ac:dyDescent="0.3">
      <c r="A1698" s="208"/>
      <c r="B1698" s="110">
        <v>0</v>
      </c>
      <c r="C1698" s="571" t="s">
        <v>1798</v>
      </c>
      <c r="D1698" s="507" t="s">
        <v>1799</v>
      </c>
      <c r="E1698" s="507"/>
      <c r="F1698" s="203"/>
      <c r="G1698" s="204"/>
      <c r="H1698" s="205"/>
      <c r="I1698" s="205"/>
      <c r="J1698" s="205"/>
      <c r="K1698" s="205"/>
      <c r="L1698" s="205"/>
      <c r="M1698" s="205"/>
      <c r="N1698" s="205"/>
      <c r="O1698" s="205"/>
      <c r="P1698" s="205"/>
    </row>
    <row r="1699" spans="1:16" s="206" customFormat="1" ht="34.5" hidden="1" outlineLevel="1" x14ac:dyDescent="0.3">
      <c r="A1699" s="208"/>
      <c r="B1699" s="110">
        <v>0</v>
      </c>
      <c r="C1699" s="571" t="s">
        <v>1800</v>
      </c>
      <c r="D1699" s="507" t="s">
        <v>1801</v>
      </c>
      <c r="E1699" s="507"/>
      <c r="F1699" s="203"/>
      <c r="G1699" s="204"/>
      <c r="H1699" s="205"/>
      <c r="I1699" s="205"/>
      <c r="J1699" s="205"/>
      <c r="K1699" s="205"/>
      <c r="L1699" s="205"/>
      <c r="M1699" s="205"/>
      <c r="N1699" s="205"/>
      <c r="O1699" s="205"/>
      <c r="P1699" s="205"/>
    </row>
    <row r="1700" spans="1:16" s="206" customFormat="1" ht="34.5" hidden="1" outlineLevel="1" x14ac:dyDescent="0.3">
      <c r="A1700" s="208"/>
      <c r="B1700" s="110">
        <v>0</v>
      </c>
      <c r="C1700" s="571" t="s">
        <v>1802</v>
      </c>
      <c r="D1700" s="507" t="s">
        <v>1803</v>
      </c>
      <c r="E1700" s="507"/>
      <c r="F1700" s="203"/>
      <c r="G1700" s="204"/>
      <c r="H1700" s="205"/>
      <c r="I1700" s="205"/>
      <c r="J1700" s="205"/>
      <c r="K1700" s="205"/>
      <c r="L1700" s="205"/>
      <c r="M1700" s="205"/>
      <c r="N1700" s="205"/>
      <c r="O1700" s="205"/>
      <c r="P1700" s="205"/>
    </row>
    <row r="1701" spans="1:16" s="206" customFormat="1" ht="17.25" hidden="1" outlineLevel="1" x14ac:dyDescent="0.3">
      <c r="A1701" s="213"/>
      <c r="B1701" s="579"/>
      <c r="C1701" s="580"/>
      <c r="D1701" s="581"/>
      <c r="E1701" s="582"/>
      <c r="F1701" s="203"/>
      <c r="G1701" s="204"/>
      <c r="H1701" s="205"/>
      <c r="I1701" s="205"/>
      <c r="J1701" s="205"/>
      <c r="K1701" s="205"/>
      <c r="L1701" s="205"/>
      <c r="M1701" s="205"/>
      <c r="N1701" s="205"/>
      <c r="O1701" s="205"/>
      <c r="P1701" s="205"/>
    </row>
    <row r="1702" spans="1:16" s="206" customFormat="1" ht="17.25" hidden="1" outlineLevel="1" x14ac:dyDescent="0.3">
      <c r="A1702" s="79"/>
      <c r="B1702" s="80"/>
      <c r="C1702" s="457"/>
      <c r="D1702" s="458"/>
      <c r="E1702" s="105"/>
      <c r="F1702" s="203"/>
      <c r="G1702" s="204"/>
      <c r="H1702" s="205"/>
      <c r="I1702" s="205"/>
      <c r="J1702" s="205"/>
      <c r="K1702" s="205"/>
      <c r="L1702" s="205"/>
      <c r="M1702" s="205"/>
      <c r="N1702" s="205"/>
      <c r="O1702" s="205"/>
      <c r="P1702" s="205"/>
    </row>
    <row r="1703" spans="1:16" s="206" customFormat="1" ht="17.25" hidden="1" outlineLevel="1" x14ac:dyDescent="0.3">
      <c r="A1703" s="208"/>
      <c r="B1703" s="110"/>
      <c r="C1703" s="571"/>
      <c r="D1703" s="567"/>
      <c r="E1703" s="507"/>
      <c r="F1703" s="203"/>
      <c r="G1703" s="204"/>
      <c r="H1703" s="205"/>
      <c r="I1703" s="205"/>
      <c r="J1703" s="205"/>
      <c r="K1703" s="205"/>
      <c r="L1703" s="205"/>
      <c r="M1703" s="205"/>
      <c r="N1703" s="205"/>
      <c r="O1703" s="205"/>
      <c r="P1703" s="205"/>
    </row>
    <row r="1704" spans="1:16" s="206" customFormat="1" ht="17.25" hidden="1" outlineLevel="1" x14ac:dyDescent="0.3">
      <c r="A1704" s="208"/>
      <c r="B1704" s="110"/>
      <c r="C1704" s="571"/>
      <c r="D1704" s="440"/>
      <c r="E1704" s="507"/>
      <c r="F1704" s="203"/>
      <c r="G1704" s="204"/>
      <c r="H1704" s="205"/>
      <c r="I1704" s="205"/>
      <c r="J1704" s="205"/>
      <c r="K1704" s="205"/>
      <c r="L1704" s="205"/>
      <c r="M1704" s="205"/>
      <c r="N1704" s="205"/>
      <c r="O1704" s="205"/>
      <c r="P1704" s="205"/>
    </row>
    <row r="1705" spans="1:16" s="206" customFormat="1" ht="18" hidden="1" outlineLevel="1" thickBot="1" x14ac:dyDescent="0.35">
      <c r="A1705" s="208"/>
      <c r="B1705" s="110"/>
      <c r="C1705" s="571"/>
      <c r="D1705" s="440"/>
      <c r="E1705" s="507"/>
      <c r="F1705" s="203"/>
      <c r="G1705" s="204"/>
      <c r="H1705" s="205"/>
      <c r="I1705" s="205"/>
      <c r="J1705" s="205"/>
      <c r="K1705" s="205"/>
      <c r="L1705" s="205"/>
      <c r="M1705" s="205"/>
      <c r="N1705" s="205"/>
      <c r="O1705" s="205"/>
      <c r="P1705" s="205"/>
    </row>
    <row r="1706" spans="1:16" s="206" customFormat="1" ht="18" hidden="1" thickBot="1" x14ac:dyDescent="0.35">
      <c r="A1706" s="121"/>
      <c r="B1706" s="489"/>
      <c r="C1706" s="490"/>
      <c r="D1706" s="489"/>
      <c r="E1706" s="491"/>
      <c r="F1706" s="203"/>
      <c r="G1706" s="204"/>
      <c r="H1706" s="205"/>
      <c r="I1706" s="205"/>
      <c r="J1706" s="205"/>
      <c r="K1706" s="205"/>
      <c r="L1706" s="205"/>
      <c r="M1706" s="205"/>
      <c r="N1706" s="205"/>
      <c r="O1706" s="205"/>
      <c r="P1706" s="205"/>
    </row>
    <row r="1707" spans="1:16" s="206" customFormat="1" ht="18" hidden="1" thickBot="1" x14ac:dyDescent="0.35">
      <c r="A1707" s="477"/>
      <c r="B1707" s="706">
        <f>SUM(B1836:B1876)</f>
        <v>0</v>
      </c>
      <c r="C1707" s="431" t="s">
        <v>1804</v>
      </c>
      <c r="D1707" s="431"/>
      <c r="E1707" s="570"/>
      <c r="F1707" s="203"/>
      <c r="G1707" s="204"/>
      <c r="H1707" s="205"/>
      <c r="I1707" s="205"/>
      <c r="J1707" s="205"/>
      <c r="K1707" s="205"/>
      <c r="L1707" s="205"/>
      <c r="M1707" s="205"/>
      <c r="N1707" s="205"/>
      <c r="O1707" s="205"/>
      <c r="P1707" s="205"/>
    </row>
    <row r="1708" spans="1:16" s="98" customFormat="1" ht="22.5" hidden="1" customHeight="1" outlineLevel="1" x14ac:dyDescent="0.3">
      <c r="A1708" s="214"/>
      <c r="B1708" s="215">
        <f>SUM(B1709,B1836)</f>
        <v>0</v>
      </c>
      <c r="C1708" s="366" t="s">
        <v>1805</v>
      </c>
      <c r="D1708" s="367"/>
      <c r="E1708" s="368"/>
      <c r="F1708" s="95"/>
      <c r="G1708" s="96"/>
      <c r="H1708" s="97"/>
      <c r="I1708" s="97"/>
      <c r="J1708" s="97"/>
      <c r="K1708" s="97"/>
      <c r="L1708" s="97"/>
      <c r="M1708" s="97"/>
      <c r="N1708" s="97"/>
      <c r="O1708" s="97"/>
      <c r="P1708" s="97"/>
    </row>
    <row r="1709" spans="1:16" s="98" customFormat="1" ht="17.25" hidden="1" outlineLevel="1" x14ac:dyDescent="0.3">
      <c r="A1709" s="79"/>
      <c r="B1709" s="80">
        <f>SUM(B1720:B1835)</f>
        <v>0</v>
      </c>
      <c r="C1709" s="457" t="s">
        <v>148</v>
      </c>
      <c r="D1709" s="458" t="s">
        <v>1806</v>
      </c>
      <c r="E1709" s="105"/>
      <c r="F1709" s="95"/>
      <c r="G1709" s="96"/>
      <c r="H1709" s="97"/>
      <c r="I1709" s="97"/>
      <c r="J1709" s="97"/>
      <c r="K1709" s="97"/>
      <c r="L1709" s="97"/>
      <c r="M1709" s="97"/>
      <c r="N1709" s="97"/>
      <c r="O1709" s="97"/>
      <c r="P1709" s="97"/>
    </row>
    <row r="1710" spans="1:16" s="98" customFormat="1" ht="17.25" hidden="1" outlineLevel="3" x14ac:dyDescent="0.3">
      <c r="A1710" s="214"/>
      <c r="B1710" s="496"/>
      <c r="C1710" s="479"/>
      <c r="D1710" s="480"/>
      <c r="E1710" s="210"/>
      <c r="F1710" s="95"/>
      <c r="G1710" s="96"/>
      <c r="H1710" s="97"/>
      <c r="I1710" s="97"/>
      <c r="J1710" s="97"/>
      <c r="K1710" s="97"/>
      <c r="L1710" s="97"/>
      <c r="M1710" s="97"/>
      <c r="N1710" s="97"/>
      <c r="O1710" s="97"/>
      <c r="P1710" s="97"/>
    </row>
    <row r="1711" spans="1:16" s="98" customFormat="1" ht="34.5" hidden="1" outlineLevel="3" x14ac:dyDescent="0.3">
      <c r="A1711" s="214"/>
      <c r="B1711" s="496"/>
      <c r="C1711" s="508" t="s">
        <v>1695</v>
      </c>
      <c r="D1711" s="483" t="s">
        <v>1696</v>
      </c>
      <c r="E1711" s="210" t="s">
        <v>1697</v>
      </c>
      <c r="F1711" s="95"/>
      <c r="G1711" s="96"/>
      <c r="H1711" s="97"/>
      <c r="I1711" s="97"/>
      <c r="J1711" s="97"/>
      <c r="K1711" s="97"/>
      <c r="L1711" s="97"/>
      <c r="M1711" s="97"/>
      <c r="N1711" s="97"/>
      <c r="O1711" s="97"/>
      <c r="P1711" s="97"/>
    </row>
    <row r="1712" spans="1:16" s="98" customFormat="1" ht="34.5" hidden="1" outlineLevel="3" x14ac:dyDescent="0.3">
      <c r="A1712" s="214"/>
      <c r="B1712" s="496"/>
      <c r="C1712" s="508" t="s">
        <v>1698</v>
      </c>
      <c r="D1712" s="483" t="s">
        <v>1699</v>
      </c>
      <c r="E1712" s="210" t="s">
        <v>1700</v>
      </c>
      <c r="F1712" s="95"/>
      <c r="G1712" s="96"/>
      <c r="H1712" s="97"/>
      <c r="I1712" s="97"/>
      <c r="J1712" s="97"/>
      <c r="K1712" s="97"/>
      <c r="L1712" s="97"/>
      <c r="M1712" s="97"/>
      <c r="N1712" s="97"/>
      <c r="O1712" s="97"/>
      <c r="P1712" s="97"/>
    </row>
    <row r="1713" spans="1:16" s="98" customFormat="1" ht="34.5" hidden="1" outlineLevel="3" x14ac:dyDescent="0.3">
      <c r="A1713" s="214"/>
      <c r="B1713" s="496"/>
      <c r="C1713" s="508" t="s">
        <v>1701</v>
      </c>
      <c r="D1713" s="483" t="s">
        <v>1702</v>
      </c>
      <c r="E1713" s="210" t="s">
        <v>1703</v>
      </c>
      <c r="F1713" s="95"/>
      <c r="G1713" s="96"/>
      <c r="H1713" s="97"/>
      <c r="I1713" s="97"/>
      <c r="J1713" s="97"/>
      <c r="K1713" s="97"/>
      <c r="L1713" s="97"/>
      <c r="M1713" s="97"/>
      <c r="N1713" s="97"/>
      <c r="O1713" s="97"/>
      <c r="P1713" s="97"/>
    </row>
    <row r="1714" spans="1:16" s="98" customFormat="1" ht="34.5" hidden="1" outlineLevel="3" x14ac:dyDescent="0.3">
      <c r="A1714" s="214"/>
      <c r="B1714" s="496"/>
      <c r="C1714" s="508" t="s">
        <v>1704</v>
      </c>
      <c r="D1714" s="483" t="s">
        <v>1705</v>
      </c>
      <c r="E1714" s="210" t="s">
        <v>1706</v>
      </c>
      <c r="F1714" s="95"/>
      <c r="G1714" s="96"/>
      <c r="H1714" s="97"/>
      <c r="I1714" s="97"/>
      <c r="J1714" s="97"/>
      <c r="K1714" s="97"/>
      <c r="L1714" s="97"/>
      <c r="M1714" s="97"/>
      <c r="N1714" s="97"/>
      <c r="O1714" s="97"/>
      <c r="P1714" s="97"/>
    </row>
    <row r="1715" spans="1:16" s="98" customFormat="1" ht="34.5" hidden="1" outlineLevel="3" x14ac:dyDescent="0.3">
      <c r="A1715" s="214"/>
      <c r="B1715" s="496"/>
      <c r="C1715" s="508" t="s">
        <v>1707</v>
      </c>
      <c r="D1715" s="483" t="s">
        <v>1708</v>
      </c>
      <c r="E1715" s="210" t="s">
        <v>1709</v>
      </c>
      <c r="F1715" s="95"/>
      <c r="G1715" s="96"/>
      <c r="H1715" s="97"/>
      <c r="I1715" s="97"/>
      <c r="J1715" s="97"/>
      <c r="K1715" s="97"/>
      <c r="L1715" s="97"/>
      <c r="M1715" s="97"/>
      <c r="N1715" s="97"/>
      <c r="O1715" s="97"/>
      <c r="P1715" s="97"/>
    </row>
    <row r="1716" spans="1:16" s="98" customFormat="1" ht="34.5" hidden="1" outlineLevel="3" x14ac:dyDescent="0.3">
      <c r="A1716" s="214"/>
      <c r="B1716" s="496"/>
      <c r="C1716" s="508" t="s">
        <v>1710</v>
      </c>
      <c r="D1716" s="483" t="s">
        <v>1711</v>
      </c>
      <c r="E1716" s="210" t="s">
        <v>1712</v>
      </c>
      <c r="F1716" s="95"/>
      <c r="G1716" s="96"/>
      <c r="H1716" s="97"/>
      <c r="I1716" s="97"/>
      <c r="J1716" s="97"/>
      <c r="K1716" s="97"/>
      <c r="L1716" s="97"/>
      <c r="M1716" s="97"/>
      <c r="N1716" s="97"/>
      <c r="O1716" s="97"/>
      <c r="P1716" s="97"/>
    </row>
    <row r="1717" spans="1:16" s="98" customFormat="1" ht="34.5" hidden="1" outlineLevel="3" x14ac:dyDescent="0.3">
      <c r="A1717" s="214"/>
      <c r="B1717" s="496"/>
      <c r="C1717" s="508" t="s">
        <v>1713</v>
      </c>
      <c r="D1717" s="483" t="s">
        <v>1714</v>
      </c>
      <c r="E1717" s="210" t="s">
        <v>1715</v>
      </c>
      <c r="F1717" s="95"/>
      <c r="G1717" s="96"/>
      <c r="H1717" s="97"/>
      <c r="I1717" s="97"/>
      <c r="J1717" s="97"/>
      <c r="K1717" s="97"/>
      <c r="L1717" s="97"/>
      <c r="M1717" s="97"/>
      <c r="N1717" s="97"/>
      <c r="O1717" s="97"/>
      <c r="P1717" s="97"/>
    </row>
    <row r="1718" spans="1:16" s="98" customFormat="1" ht="34.5" hidden="1" outlineLevel="3" x14ac:dyDescent="0.3">
      <c r="A1718" s="214"/>
      <c r="B1718" s="496"/>
      <c r="C1718" s="508" t="s">
        <v>1716</v>
      </c>
      <c r="D1718" s="483" t="s">
        <v>1717</v>
      </c>
      <c r="E1718" s="210" t="s">
        <v>1718</v>
      </c>
      <c r="F1718" s="95"/>
      <c r="G1718" s="96"/>
      <c r="H1718" s="97"/>
      <c r="I1718" s="97"/>
      <c r="J1718" s="97"/>
      <c r="K1718" s="97"/>
      <c r="L1718" s="97"/>
      <c r="M1718" s="97"/>
      <c r="N1718" s="97"/>
      <c r="O1718" s="97"/>
      <c r="P1718" s="97"/>
    </row>
    <row r="1719" spans="1:16" s="98" customFormat="1" ht="17.25" hidden="1" outlineLevel="3" x14ac:dyDescent="0.3">
      <c r="A1719" s="444"/>
      <c r="B1719" s="451"/>
      <c r="C1719" s="451"/>
      <c r="D1719" s="451"/>
      <c r="E1719" s="452"/>
      <c r="F1719" s="95"/>
      <c r="G1719" s="96"/>
      <c r="H1719" s="97"/>
      <c r="I1719" s="97"/>
      <c r="J1719" s="97"/>
      <c r="K1719" s="97"/>
      <c r="L1719" s="97"/>
      <c r="M1719" s="97"/>
      <c r="N1719" s="97"/>
      <c r="O1719" s="97"/>
      <c r="P1719" s="97"/>
    </row>
    <row r="1720" spans="1:16" s="98" customFormat="1" ht="34.5" hidden="1" outlineLevel="3" x14ac:dyDescent="0.3">
      <c r="A1720" s="199"/>
      <c r="B1720" s="496"/>
      <c r="C1720" s="439" t="s">
        <v>1720</v>
      </c>
      <c r="D1720" s="483" t="s">
        <v>1721</v>
      </c>
      <c r="E1720" s="483"/>
      <c r="F1720" s="95"/>
      <c r="G1720" s="96"/>
      <c r="H1720" s="97"/>
      <c r="I1720" s="97"/>
      <c r="J1720" s="97"/>
      <c r="K1720" s="97"/>
      <c r="L1720" s="97"/>
      <c r="M1720" s="97"/>
      <c r="N1720" s="97"/>
      <c r="O1720" s="97"/>
      <c r="P1720" s="97"/>
    </row>
    <row r="1721" spans="1:16" s="98" customFormat="1" ht="34.5" hidden="1" outlineLevel="3" x14ac:dyDescent="0.3">
      <c r="A1721" s="199"/>
      <c r="B1721" s="496"/>
      <c r="C1721" s="439" t="s">
        <v>1722</v>
      </c>
      <c r="D1721" s="483" t="s">
        <v>1723</v>
      </c>
      <c r="E1721" s="483"/>
      <c r="F1721" s="95"/>
      <c r="G1721" s="96"/>
      <c r="H1721" s="97"/>
      <c r="I1721" s="97"/>
      <c r="J1721" s="97"/>
      <c r="K1721" s="97"/>
      <c r="L1721" s="97"/>
      <c r="M1721" s="97"/>
      <c r="N1721" s="97"/>
      <c r="O1721" s="97"/>
      <c r="P1721" s="97"/>
    </row>
    <row r="1722" spans="1:16" s="98" customFormat="1" ht="34.5" hidden="1" outlineLevel="3" x14ac:dyDescent="0.3">
      <c r="A1722" s="199"/>
      <c r="B1722" s="496"/>
      <c r="C1722" s="439" t="s">
        <v>1724</v>
      </c>
      <c r="D1722" s="483" t="s">
        <v>1725</v>
      </c>
      <c r="E1722" s="483"/>
      <c r="F1722" s="95"/>
      <c r="G1722" s="96"/>
      <c r="H1722" s="97"/>
      <c r="I1722" s="97"/>
      <c r="J1722" s="97"/>
      <c r="K1722" s="97"/>
      <c r="L1722" s="97"/>
      <c r="M1722" s="97"/>
      <c r="N1722" s="97"/>
      <c r="O1722" s="97"/>
      <c r="P1722" s="97"/>
    </row>
    <row r="1723" spans="1:16" s="98" customFormat="1" ht="34.5" hidden="1" outlineLevel="3" x14ac:dyDescent="0.3">
      <c r="A1723" s="199"/>
      <c r="B1723" s="496"/>
      <c r="C1723" s="439" t="s">
        <v>1726</v>
      </c>
      <c r="D1723" s="483" t="s">
        <v>1727</v>
      </c>
      <c r="E1723" s="483"/>
      <c r="F1723" s="95"/>
      <c r="G1723" s="96"/>
      <c r="H1723" s="97"/>
      <c r="I1723" s="97"/>
      <c r="J1723" s="97"/>
      <c r="K1723" s="97"/>
      <c r="L1723" s="97"/>
      <c r="M1723" s="97"/>
      <c r="N1723" s="97"/>
      <c r="O1723" s="97"/>
      <c r="P1723" s="97"/>
    </row>
    <row r="1724" spans="1:16" s="98" customFormat="1" ht="34.5" hidden="1" outlineLevel="3" x14ac:dyDescent="0.3">
      <c r="A1724" s="199"/>
      <c r="B1724" s="496"/>
      <c r="C1724" s="439" t="s">
        <v>1728</v>
      </c>
      <c r="D1724" s="483" t="s">
        <v>1729</v>
      </c>
      <c r="E1724" s="483"/>
      <c r="F1724" s="95"/>
      <c r="G1724" s="96"/>
      <c r="H1724" s="97"/>
      <c r="I1724" s="97"/>
      <c r="J1724" s="97"/>
      <c r="K1724" s="97"/>
      <c r="L1724" s="97"/>
      <c r="M1724" s="97"/>
      <c r="N1724" s="97"/>
      <c r="O1724" s="97"/>
      <c r="P1724" s="97"/>
    </row>
    <row r="1725" spans="1:16" s="98" customFormat="1" ht="34.5" hidden="1" outlineLevel="3" x14ac:dyDescent="0.3">
      <c r="A1725" s="199"/>
      <c r="B1725" s="496"/>
      <c r="C1725" s="439" t="s">
        <v>1731</v>
      </c>
      <c r="D1725" s="483" t="s">
        <v>1732</v>
      </c>
      <c r="E1725" s="483"/>
      <c r="F1725" s="95"/>
      <c r="G1725" s="96"/>
      <c r="H1725" s="97"/>
      <c r="I1725" s="97"/>
      <c r="J1725" s="97"/>
      <c r="K1725" s="97"/>
      <c r="L1725" s="97"/>
      <c r="M1725" s="97"/>
      <c r="N1725" s="97"/>
      <c r="O1725" s="97"/>
      <c r="P1725" s="97"/>
    </row>
    <row r="1726" spans="1:16" s="98" customFormat="1" ht="34.5" hidden="1" outlineLevel="3" x14ac:dyDescent="0.3">
      <c r="A1726" s="199"/>
      <c r="B1726" s="496"/>
      <c r="C1726" s="439" t="s">
        <v>1734</v>
      </c>
      <c r="D1726" s="483" t="s">
        <v>1735</v>
      </c>
      <c r="E1726" s="483"/>
      <c r="F1726" s="95"/>
      <c r="G1726" s="96"/>
      <c r="H1726" s="97"/>
      <c r="I1726" s="97"/>
      <c r="J1726" s="97"/>
      <c r="K1726" s="97"/>
      <c r="L1726" s="97"/>
      <c r="M1726" s="97"/>
      <c r="N1726" s="97"/>
      <c r="O1726" s="97"/>
      <c r="P1726" s="97"/>
    </row>
    <row r="1727" spans="1:16" s="98" customFormat="1" ht="34.5" hidden="1" outlineLevel="3" x14ac:dyDescent="0.3">
      <c r="A1727" s="199"/>
      <c r="B1727" s="496"/>
      <c r="C1727" s="439" t="s">
        <v>1737</v>
      </c>
      <c r="D1727" s="483" t="s">
        <v>1738</v>
      </c>
      <c r="E1727" s="483"/>
      <c r="F1727" s="95"/>
      <c r="G1727" s="96"/>
      <c r="H1727" s="97"/>
      <c r="I1727" s="97"/>
      <c r="J1727" s="97"/>
      <c r="K1727" s="97"/>
      <c r="L1727" s="97"/>
      <c r="M1727" s="97"/>
      <c r="N1727" s="97"/>
      <c r="O1727" s="97"/>
      <c r="P1727" s="97"/>
    </row>
    <row r="1728" spans="1:16" s="98" customFormat="1" ht="34.5" hidden="1" outlineLevel="3" x14ac:dyDescent="0.3">
      <c r="A1728" s="199"/>
      <c r="B1728" s="496"/>
      <c r="C1728" s="439" t="s">
        <v>1740</v>
      </c>
      <c r="D1728" s="483" t="s">
        <v>1741</v>
      </c>
      <c r="E1728" s="483"/>
      <c r="F1728" s="95"/>
      <c r="G1728" s="96"/>
      <c r="H1728" s="97"/>
      <c r="I1728" s="97"/>
      <c r="J1728" s="97"/>
      <c r="K1728" s="97"/>
      <c r="L1728" s="97"/>
      <c r="M1728" s="97"/>
      <c r="N1728" s="97"/>
      <c r="O1728" s="97"/>
      <c r="P1728" s="97"/>
    </row>
    <row r="1729" spans="1:16" s="98" customFormat="1" ht="34.5" hidden="1" outlineLevel="3" x14ac:dyDescent="0.3">
      <c r="A1729" s="199"/>
      <c r="B1729" s="496"/>
      <c r="C1729" s="439" t="s">
        <v>1743</v>
      </c>
      <c r="D1729" s="483" t="s">
        <v>1744</v>
      </c>
      <c r="E1729" s="483"/>
      <c r="F1729" s="95"/>
      <c r="G1729" s="96"/>
      <c r="H1729" s="97"/>
      <c r="I1729" s="97"/>
      <c r="J1729" s="97"/>
      <c r="K1729" s="97"/>
      <c r="L1729" s="97"/>
      <c r="M1729" s="97"/>
      <c r="N1729" s="97"/>
      <c r="O1729" s="97"/>
      <c r="P1729" s="97"/>
    </row>
    <row r="1730" spans="1:16" s="98" customFormat="1" ht="34.5" hidden="1" outlineLevel="3" x14ac:dyDescent="0.3">
      <c r="A1730" s="199"/>
      <c r="B1730" s="496"/>
      <c r="C1730" s="439" t="s">
        <v>1746</v>
      </c>
      <c r="D1730" s="483" t="s">
        <v>1747</v>
      </c>
      <c r="E1730" s="483"/>
      <c r="F1730" s="95"/>
      <c r="G1730" s="96"/>
      <c r="H1730" s="97"/>
      <c r="I1730" s="97"/>
      <c r="J1730" s="97"/>
      <c r="K1730" s="97"/>
      <c r="L1730" s="97"/>
      <c r="M1730" s="97"/>
      <c r="N1730" s="97"/>
      <c r="O1730" s="97"/>
      <c r="P1730" s="97"/>
    </row>
    <row r="1731" spans="1:16" s="98" customFormat="1" ht="17.25" hidden="1" customHeight="1" outlineLevel="3" x14ac:dyDescent="0.3">
      <c r="A1731" s="444"/>
      <c r="B1731" s="451"/>
      <c r="C1731" s="451"/>
      <c r="D1731" s="451"/>
      <c r="E1731" s="452"/>
      <c r="F1731" s="95"/>
      <c r="G1731" s="96"/>
      <c r="H1731" s="97"/>
      <c r="I1731" s="97"/>
      <c r="J1731" s="97"/>
      <c r="K1731" s="97"/>
      <c r="L1731" s="97"/>
      <c r="M1731" s="97"/>
      <c r="N1731" s="97"/>
      <c r="O1731" s="97"/>
      <c r="P1731" s="97"/>
    </row>
    <row r="1732" spans="1:16" s="98" customFormat="1" ht="34.5" hidden="1" outlineLevel="3" x14ac:dyDescent="0.3">
      <c r="A1732" s="199"/>
      <c r="B1732" s="496"/>
      <c r="C1732" s="439" t="s">
        <v>1761</v>
      </c>
      <c r="D1732" s="483" t="s">
        <v>1807</v>
      </c>
      <c r="E1732" s="483"/>
      <c r="F1732" s="95"/>
      <c r="G1732" s="96"/>
      <c r="H1732" s="97"/>
      <c r="I1732" s="97"/>
      <c r="J1732" s="97"/>
      <c r="K1732" s="97"/>
      <c r="L1732" s="97"/>
      <c r="M1732" s="97"/>
      <c r="N1732" s="97"/>
      <c r="O1732" s="97"/>
      <c r="P1732" s="97"/>
    </row>
    <row r="1733" spans="1:16" s="98" customFormat="1" ht="17.25" hidden="1" outlineLevel="3" x14ac:dyDescent="0.3">
      <c r="A1733" s="199"/>
      <c r="B1733" s="496"/>
      <c r="C1733" s="439" t="s">
        <v>1763</v>
      </c>
      <c r="D1733" s="483" t="s">
        <v>1764</v>
      </c>
      <c r="E1733" s="483"/>
      <c r="F1733" s="95"/>
      <c r="G1733" s="96"/>
      <c r="H1733" s="97"/>
      <c r="I1733" s="97"/>
      <c r="J1733" s="97"/>
      <c r="K1733" s="97"/>
      <c r="L1733" s="97"/>
      <c r="M1733" s="97"/>
      <c r="N1733" s="97"/>
      <c r="O1733" s="97"/>
      <c r="P1733" s="97"/>
    </row>
    <row r="1734" spans="1:16" s="98" customFormat="1" ht="17.25" hidden="1" outlineLevel="3" x14ac:dyDescent="0.3">
      <c r="A1734" s="199"/>
      <c r="B1734" s="496"/>
      <c r="C1734" s="439" t="s">
        <v>1765</v>
      </c>
      <c r="D1734" s="483" t="s">
        <v>1808</v>
      </c>
      <c r="E1734" s="483"/>
      <c r="F1734" s="95"/>
      <c r="G1734" s="96"/>
      <c r="H1734" s="97"/>
      <c r="I1734" s="97"/>
      <c r="J1734" s="97"/>
      <c r="K1734" s="97"/>
      <c r="L1734" s="97"/>
      <c r="M1734" s="97"/>
      <c r="N1734" s="97"/>
      <c r="O1734" s="97"/>
      <c r="P1734" s="97"/>
    </row>
    <row r="1735" spans="1:16" s="98" customFormat="1" ht="17.25" hidden="1" outlineLevel="3" x14ac:dyDescent="0.3">
      <c r="A1735" s="199"/>
      <c r="B1735" s="496"/>
      <c r="C1735" s="439" t="s">
        <v>1767</v>
      </c>
      <c r="D1735" s="483" t="s">
        <v>1809</v>
      </c>
      <c r="E1735" s="483"/>
      <c r="F1735" s="95"/>
      <c r="G1735" s="96"/>
      <c r="H1735" s="97"/>
      <c r="I1735" s="97"/>
      <c r="J1735" s="97"/>
      <c r="K1735" s="97"/>
      <c r="L1735" s="97"/>
      <c r="M1735" s="97"/>
      <c r="N1735" s="97"/>
      <c r="O1735" s="97"/>
      <c r="P1735" s="97"/>
    </row>
    <row r="1736" spans="1:16" s="98" customFormat="1" ht="34.5" hidden="1" outlineLevel="3" x14ac:dyDescent="0.3">
      <c r="A1736" s="199"/>
      <c r="B1736" s="496"/>
      <c r="C1736" s="439" t="s">
        <v>1769</v>
      </c>
      <c r="D1736" s="483" t="s">
        <v>1770</v>
      </c>
      <c r="E1736" s="483"/>
      <c r="F1736" s="95"/>
      <c r="G1736" s="96"/>
      <c r="H1736" s="97"/>
      <c r="I1736" s="97"/>
      <c r="J1736" s="97"/>
      <c r="K1736" s="97"/>
      <c r="L1736" s="97"/>
      <c r="M1736" s="97"/>
      <c r="N1736" s="97"/>
      <c r="O1736" s="97"/>
      <c r="P1736" s="97"/>
    </row>
    <row r="1737" spans="1:16" s="98" customFormat="1" ht="34.5" hidden="1" outlineLevel="3" x14ac:dyDescent="0.3">
      <c r="A1737" s="199"/>
      <c r="B1737" s="496"/>
      <c r="C1737" s="439" t="s">
        <v>1771</v>
      </c>
      <c r="D1737" s="483" t="s">
        <v>1772</v>
      </c>
      <c r="E1737" s="483"/>
      <c r="F1737" s="95"/>
      <c r="G1737" s="96"/>
      <c r="H1737" s="97"/>
      <c r="I1737" s="97"/>
      <c r="J1737" s="97"/>
      <c r="K1737" s="97"/>
      <c r="L1737" s="97"/>
      <c r="M1737" s="97"/>
      <c r="N1737" s="97"/>
      <c r="O1737" s="97"/>
      <c r="P1737" s="97"/>
    </row>
    <row r="1738" spans="1:16" s="98" customFormat="1" ht="17.25" hidden="1" customHeight="1" outlineLevel="3" x14ac:dyDescent="0.3">
      <c r="A1738" s="444"/>
      <c r="B1738" s="451"/>
      <c r="C1738" s="451"/>
      <c r="D1738" s="451"/>
      <c r="E1738" s="452"/>
      <c r="F1738" s="95"/>
      <c r="G1738" s="96"/>
      <c r="H1738" s="97"/>
      <c r="I1738" s="97"/>
      <c r="J1738" s="97"/>
      <c r="K1738" s="97"/>
      <c r="L1738" s="97"/>
      <c r="M1738" s="97"/>
      <c r="N1738" s="97"/>
      <c r="O1738" s="97"/>
      <c r="P1738" s="97"/>
    </row>
    <row r="1739" spans="1:16" s="98" customFormat="1" ht="17.25" hidden="1" customHeight="1" outlineLevel="3" x14ac:dyDescent="0.3">
      <c r="A1739" s="548"/>
      <c r="B1739" s="548"/>
      <c r="C1739" s="548"/>
      <c r="D1739" s="548"/>
      <c r="E1739" s="548"/>
      <c r="F1739" s="95"/>
      <c r="G1739" s="96"/>
      <c r="H1739" s="97"/>
      <c r="I1739" s="97"/>
      <c r="J1739" s="97"/>
      <c r="K1739" s="97"/>
      <c r="L1739" s="97"/>
      <c r="M1739" s="97"/>
      <c r="N1739" s="97"/>
      <c r="O1739" s="97"/>
      <c r="P1739" s="97"/>
    </row>
    <row r="1740" spans="1:16" s="98" customFormat="1" ht="34.5" hidden="1" outlineLevel="3" x14ac:dyDescent="0.3">
      <c r="A1740" s="199"/>
      <c r="B1740" s="496"/>
      <c r="C1740" s="439" t="s">
        <v>1752</v>
      </c>
      <c r="D1740" s="483" t="s">
        <v>1751</v>
      </c>
      <c r="E1740" s="483"/>
      <c r="F1740" s="95"/>
      <c r="G1740" s="96"/>
      <c r="H1740" s="97"/>
      <c r="I1740" s="97"/>
      <c r="J1740" s="97"/>
      <c r="K1740" s="97"/>
      <c r="L1740" s="97"/>
      <c r="M1740" s="97"/>
      <c r="N1740" s="97"/>
      <c r="O1740" s="97"/>
      <c r="P1740" s="97"/>
    </row>
    <row r="1741" spans="1:16" s="98" customFormat="1" ht="34.5" hidden="1" outlineLevel="3" x14ac:dyDescent="0.3">
      <c r="A1741" s="199"/>
      <c r="B1741" s="496"/>
      <c r="C1741" s="439" t="s">
        <v>1750</v>
      </c>
      <c r="D1741" s="483" t="s">
        <v>1753</v>
      </c>
      <c r="E1741" s="483"/>
      <c r="F1741" s="95"/>
      <c r="G1741" s="96"/>
      <c r="H1741" s="97"/>
      <c r="I1741" s="97"/>
      <c r="J1741" s="97"/>
      <c r="K1741" s="97"/>
      <c r="L1741" s="97"/>
      <c r="M1741" s="97"/>
      <c r="N1741" s="97"/>
      <c r="O1741" s="97"/>
      <c r="P1741" s="97"/>
    </row>
    <row r="1742" spans="1:16" s="98" customFormat="1" ht="17.25" hidden="1" outlineLevel="3" x14ac:dyDescent="0.3">
      <c r="A1742" s="199"/>
      <c r="B1742" s="496"/>
      <c r="C1742" s="439" t="s">
        <v>1754</v>
      </c>
      <c r="D1742" s="483" t="s">
        <v>1755</v>
      </c>
      <c r="E1742" s="483"/>
      <c r="F1742" s="95"/>
      <c r="G1742" s="96"/>
      <c r="H1742" s="97"/>
      <c r="I1742" s="97"/>
      <c r="J1742" s="97"/>
      <c r="K1742" s="97"/>
      <c r="L1742" s="97"/>
      <c r="M1742" s="97"/>
      <c r="N1742" s="97"/>
      <c r="O1742" s="97"/>
      <c r="P1742" s="97"/>
    </row>
    <row r="1743" spans="1:16" s="98" customFormat="1" ht="34.5" hidden="1" outlineLevel="3" x14ac:dyDescent="0.3">
      <c r="A1743" s="199"/>
      <c r="B1743" s="496"/>
      <c r="C1743" s="439" t="s">
        <v>1756</v>
      </c>
      <c r="D1743" s="483" t="s">
        <v>1757</v>
      </c>
      <c r="E1743" s="483"/>
      <c r="F1743" s="95"/>
      <c r="G1743" s="96"/>
      <c r="H1743" s="97"/>
      <c r="I1743" s="97"/>
      <c r="J1743" s="97"/>
      <c r="K1743" s="97"/>
      <c r="L1743" s="97"/>
      <c r="M1743" s="97"/>
      <c r="N1743" s="97"/>
      <c r="O1743" s="97"/>
      <c r="P1743" s="97"/>
    </row>
    <row r="1744" spans="1:16" s="98" customFormat="1" ht="34.5" hidden="1" outlineLevel="3" x14ac:dyDescent="0.3">
      <c r="A1744" s="199"/>
      <c r="B1744" s="496"/>
      <c r="C1744" s="439" t="s">
        <v>1758</v>
      </c>
      <c r="D1744" s="483" t="s">
        <v>1759</v>
      </c>
      <c r="E1744" s="483"/>
      <c r="F1744" s="95"/>
      <c r="G1744" s="96"/>
      <c r="H1744" s="97"/>
      <c r="I1744" s="97"/>
      <c r="J1744" s="97"/>
      <c r="K1744" s="97"/>
      <c r="L1744" s="97"/>
      <c r="M1744" s="97"/>
      <c r="N1744" s="97"/>
      <c r="O1744" s="97"/>
      <c r="P1744" s="97"/>
    </row>
    <row r="1745" spans="1:16" s="98" customFormat="1" ht="17.25" hidden="1" customHeight="1" outlineLevel="3" x14ac:dyDescent="0.3">
      <c r="A1745" s="444"/>
      <c r="B1745" s="451"/>
      <c r="C1745" s="451"/>
      <c r="D1745" s="451"/>
      <c r="E1745" s="452"/>
      <c r="F1745" s="95"/>
      <c r="G1745" s="96"/>
      <c r="H1745" s="97"/>
      <c r="I1745" s="97"/>
      <c r="J1745" s="97"/>
      <c r="K1745" s="97"/>
      <c r="L1745" s="97"/>
      <c r="M1745" s="97"/>
      <c r="N1745" s="97"/>
      <c r="O1745" s="97"/>
      <c r="P1745" s="97"/>
    </row>
    <row r="1746" spans="1:16" s="98" customFormat="1" ht="17.25" hidden="1" customHeight="1" outlineLevel="3" x14ac:dyDescent="0.3">
      <c r="A1746" s="548"/>
      <c r="B1746" s="548"/>
      <c r="C1746" s="548"/>
      <c r="D1746" s="548"/>
      <c r="E1746" s="548"/>
      <c r="F1746" s="95"/>
      <c r="G1746" s="96"/>
      <c r="H1746" s="97"/>
      <c r="I1746" s="97"/>
      <c r="J1746" s="97"/>
      <c r="K1746" s="97"/>
      <c r="L1746" s="97"/>
      <c r="M1746" s="97"/>
      <c r="N1746" s="97"/>
      <c r="O1746" s="97"/>
      <c r="P1746" s="97"/>
    </row>
    <row r="1747" spans="1:16" s="98" customFormat="1" ht="17.25" hidden="1" customHeight="1" outlineLevel="3" x14ac:dyDescent="0.3">
      <c r="A1747" s="548"/>
      <c r="B1747" s="548"/>
      <c r="C1747" s="439" t="s">
        <v>1774</v>
      </c>
      <c r="D1747" s="483" t="s">
        <v>1775</v>
      </c>
      <c r="E1747" s="548"/>
      <c r="F1747" s="95"/>
      <c r="G1747" s="96"/>
      <c r="H1747" s="97"/>
      <c r="I1747" s="97"/>
      <c r="J1747" s="97"/>
      <c r="K1747" s="97"/>
      <c r="L1747" s="97"/>
      <c r="M1747" s="97"/>
      <c r="N1747" s="97"/>
      <c r="O1747" s="97"/>
      <c r="P1747" s="97"/>
    </row>
    <row r="1748" spans="1:16" s="98" customFormat="1" ht="17.25" hidden="1" customHeight="1" outlineLevel="3" x14ac:dyDescent="0.3">
      <c r="A1748" s="548"/>
      <c r="B1748" s="548"/>
      <c r="C1748" s="439" t="s">
        <v>1776</v>
      </c>
      <c r="D1748" s="483" t="s">
        <v>1777</v>
      </c>
      <c r="E1748" s="548"/>
      <c r="F1748" s="95"/>
      <c r="G1748" s="96"/>
      <c r="H1748" s="97"/>
      <c r="I1748" s="97"/>
      <c r="J1748" s="97"/>
      <c r="K1748" s="97"/>
      <c r="L1748" s="97"/>
      <c r="M1748" s="97"/>
      <c r="N1748" s="97"/>
      <c r="O1748" s="97"/>
      <c r="P1748" s="97"/>
    </row>
    <row r="1749" spans="1:16" s="98" customFormat="1" ht="17.25" hidden="1" customHeight="1" outlineLevel="3" x14ac:dyDescent="0.3">
      <c r="A1749" s="548"/>
      <c r="B1749" s="548"/>
      <c r="C1749" s="439" t="s">
        <v>1778</v>
      </c>
      <c r="D1749" s="483" t="s">
        <v>1779</v>
      </c>
      <c r="E1749" s="548"/>
      <c r="F1749" s="95"/>
      <c r="G1749" s="96"/>
      <c r="H1749" s="97"/>
      <c r="I1749" s="97"/>
      <c r="J1749" s="97"/>
      <c r="K1749" s="97"/>
      <c r="L1749" s="97"/>
      <c r="M1749" s="97"/>
      <c r="N1749" s="97"/>
      <c r="O1749" s="97"/>
      <c r="P1749" s="97"/>
    </row>
    <row r="1750" spans="1:16" s="98" customFormat="1" ht="17.25" hidden="1" customHeight="1" outlineLevel="3" x14ac:dyDescent="0.3">
      <c r="A1750" s="548"/>
      <c r="B1750" s="548"/>
      <c r="C1750" s="439" t="s">
        <v>1780</v>
      </c>
      <c r="D1750" s="483" t="s">
        <v>1781</v>
      </c>
      <c r="E1750" s="548"/>
      <c r="F1750" s="95"/>
      <c r="G1750" s="96"/>
      <c r="H1750" s="97"/>
      <c r="I1750" s="97"/>
      <c r="J1750" s="97"/>
      <c r="K1750" s="97"/>
      <c r="L1750" s="97"/>
      <c r="M1750" s="97"/>
      <c r="N1750" s="97"/>
      <c r="O1750" s="97"/>
      <c r="P1750" s="97"/>
    </row>
    <row r="1751" spans="1:16" s="98" customFormat="1" ht="17.25" hidden="1" customHeight="1" outlineLevel="3" x14ac:dyDescent="0.3">
      <c r="A1751" s="548"/>
      <c r="B1751" s="548"/>
      <c r="C1751" s="439" t="s">
        <v>1782</v>
      </c>
      <c r="D1751" s="483" t="s">
        <v>1783</v>
      </c>
      <c r="E1751" s="548"/>
      <c r="F1751" s="95"/>
      <c r="G1751" s="96"/>
      <c r="H1751" s="97"/>
      <c r="I1751" s="97"/>
      <c r="J1751" s="97"/>
      <c r="K1751" s="97"/>
      <c r="L1751" s="97"/>
      <c r="M1751" s="97"/>
      <c r="N1751" s="97"/>
      <c r="O1751" s="97"/>
      <c r="P1751" s="97"/>
    </row>
    <row r="1752" spans="1:16" s="98" customFormat="1" ht="17.25" hidden="1" customHeight="1" outlineLevel="3" x14ac:dyDescent="0.3">
      <c r="A1752" s="548"/>
      <c r="B1752" s="548"/>
      <c r="C1752" s="439"/>
      <c r="D1752" s="483"/>
      <c r="E1752" s="548"/>
      <c r="F1752" s="95"/>
      <c r="G1752" s="96"/>
      <c r="H1752" s="97"/>
      <c r="I1752" s="97"/>
      <c r="J1752" s="97"/>
      <c r="K1752" s="97"/>
      <c r="L1752" s="97"/>
      <c r="M1752" s="97"/>
      <c r="N1752" s="97"/>
      <c r="O1752" s="97"/>
      <c r="P1752" s="97"/>
    </row>
    <row r="1753" spans="1:16" s="98" customFormat="1" ht="17.25" hidden="1" customHeight="1" outlineLevel="3" x14ac:dyDescent="0.3">
      <c r="A1753" s="444"/>
      <c r="B1753" s="451"/>
      <c r="C1753" s="451"/>
      <c r="D1753" s="451"/>
      <c r="E1753" s="452"/>
      <c r="F1753" s="95"/>
      <c r="G1753" s="96"/>
      <c r="H1753" s="97"/>
      <c r="I1753" s="97"/>
      <c r="J1753" s="97"/>
      <c r="K1753" s="97"/>
      <c r="L1753" s="97"/>
      <c r="M1753" s="97"/>
      <c r="N1753" s="97"/>
      <c r="O1753" s="97"/>
      <c r="P1753" s="97"/>
    </row>
    <row r="1754" spans="1:16" s="98" customFormat="1" ht="17.25" hidden="1" customHeight="1" outlineLevel="3" x14ac:dyDescent="0.3">
      <c r="A1754" s="548"/>
      <c r="B1754" s="548"/>
      <c r="C1754" s="548"/>
      <c r="D1754" s="548"/>
      <c r="E1754" s="548"/>
      <c r="F1754" s="95"/>
      <c r="G1754" s="96"/>
      <c r="H1754" s="97"/>
      <c r="I1754" s="97"/>
      <c r="J1754" s="97"/>
      <c r="K1754" s="97"/>
      <c r="L1754" s="97"/>
      <c r="M1754" s="97"/>
      <c r="N1754" s="97"/>
      <c r="O1754" s="97"/>
      <c r="P1754" s="97"/>
    </row>
    <row r="1755" spans="1:16" s="98" customFormat="1" ht="34.5" hidden="1" outlineLevel="3" x14ac:dyDescent="0.3">
      <c r="A1755" s="199"/>
      <c r="B1755" s="496"/>
      <c r="C1755" s="439" t="s">
        <v>1784</v>
      </c>
      <c r="D1755" s="483" t="s">
        <v>1785</v>
      </c>
      <c r="E1755" s="483"/>
      <c r="F1755" s="95"/>
      <c r="G1755" s="96"/>
      <c r="H1755" s="97"/>
      <c r="I1755" s="97"/>
      <c r="J1755" s="97"/>
      <c r="K1755" s="97"/>
      <c r="L1755" s="97"/>
      <c r="M1755" s="97"/>
      <c r="N1755" s="97"/>
      <c r="O1755" s="97"/>
      <c r="P1755" s="97"/>
    </row>
    <row r="1756" spans="1:16" s="98" customFormat="1" ht="17.25" hidden="1" outlineLevel="3" x14ac:dyDescent="0.3">
      <c r="A1756" s="199"/>
      <c r="B1756" s="496"/>
      <c r="C1756" s="439" t="s">
        <v>1786</v>
      </c>
      <c r="D1756" s="483" t="s">
        <v>1787</v>
      </c>
      <c r="E1756" s="483"/>
      <c r="F1756" s="95"/>
      <c r="G1756" s="96"/>
      <c r="H1756" s="97"/>
      <c r="I1756" s="97"/>
      <c r="J1756" s="97"/>
      <c r="K1756" s="97"/>
      <c r="L1756" s="97"/>
      <c r="M1756" s="97"/>
      <c r="N1756" s="97"/>
      <c r="O1756" s="97"/>
      <c r="P1756" s="97"/>
    </row>
    <row r="1757" spans="1:16" s="98" customFormat="1" ht="17.25" hidden="1" outlineLevel="3" x14ac:dyDescent="0.3">
      <c r="A1757" s="199"/>
      <c r="B1757" s="496"/>
      <c r="C1757" s="439" t="s">
        <v>1788</v>
      </c>
      <c r="D1757" s="483" t="s">
        <v>1789</v>
      </c>
      <c r="E1757" s="483"/>
      <c r="F1757" s="95"/>
      <c r="G1757" s="96"/>
      <c r="H1757" s="97"/>
      <c r="I1757" s="97"/>
      <c r="J1757" s="97"/>
      <c r="K1757" s="97"/>
      <c r="L1757" s="97"/>
      <c r="M1757" s="97"/>
      <c r="N1757" s="97"/>
      <c r="O1757" s="97"/>
      <c r="P1757" s="97"/>
    </row>
    <row r="1758" spans="1:16" s="98" customFormat="1" ht="17.25" hidden="1" outlineLevel="3" x14ac:dyDescent="0.3">
      <c r="A1758" s="199"/>
      <c r="B1758" s="496"/>
      <c r="C1758" s="439" t="s">
        <v>1790</v>
      </c>
      <c r="D1758" s="483" t="s">
        <v>1791</v>
      </c>
      <c r="E1758" s="483"/>
      <c r="F1758" s="95"/>
      <c r="G1758" s="96"/>
      <c r="H1758" s="97"/>
      <c r="I1758" s="97"/>
      <c r="J1758" s="97"/>
      <c r="K1758" s="97"/>
      <c r="L1758" s="97"/>
      <c r="M1758" s="97"/>
      <c r="N1758" s="97"/>
      <c r="O1758" s="97"/>
      <c r="P1758" s="97"/>
    </row>
    <row r="1759" spans="1:16" s="98" customFormat="1" ht="17.25" hidden="1" outlineLevel="3" x14ac:dyDescent="0.3">
      <c r="A1759" s="199"/>
      <c r="B1759" s="496"/>
      <c r="C1759" s="439" t="s">
        <v>1792</v>
      </c>
      <c r="D1759" s="483" t="s">
        <v>1793</v>
      </c>
      <c r="E1759" s="483"/>
      <c r="F1759" s="95"/>
      <c r="G1759" s="96"/>
      <c r="H1759" s="97"/>
      <c r="I1759" s="97"/>
      <c r="J1759" s="97"/>
      <c r="K1759" s="97"/>
      <c r="L1759" s="97"/>
      <c r="M1759" s="97"/>
      <c r="N1759" s="97"/>
      <c r="O1759" s="97"/>
      <c r="P1759" s="97"/>
    </row>
    <row r="1760" spans="1:16" s="98" customFormat="1" ht="17.25" hidden="1" outlineLevel="3" x14ac:dyDescent="0.3">
      <c r="A1760" s="199"/>
      <c r="B1760" s="496"/>
      <c r="C1760" s="439"/>
      <c r="D1760" s="483"/>
      <c r="E1760" s="483"/>
      <c r="F1760" s="95"/>
      <c r="G1760" s="96"/>
      <c r="H1760" s="97"/>
      <c r="I1760" s="97"/>
      <c r="J1760" s="97"/>
      <c r="K1760" s="97"/>
      <c r="L1760" s="97"/>
      <c r="M1760" s="97"/>
      <c r="N1760" s="97"/>
      <c r="O1760" s="97"/>
      <c r="P1760" s="97"/>
    </row>
    <row r="1761" spans="1:16" s="98" customFormat="1" ht="17.25" hidden="1" outlineLevel="3" x14ac:dyDescent="0.3">
      <c r="A1761" s="444"/>
      <c r="B1761" s="451"/>
      <c r="C1761" s="451"/>
      <c r="D1761" s="451"/>
      <c r="E1761" s="452"/>
      <c r="F1761" s="95"/>
      <c r="G1761" s="96"/>
      <c r="H1761" s="97"/>
      <c r="I1761" s="97"/>
      <c r="J1761" s="97"/>
      <c r="K1761" s="97"/>
      <c r="L1761" s="97"/>
      <c r="M1761" s="97"/>
      <c r="N1761" s="97"/>
      <c r="O1761" s="97"/>
      <c r="P1761" s="97"/>
    </row>
    <row r="1762" spans="1:16" s="98" customFormat="1" ht="17.25" hidden="1" outlineLevel="3" x14ac:dyDescent="0.3">
      <c r="A1762" s="199"/>
      <c r="B1762" s="496"/>
      <c r="C1762" s="439"/>
      <c r="D1762" s="483"/>
      <c r="E1762" s="483"/>
      <c r="F1762" s="95"/>
      <c r="G1762" s="96"/>
      <c r="H1762" s="97"/>
      <c r="I1762" s="97"/>
      <c r="J1762" s="97"/>
      <c r="K1762" s="97"/>
      <c r="L1762" s="97"/>
      <c r="M1762" s="97"/>
      <c r="N1762" s="97"/>
      <c r="O1762" s="97"/>
      <c r="P1762" s="97"/>
    </row>
    <row r="1763" spans="1:16" s="98" customFormat="1" ht="34.5" hidden="1" outlineLevel="3" x14ac:dyDescent="0.3">
      <c r="A1763" s="199"/>
      <c r="B1763" s="496"/>
      <c r="C1763" s="439" t="s">
        <v>1810</v>
      </c>
      <c r="D1763" s="483" t="s">
        <v>1770</v>
      </c>
      <c r="E1763" s="483"/>
      <c r="F1763" s="95"/>
      <c r="G1763" s="96"/>
      <c r="H1763" s="97"/>
      <c r="I1763" s="97"/>
      <c r="J1763" s="97"/>
      <c r="K1763" s="97"/>
      <c r="L1763" s="97"/>
      <c r="M1763" s="97"/>
      <c r="N1763" s="97"/>
      <c r="O1763" s="97"/>
      <c r="P1763" s="97"/>
    </row>
    <row r="1764" spans="1:16" s="98" customFormat="1" ht="17.25" hidden="1" outlineLevel="3" x14ac:dyDescent="0.3">
      <c r="A1764" s="199"/>
      <c r="B1764" s="496"/>
      <c r="C1764" s="439"/>
      <c r="D1764" s="483"/>
      <c r="E1764" s="483"/>
      <c r="F1764" s="95"/>
      <c r="G1764" s="96"/>
      <c r="H1764" s="97"/>
      <c r="I1764" s="97"/>
      <c r="J1764" s="97"/>
      <c r="K1764" s="97"/>
      <c r="L1764" s="97"/>
      <c r="M1764" s="97"/>
      <c r="N1764" s="97"/>
      <c r="O1764" s="97"/>
      <c r="P1764" s="97"/>
    </row>
    <row r="1765" spans="1:16" s="98" customFormat="1" ht="17.25" hidden="1" customHeight="1" outlineLevel="3" x14ac:dyDescent="0.3">
      <c r="A1765" s="444"/>
      <c r="B1765" s="451"/>
      <c r="C1765" s="451"/>
      <c r="D1765" s="451"/>
      <c r="E1765" s="452"/>
      <c r="F1765" s="95"/>
      <c r="G1765" s="96"/>
      <c r="H1765" s="97"/>
      <c r="I1765" s="97"/>
      <c r="J1765" s="97"/>
      <c r="K1765" s="97"/>
      <c r="L1765" s="97"/>
      <c r="M1765" s="97"/>
      <c r="N1765" s="97"/>
      <c r="O1765" s="97"/>
      <c r="P1765" s="97"/>
    </row>
    <row r="1766" spans="1:16" s="98" customFormat="1" ht="34.5" hidden="1" outlineLevel="3" x14ac:dyDescent="0.3">
      <c r="A1766" s="199"/>
      <c r="B1766" s="496"/>
      <c r="C1766" s="439" t="s">
        <v>1811</v>
      </c>
      <c r="D1766" s="483" t="s">
        <v>1762</v>
      </c>
      <c r="E1766" s="483"/>
      <c r="F1766" s="95"/>
      <c r="G1766" s="96"/>
      <c r="H1766" s="97"/>
      <c r="I1766" s="97"/>
      <c r="J1766" s="97"/>
      <c r="K1766" s="97"/>
      <c r="L1766" s="97"/>
      <c r="M1766" s="97"/>
      <c r="N1766" s="97"/>
      <c r="O1766" s="97"/>
      <c r="P1766" s="97"/>
    </row>
    <row r="1767" spans="1:16" s="98" customFormat="1" ht="17.25" hidden="1" outlineLevel="3" x14ac:dyDescent="0.3">
      <c r="A1767" s="199"/>
      <c r="B1767" s="496"/>
      <c r="C1767" s="439" t="s">
        <v>1812</v>
      </c>
      <c r="D1767" s="483" t="s">
        <v>1764</v>
      </c>
      <c r="E1767" s="483"/>
      <c r="F1767" s="95"/>
      <c r="G1767" s="96"/>
      <c r="H1767" s="97"/>
      <c r="I1767" s="97"/>
      <c r="J1767" s="97"/>
      <c r="K1767" s="97"/>
      <c r="L1767" s="97"/>
      <c r="M1767" s="97"/>
      <c r="N1767" s="97"/>
      <c r="O1767" s="97"/>
      <c r="P1767" s="97"/>
    </row>
    <row r="1768" spans="1:16" s="98" customFormat="1" ht="17.25" hidden="1" outlineLevel="3" x14ac:dyDescent="0.3">
      <c r="A1768" s="199"/>
      <c r="B1768" s="496"/>
      <c r="C1768" s="439" t="s">
        <v>1813</v>
      </c>
      <c r="D1768" s="483" t="s">
        <v>1766</v>
      </c>
      <c r="E1768" s="483"/>
      <c r="F1768" s="95"/>
      <c r="G1768" s="96"/>
      <c r="H1768" s="97"/>
      <c r="I1768" s="97"/>
      <c r="J1768" s="97"/>
      <c r="K1768" s="97"/>
      <c r="L1768" s="97"/>
      <c r="M1768" s="97"/>
      <c r="N1768" s="97"/>
      <c r="O1768" s="97"/>
      <c r="P1768" s="97"/>
    </row>
    <row r="1769" spans="1:16" s="98" customFormat="1" ht="17.25" hidden="1" outlineLevel="3" x14ac:dyDescent="0.3">
      <c r="A1769" s="199"/>
      <c r="B1769" s="496"/>
      <c r="C1769" s="439" t="s">
        <v>1814</v>
      </c>
      <c r="D1769" s="483" t="s">
        <v>1768</v>
      </c>
      <c r="E1769" s="483"/>
      <c r="F1769" s="95"/>
      <c r="G1769" s="96"/>
      <c r="H1769" s="97"/>
      <c r="I1769" s="97"/>
      <c r="J1769" s="97"/>
      <c r="K1769" s="97"/>
      <c r="L1769" s="97"/>
      <c r="M1769" s="97"/>
      <c r="N1769" s="97"/>
      <c r="O1769" s="97"/>
      <c r="P1769" s="97"/>
    </row>
    <row r="1770" spans="1:16" s="98" customFormat="1" ht="34.5" hidden="1" outlineLevel="3" x14ac:dyDescent="0.3">
      <c r="A1770" s="199"/>
      <c r="B1770" s="496"/>
      <c r="C1770" s="439" t="s">
        <v>1815</v>
      </c>
      <c r="D1770" s="483" t="s">
        <v>1772</v>
      </c>
      <c r="E1770" s="483"/>
      <c r="F1770" s="95"/>
      <c r="G1770" s="96"/>
      <c r="H1770" s="97"/>
      <c r="I1770" s="97"/>
      <c r="J1770" s="97"/>
      <c r="K1770" s="97"/>
      <c r="L1770" s="97"/>
      <c r="M1770" s="97"/>
      <c r="N1770" s="97"/>
      <c r="O1770" s="97"/>
      <c r="P1770" s="97"/>
    </row>
    <row r="1771" spans="1:16" s="98" customFormat="1" ht="34.5" hidden="1" outlineLevel="3" x14ac:dyDescent="0.3">
      <c r="A1771" s="199"/>
      <c r="B1771" s="496"/>
      <c r="C1771" s="439" t="s">
        <v>1816</v>
      </c>
      <c r="D1771" s="483" t="s">
        <v>1817</v>
      </c>
      <c r="E1771" s="483"/>
      <c r="F1771" s="95"/>
      <c r="G1771" s="96"/>
      <c r="H1771" s="97"/>
      <c r="I1771" s="97"/>
      <c r="J1771" s="97"/>
      <c r="K1771" s="97"/>
      <c r="L1771" s="97"/>
      <c r="M1771" s="97"/>
      <c r="N1771" s="97"/>
      <c r="O1771" s="97"/>
      <c r="P1771" s="97"/>
    </row>
    <row r="1772" spans="1:16" s="98" customFormat="1" ht="17.25" hidden="1" customHeight="1" outlineLevel="3" x14ac:dyDescent="0.3">
      <c r="A1772" s="444"/>
      <c r="B1772" s="451"/>
      <c r="C1772" s="451"/>
      <c r="D1772" s="451"/>
      <c r="E1772" s="452"/>
      <c r="F1772" s="95"/>
      <c r="G1772" s="96"/>
      <c r="H1772" s="97"/>
      <c r="I1772" s="97"/>
      <c r="J1772" s="97"/>
      <c r="K1772" s="97"/>
      <c r="L1772" s="97"/>
      <c r="M1772" s="97"/>
      <c r="N1772" s="97"/>
      <c r="O1772" s="97"/>
      <c r="P1772" s="97"/>
    </row>
    <row r="1773" spans="1:16" s="98" customFormat="1" ht="17.25" hidden="1" customHeight="1" outlineLevel="3" x14ac:dyDescent="0.3">
      <c r="A1773" s="548"/>
      <c r="B1773" s="548"/>
      <c r="C1773" s="548"/>
      <c r="D1773" s="548"/>
      <c r="E1773" s="548"/>
      <c r="F1773" s="95"/>
      <c r="G1773" s="96"/>
      <c r="H1773" s="97"/>
      <c r="I1773" s="97"/>
      <c r="J1773" s="97"/>
      <c r="K1773" s="97"/>
      <c r="L1773" s="97"/>
      <c r="M1773" s="97"/>
      <c r="N1773" s="97"/>
      <c r="O1773" s="97"/>
      <c r="P1773" s="97"/>
    </row>
    <row r="1774" spans="1:16" s="98" customFormat="1" ht="17.25" hidden="1" customHeight="1" outlineLevel="3" x14ac:dyDescent="0.3">
      <c r="A1774" s="548"/>
      <c r="B1774" s="548"/>
      <c r="C1774" s="439" t="s">
        <v>1818</v>
      </c>
      <c r="D1774" s="483" t="s">
        <v>1819</v>
      </c>
      <c r="E1774" s="548"/>
      <c r="F1774" s="95"/>
      <c r="G1774" s="96"/>
      <c r="H1774" s="97"/>
      <c r="I1774" s="97"/>
      <c r="J1774" s="97"/>
      <c r="K1774" s="97"/>
      <c r="L1774" s="97"/>
      <c r="M1774" s="97"/>
      <c r="N1774" s="97"/>
      <c r="O1774" s="97"/>
      <c r="P1774" s="97"/>
    </row>
    <row r="1775" spans="1:16" s="98" customFormat="1" ht="17.25" hidden="1" customHeight="1" outlineLevel="3" x14ac:dyDescent="0.3">
      <c r="A1775" s="548"/>
      <c r="B1775" s="548"/>
      <c r="C1775" s="548"/>
      <c r="D1775" s="548"/>
      <c r="E1775" s="548"/>
      <c r="F1775" s="95"/>
      <c r="G1775" s="96"/>
      <c r="H1775" s="97"/>
      <c r="I1775" s="97"/>
      <c r="J1775" s="97"/>
      <c r="K1775" s="97"/>
      <c r="L1775" s="97"/>
      <c r="M1775" s="97"/>
      <c r="N1775" s="97"/>
      <c r="O1775" s="97"/>
      <c r="P1775" s="97"/>
    </row>
    <row r="1776" spans="1:16" s="98" customFormat="1" ht="17.25" hidden="1" customHeight="1" outlineLevel="3" x14ac:dyDescent="0.3">
      <c r="A1776" s="444"/>
      <c r="B1776" s="451"/>
      <c r="C1776" s="451"/>
      <c r="D1776" s="451"/>
      <c r="E1776" s="452"/>
      <c r="F1776" s="95"/>
      <c r="G1776" s="96"/>
      <c r="H1776" s="97"/>
      <c r="I1776" s="97"/>
      <c r="J1776" s="97"/>
      <c r="K1776" s="97"/>
      <c r="L1776" s="97"/>
      <c r="M1776" s="97"/>
      <c r="N1776" s="97"/>
      <c r="O1776" s="97"/>
      <c r="P1776" s="97"/>
    </row>
    <row r="1777" spans="1:16" s="98" customFormat="1" ht="17.25" hidden="1" customHeight="1" outlineLevel="3" x14ac:dyDescent="0.3">
      <c r="A1777" s="548"/>
      <c r="B1777" s="548"/>
      <c r="C1777" s="548"/>
      <c r="D1777" s="548"/>
      <c r="E1777" s="548"/>
      <c r="F1777" s="95"/>
      <c r="G1777" s="96"/>
      <c r="H1777" s="97"/>
      <c r="I1777" s="97"/>
      <c r="J1777" s="97"/>
      <c r="K1777" s="97"/>
      <c r="L1777" s="97"/>
      <c r="M1777" s="97"/>
      <c r="N1777" s="97"/>
      <c r="O1777" s="97"/>
      <c r="P1777" s="97"/>
    </row>
    <row r="1778" spans="1:16" s="98" customFormat="1" ht="34.5" hidden="1" outlineLevel="3" x14ac:dyDescent="0.3">
      <c r="A1778" s="199"/>
      <c r="B1778" s="496"/>
      <c r="C1778" s="439" t="s">
        <v>1820</v>
      </c>
      <c r="D1778" s="483" t="s">
        <v>1821</v>
      </c>
      <c r="E1778" s="483"/>
      <c r="F1778" s="95"/>
      <c r="G1778" s="96"/>
      <c r="H1778" s="97"/>
      <c r="I1778" s="97"/>
      <c r="J1778" s="97"/>
      <c r="K1778" s="97"/>
      <c r="L1778" s="97"/>
      <c r="M1778" s="97"/>
      <c r="N1778" s="97"/>
      <c r="O1778" s="97"/>
      <c r="P1778" s="97"/>
    </row>
    <row r="1779" spans="1:16" s="98" customFormat="1" ht="17.25" hidden="1" outlineLevel="3" x14ac:dyDescent="0.3">
      <c r="A1779" s="199"/>
      <c r="B1779" s="496"/>
      <c r="C1779" s="439" t="s">
        <v>1822</v>
      </c>
      <c r="D1779" s="118" t="s">
        <v>1823</v>
      </c>
      <c r="E1779" s="483"/>
      <c r="F1779" s="95"/>
      <c r="G1779" s="96"/>
      <c r="H1779" s="97"/>
      <c r="I1779" s="97"/>
      <c r="J1779" s="97"/>
      <c r="K1779" s="97"/>
      <c r="L1779" s="97"/>
      <c r="M1779" s="97"/>
      <c r="N1779" s="97"/>
      <c r="O1779" s="97"/>
      <c r="P1779" s="97"/>
    </row>
    <row r="1780" spans="1:16" s="98" customFormat="1" ht="17.25" hidden="1" outlineLevel="3" x14ac:dyDescent="0.3">
      <c r="A1780" s="199"/>
      <c r="B1780" s="496"/>
      <c r="C1780" s="439" t="s">
        <v>1824</v>
      </c>
      <c r="D1780" s="483" t="s">
        <v>1755</v>
      </c>
      <c r="E1780" s="483"/>
      <c r="F1780" s="95"/>
      <c r="G1780" s="96"/>
      <c r="H1780" s="97"/>
      <c r="I1780" s="97"/>
      <c r="J1780" s="97"/>
      <c r="K1780" s="97"/>
      <c r="L1780" s="97"/>
      <c r="M1780" s="97"/>
      <c r="N1780" s="97"/>
      <c r="O1780" s="97"/>
      <c r="P1780" s="97"/>
    </row>
    <row r="1781" spans="1:16" s="98" customFormat="1" ht="34.5" hidden="1" outlineLevel="3" x14ac:dyDescent="0.3">
      <c r="A1781" s="100"/>
      <c r="B1781" s="496"/>
      <c r="C1781" s="439" t="s">
        <v>1825</v>
      </c>
      <c r="D1781" s="483" t="s">
        <v>1826</v>
      </c>
      <c r="E1781" s="483"/>
      <c r="F1781" s="95"/>
      <c r="G1781" s="96"/>
      <c r="H1781" s="97"/>
      <c r="I1781" s="97"/>
      <c r="J1781" s="97"/>
      <c r="K1781" s="97"/>
      <c r="L1781" s="97"/>
      <c r="M1781" s="97"/>
      <c r="N1781" s="97"/>
      <c r="O1781" s="97"/>
      <c r="P1781" s="97"/>
    </row>
    <row r="1782" spans="1:16" s="98" customFormat="1" ht="34.5" hidden="1" outlineLevel="3" x14ac:dyDescent="0.3">
      <c r="A1782" s="100"/>
      <c r="B1782" s="496"/>
      <c r="C1782" s="439" t="s">
        <v>1827</v>
      </c>
      <c r="D1782" s="483" t="s">
        <v>1828</v>
      </c>
      <c r="E1782" s="483"/>
      <c r="F1782" s="95"/>
      <c r="G1782" s="96"/>
      <c r="H1782" s="97"/>
      <c r="I1782" s="97"/>
      <c r="J1782" s="97"/>
      <c r="K1782" s="97"/>
      <c r="L1782" s="97"/>
      <c r="M1782" s="97"/>
      <c r="N1782" s="97"/>
      <c r="O1782" s="97"/>
      <c r="P1782" s="97"/>
    </row>
    <row r="1783" spans="1:16" s="98" customFormat="1" ht="34.5" hidden="1" outlineLevel="3" x14ac:dyDescent="0.3">
      <c r="A1783" s="100"/>
      <c r="B1783" s="496"/>
      <c r="C1783" s="439" t="s">
        <v>1829</v>
      </c>
      <c r="D1783" s="483" t="s">
        <v>1830</v>
      </c>
      <c r="E1783" s="483"/>
      <c r="F1783" s="95"/>
      <c r="G1783" s="96"/>
      <c r="H1783" s="97"/>
      <c r="I1783" s="97"/>
      <c r="J1783" s="97"/>
      <c r="K1783" s="97"/>
      <c r="L1783" s="97"/>
      <c r="M1783" s="97"/>
      <c r="N1783" s="97"/>
      <c r="O1783" s="97"/>
      <c r="P1783" s="97"/>
    </row>
    <row r="1784" spans="1:16" s="98" customFormat="1" ht="17.25" hidden="1" customHeight="1" outlineLevel="3" x14ac:dyDescent="0.3">
      <c r="A1784" s="444"/>
      <c r="B1784" s="451"/>
      <c r="C1784" s="451"/>
      <c r="D1784" s="451"/>
      <c r="E1784" s="452"/>
      <c r="F1784" s="95"/>
      <c r="G1784" s="96"/>
      <c r="H1784" s="97"/>
      <c r="I1784" s="97"/>
      <c r="J1784" s="97"/>
      <c r="K1784" s="97"/>
      <c r="L1784" s="97"/>
      <c r="M1784" s="97"/>
      <c r="N1784" s="97"/>
      <c r="O1784" s="97"/>
      <c r="P1784" s="97"/>
    </row>
    <row r="1785" spans="1:16" s="98" customFormat="1" ht="17.25" hidden="1" customHeight="1" outlineLevel="3" x14ac:dyDescent="0.3">
      <c r="A1785" s="548"/>
      <c r="B1785" s="548"/>
      <c r="C1785" s="548"/>
      <c r="D1785" s="548"/>
      <c r="E1785" s="548"/>
      <c r="F1785" s="95"/>
      <c r="G1785" s="96"/>
      <c r="H1785" s="97"/>
      <c r="I1785" s="97"/>
      <c r="J1785" s="97"/>
      <c r="K1785" s="97"/>
      <c r="L1785" s="97"/>
      <c r="M1785" s="97"/>
      <c r="N1785" s="97"/>
      <c r="O1785" s="97"/>
      <c r="P1785" s="97"/>
    </row>
    <row r="1786" spans="1:16" s="98" customFormat="1" ht="34.5" hidden="1" customHeight="1" outlineLevel="3" x14ac:dyDescent="0.3">
      <c r="A1786" s="548"/>
      <c r="B1786" s="548"/>
      <c r="C1786" s="710" t="s">
        <v>1831</v>
      </c>
      <c r="D1786" s="583" t="s">
        <v>1832</v>
      </c>
      <c r="E1786" s="548"/>
      <c r="F1786" s="95"/>
      <c r="G1786" s="96"/>
      <c r="H1786" s="97"/>
      <c r="I1786" s="97"/>
      <c r="J1786" s="97"/>
      <c r="K1786" s="97"/>
      <c r="L1786" s="97"/>
      <c r="M1786" s="97"/>
      <c r="N1786" s="97"/>
      <c r="O1786" s="97"/>
      <c r="P1786" s="97"/>
    </row>
    <row r="1787" spans="1:16" s="98" customFormat="1" ht="17.25" hidden="1" customHeight="1" outlineLevel="3" x14ac:dyDescent="0.3">
      <c r="A1787" s="548"/>
      <c r="B1787" s="548"/>
      <c r="C1787" s="710" t="s">
        <v>1833</v>
      </c>
      <c r="D1787" s="583" t="s">
        <v>1834</v>
      </c>
      <c r="E1787" s="548"/>
      <c r="F1787" s="95"/>
      <c r="G1787" s="96"/>
      <c r="H1787" s="97"/>
      <c r="I1787" s="97"/>
      <c r="J1787" s="97"/>
      <c r="K1787" s="97"/>
      <c r="L1787" s="97"/>
      <c r="M1787" s="97"/>
      <c r="N1787" s="97"/>
      <c r="O1787" s="97"/>
      <c r="P1787" s="97"/>
    </row>
    <row r="1788" spans="1:16" s="98" customFormat="1" ht="17.25" hidden="1" customHeight="1" outlineLevel="3" x14ac:dyDescent="0.3">
      <c r="A1788" s="548"/>
      <c r="B1788" s="548"/>
      <c r="C1788" s="710" t="s">
        <v>1835</v>
      </c>
      <c r="D1788" s="583" t="s">
        <v>1836</v>
      </c>
      <c r="E1788" s="548"/>
      <c r="F1788" s="95"/>
      <c r="G1788" s="96"/>
      <c r="H1788" s="97"/>
      <c r="I1788" s="97"/>
      <c r="J1788" s="97"/>
      <c r="K1788" s="97"/>
      <c r="L1788" s="97"/>
      <c r="M1788" s="97"/>
      <c r="N1788" s="97"/>
      <c r="O1788" s="97"/>
      <c r="P1788" s="97"/>
    </row>
    <row r="1789" spans="1:16" s="98" customFormat="1" ht="17.25" hidden="1" customHeight="1" outlineLevel="3" x14ac:dyDescent="0.3">
      <c r="A1789" s="548"/>
      <c r="B1789" s="548"/>
      <c r="C1789" s="710" t="s">
        <v>1837</v>
      </c>
      <c r="D1789" s="583" t="s">
        <v>1838</v>
      </c>
      <c r="E1789" s="548"/>
      <c r="F1789" s="95"/>
      <c r="G1789" s="96"/>
      <c r="H1789" s="97"/>
      <c r="I1789" s="97"/>
      <c r="J1789" s="97"/>
      <c r="K1789" s="97"/>
      <c r="L1789" s="97"/>
      <c r="M1789" s="97"/>
      <c r="N1789" s="97"/>
      <c r="O1789" s="97"/>
      <c r="P1789" s="97"/>
    </row>
    <row r="1790" spans="1:16" s="98" customFormat="1" ht="17.25" hidden="1" customHeight="1" outlineLevel="3" x14ac:dyDescent="0.3">
      <c r="A1790" s="548"/>
      <c r="B1790" s="548"/>
      <c r="C1790" s="710" t="s">
        <v>1839</v>
      </c>
      <c r="D1790" s="583" t="s">
        <v>1840</v>
      </c>
      <c r="E1790" s="548"/>
      <c r="F1790" s="95"/>
      <c r="G1790" s="96"/>
      <c r="H1790" s="97"/>
      <c r="I1790" s="97"/>
      <c r="J1790" s="97"/>
      <c r="K1790" s="97"/>
      <c r="L1790" s="97"/>
      <c r="M1790" s="97"/>
      <c r="N1790" s="97"/>
      <c r="O1790" s="97"/>
      <c r="P1790" s="97"/>
    </row>
    <row r="1791" spans="1:16" s="98" customFormat="1" ht="17.25" hidden="1" customHeight="1" outlineLevel="3" x14ac:dyDescent="0.3">
      <c r="A1791" s="548"/>
      <c r="B1791" s="548"/>
      <c r="C1791" s="548"/>
      <c r="D1791" s="548"/>
      <c r="E1791" s="548"/>
      <c r="F1791" s="95"/>
      <c r="G1791" s="96"/>
      <c r="H1791" s="97"/>
      <c r="I1791" s="97"/>
      <c r="J1791" s="97"/>
      <c r="K1791" s="97"/>
      <c r="L1791" s="97"/>
      <c r="M1791" s="97"/>
      <c r="N1791" s="97"/>
      <c r="O1791" s="97"/>
      <c r="P1791" s="97"/>
    </row>
    <row r="1792" spans="1:16" s="98" customFormat="1" ht="17.25" hidden="1" customHeight="1" outlineLevel="3" x14ac:dyDescent="0.3">
      <c r="A1792" s="444"/>
      <c r="B1792" s="451"/>
      <c r="C1792" s="451"/>
      <c r="D1792" s="451"/>
      <c r="E1792" s="452"/>
      <c r="F1792" s="95"/>
      <c r="G1792" s="96"/>
      <c r="H1792" s="97"/>
      <c r="I1792" s="97"/>
      <c r="J1792" s="97"/>
      <c r="K1792" s="97"/>
      <c r="L1792" s="97"/>
      <c r="M1792" s="97"/>
      <c r="N1792" s="97"/>
      <c r="O1792" s="97"/>
      <c r="P1792" s="97"/>
    </row>
    <row r="1793" spans="1:16" s="98" customFormat="1" ht="17.25" hidden="1" customHeight="1" outlineLevel="3" x14ac:dyDescent="0.3">
      <c r="A1793" s="548"/>
      <c r="B1793" s="548"/>
      <c r="C1793" s="548"/>
      <c r="D1793" s="548"/>
      <c r="E1793" s="548"/>
      <c r="F1793" s="95"/>
      <c r="G1793" s="96"/>
      <c r="H1793" s="97"/>
      <c r="I1793" s="97"/>
      <c r="J1793" s="97"/>
      <c r="K1793" s="97"/>
      <c r="L1793" s="97"/>
      <c r="M1793" s="97"/>
      <c r="N1793" s="97"/>
      <c r="O1793" s="97"/>
      <c r="P1793" s="97"/>
    </row>
    <row r="1794" spans="1:16" s="98" customFormat="1" ht="34.5" hidden="1" outlineLevel="3" x14ac:dyDescent="0.3">
      <c r="A1794" s="100"/>
      <c r="B1794" s="496"/>
      <c r="C1794" s="439" t="s">
        <v>1841</v>
      </c>
      <c r="D1794" s="483" t="s">
        <v>1842</v>
      </c>
      <c r="E1794" s="483"/>
      <c r="F1794" s="95"/>
      <c r="G1794" s="96"/>
      <c r="H1794" s="97"/>
      <c r="I1794" s="97"/>
      <c r="J1794" s="97"/>
      <c r="K1794" s="97"/>
      <c r="L1794" s="97"/>
      <c r="M1794" s="97"/>
      <c r="N1794" s="97"/>
      <c r="O1794" s="97"/>
      <c r="P1794" s="97"/>
    </row>
    <row r="1795" spans="1:16" s="98" customFormat="1" ht="17.25" hidden="1" outlineLevel="3" x14ac:dyDescent="0.3">
      <c r="A1795" s="100"/>
      <c r="B1795" s="496"/>
      <c r="C1795" s="439" t="s">
        <v>1843</v>
      </c>
      <c r="D1795" s="483" t="s">
        <v>1844</v>
      </c>
      <c r="E1795" s="483"/>
      <c r="F1795" s="95"/>
      <c r="G1795" s="96"/>
      <c r="H1795" s="97"/>
      <c r="I1795" s="97"/>
      <c r="J1795" s="97"/>
      <c r="K1795" s="97"/>
      <c r="L1795" s="97"/>
      <c r="M1795" s="97"/>
      <c r="N1795" s="97"/>
      <c r="O1795" s="97"/>
      <c r="P1795" s="97"/>
    </row>
    <row r="1796" spans="1:16" s="98" customFormat="1" ht="17.25" hidden="1" outlineLevel="3" x14ac:dyDescent="0.3">
      <c r="A1796" s="100"/>
      <c r="B1796" s="496"/>
      <c r="C1796" s="439" t="s">
        <v>1845</v>
      </c>
      <c r="D1796" s="483" t="s">
        <v>1846</v>
      </c>
      <c r="E1796" s="483"/>
      <c r="F1796" s="95"/>
      <c r="G1796" s="96"/>
      <c r="H1796" s="97"/>
      <c r="I1796" s="97"/>
      <c r="J1796" s="97"/>
      <c r="K1796" s="97"/>
      <c r="L1796" s="97"/>
      <c r="M1796" s="97"/>
      <c r="N1796" s="97"/>
      <c r="O1796" s="97"/>
      <c r="P1796" s="97"/>
    </row>
    <row r="1797" spans="1:16" s="98" customFormat="1" ht="17.25" hidden="1" outlineLevel="3" x14ac:dyDescent="0.3">
      <c r="A1797" s="100"/>
      <c r="B1797" s="496"/>
      <c r="C1797" s="439" t="s">
        <v>1847</v>
      </c>
      <c r="D1797" s="483" t="s">
        <v>1848</v>
      </c>
      <c r="E1797" s="483"/>
      <c r="F1797" s="95"/>
      <c r="G1797" s="96"/>
      <c r="H1797" s="97"/>
      <c r="I1797" s="97"/>
      <c r="J1797" s="97"/>
      <c r="K1797" s="97"/>
      <c r="L1797" s="97"/>
      <c r="M1797" s="97"/>
      <c r="N1797" s="97"/>
      <c r="O1797" s="97"/>
      <c r="P1797" s="97"/>
    </row>
    <row r="1798" spans="1:16" s="98" customFormat="1" ht="17.25" hidden="1" outlineLevel="3" x14ac:dyDescent="0.3">
      <c r="A1798" s="100"/>
      <c r="B1798" s="496"/>
      <c r="C1798" s="439" t="s">
        <v>1849</v>
      </c>
      <c r="D1798" s="483" t="s">
        <v>1850</v>
      </c>
      <c r="E1798" s="483"/>
      <c r="F1798" s="95"/>
      <c r="G1798" s="96"/>
      <c r="H1798" s="97"/>
      <c r="I1798" s="97"/>
      <c r="J1798" s="97"/>
      <c r="K1798" s="97"/>
      <c r="L1798" s="97"/>
      <c r="M1798" s="97"/>
      <c r="N1798" s="97"/>
      <c r="O1798" s="97"/>
      <c r="P1798" s="97"/>
    </row>
    <row r="1799" spans="1:16" s="98" customFormat="1" ht="17.25" hidden="1" customHeight="1" outlineLevel="3" x14ac:dyDescent="0.3">
      <c r="A1799" s="444"/>
      <c r="B1799" s="451"/>
      <c r="C1799" s="451"/>
      <c r="D1799" s="451"/>
      <c r="E1799" s="452"/>
      <c r="F1799" s="95"/>
      <c r="G1799" s="96"/>
      <c r="H1799" s="97"/>
      <c r="I1799" s="97"/>
      <c r="J1799" s="97"/>
      <c r="K1799" s="97"/>
      <c r="L1799" s="97"/>
      <c r="M1799" s="97"/>
      <c r="N1799" s="97"/>
      <c r="O1799" s="97"/>
      <c r="P1799" s="97"/>
    </row>
    <row r="1800" spans="1:16" s="98" customFormat="1" ht="17.25" hidden="1" outlineLevel="3" x14ac:dyDescent="0.3">
      <c r="A1800" s="100"/>
      <c r="B1800" s="496"/>
      <c r="C1800" s="439" t="s">
        <v>1795</v>
      </c>
      <c r="D1800" s="483" t="s">
        <v>1851</v>
      </c>
      <c r="E1800" s="483"/>
      <c r="F1800" s="95"/>
      <c r="G1800" s="96"/>
      <c r="H1800" s="97"/>
      <c r="I1800" s="97"/>
      <c r="J1800" s="97"/>
      <c r="K1800" s="97"/>
      <c r="L1800" s="97"/>
      <c r="M1800" s="97"/>
      <c r="N1800" s="97"/>
      <c r="O1800" s="97"/>
      <c r="P1800" s="97"/>
    </row>
    <row r="1801" spans="1:16" s="98" customFormat="1" ht="34.5" hidden="1" outlineLevel="3" x14ac:dyDescent="0.3">
      <c r="A1801" s="100"/>
      <c r="B1801" s="496"/>
      <c r="C1801" s="439" t="s">
        <v>1796</v>
      </c>
      <c r="D1801" s="483" t="s">
        <v>1797</v>
      </c>
      <c r="E1801" s="483"/>
      <c r="F1801" s="95"/>
      <c r="G1801" s="96"/>
      <c r="H1801" s="97"/>
      <c r="I1801" s="97"/>
      <c r="J1801" s="97"/>
      <c r="K1801" s="97"/>
      <c r="L1801" s="97"/>
      <c r="M1801" s="97"/>
      <c r="N1801" s="97"/>
      <c r="O1801" s="97"/>
      <c r="P1801" s="97"/>
    </row>
    <row r="1802" spans="1:16" s="98" customFormat="1" ht="34.5" hidden="1" outlineLevel="3" x14ac:dyDescent="0.3">
      <c r="A1802" s="100"/>
      <c r="B1802" s="496"/>
      <c r="C1802" s="439" t="s">
        <v>1798</v>
      </c>
      <c r="D1802" s="483" t="s">
        <v>1799</v>
      </c>
      <c r="E1802" s="483"/>
      <c r="F1802" s="95"/>
      <c r="G1802" s="96"/>
      <c r="H1802" s="97"/>
      <c r="I1802" s="97"/>
      <c r="J1802" s="97"/>
      <c r="K1802" s="97"/>
      <c r="L1802" s="97"/>
      <c r="M1802" s="97"/>
      <c r="N1802" s="97"/>
      <c r="O1802" s="97"/>
      <c r="P1802" s="97"/>
    </row>
    <row r="1803" spans="1:16" s="98" customFormat="1" ht="34.5" hidden="1" outlineLevel="3" x14ac:dyDescent="0.3">
      <c r="A1803" s="100"/>
      <c r="B1803" s="496"/>
      <c r="C1803" s="439" t="s">
        <v>1800</v>
      </c>
      <c r="D1803" s="483" t="s">
        <v>1801</v>
      </c>
      <c r="E1803" s="483"/>
      <c r="F1803" s="95"/>
      <c r="G1803" s="96"/>
      <c r="H1803" s="97"/>
      <c r="I1803" s="97"/>
      <c r="J1803" s="97"/>
      <c r="K1803" s="97"/>
      <c r="L1803" s="97"/>
      <c r="M1803" s="97"/>
      <c r="N1803" s="97"/>
      <c r="O1803" s="97"/>
      <c r="P1803" s="97"/>
    </row>
    <row r="1804" spans="1:16" s="98" customFormat="1" ht="34.5" hidden="1" outlineLevel="3" x14ac:dyDescent="0.3">
      <c r="A1804" s="100"/>
      <c r="B1804" s="496"/>
      <c r="C1804" s="439" t="s">
        <v>1802</v>
      </c>
      <c r="D1804" s="483" t="s">
        <v>1803</v>
      </c>
      <c r="E1804" s="483"/>
      <c r="F1804" s="95"/>
      <c r="G1804" s="96"/>
      <c r="H1804" s="97"/>
      <c r="I1804" s="97"/>
      <c r="J1804" s="97"/>
      <c r="K1804" s="97"/>
      <c r="L1804" s="97"/>
      <c r="M1804" s="97"/>
      <c r="N1804" s="97"/>
      <c r="O1804" s="97"/>
      <c r="P1804" s="97"/>
    </row>
    <row r="1805" spans="1:16" s="98" customFormat="1" ht="51.75" hidden="1" outlineLevel="3" x14ac:dyDescent="0.3">
      <c r="A1805" s="100"/>
      <c r="B1805" s="496"/>
      <c r="C1805" s="439" t="s">
        <v>685</v>
      </c>
      <c r="D1805" s="483" t="s">
        <v>1852</v>
      </c>
      <c r="E1805" s="483" t="s">
        <v>1853</v>
      </c>
      <c r="F1805" s="95"/>
      <c r="G1805" s="96"/>
      <c r="H1805" s="97"/>
      <c r="I1805" s="97"/>
      <c r="J1805" s="97"/>
      <c r="K1805" s="97"/>
      <c r="L1805" s="97"/>
      <c r="M1805" s="97"/>
      <c r="N1805" s="97"/>
      <c r="O1805" s="97"/>
      <c r="P1805" s="97"/>
    </row>
    <row r="1806" spans="1:16" s="98" customFormat="1" ht="34.5" hidden="1" outlineLevel="3" x14ac:dyDescent="0.3">
      <c r="A1806" s="100"/>
      <c r="B1806" s="496"/>
      <c r="C1806" s="439" t="s">
        <v>1854</v>
      </c>
      <c r="D1806" s="483" t="s">
        <v>1855</v>
      </c>
      <c r="E1806" s="483" t="s">
        <v>1856</v>
      </c>
      <c r="F1806" s="95"/>
      <c r="G1806" s="96"/>
      <c r="H1806" s="97"/>
      <c r="I1806" s="97"/>
      <c r="J1806" s="97"/>
      <c r="K1806" s="97"/>
      <c r="L1806" s="97"/>
      <c r="M1806" s="97"/>
      <c r="N1806" s="97"/>
      <c r="O1806" s="97"/>
      <c r="P1806" s="97"/>
    </row>
    <row r="1807" spans="1:16" s="98" customFormat="1" ht="34.5" hidden="1" outlineLevel="3" x14ac:dyDescent="0.3">
      <c r="A1807" s="100"/>
      <c r="B1807" s="496"/>
      <c r="C1807" s="439" t="s">
        <v>1857</v>
      </c>
      <c r="D1807" s="483" t="s">
        <v>1858</v>
      </c>
      <c r="E1807" s="483" t="s">
        <v>1859</v>
      </c>
      <c r="F1807" s="95"/>
      <c r="G1807" s="96"/>
      <c r="H1807" s="97"/>
      <c r="I1807" s="97"/>
      <c r="J1807" s="97"/>
      <c r="K1807" s="97"/>
      <c r="L1807" s="97"/>
      <c r="M1807" s="97"/>
      <c r="N1807" s="97"/>
      <c r="O1807" s="97"/>
      <c r="P1807" s="97"/>
    </row>
    <row r="1808" spans="1:16" s="98" customFormat="1" ht="34.5" hidden="1" outlineLevel="3" x14ac:dyDescent="0.3">
      <c r="A1808" s="100"/>
      <c r="B1808" s="496"/>
      <c r="C1808" s="439" t="s">
        <v>1860</v>
      </c>
      <c r="D1808" s="483" t="s">
        <v>1861</v>
      </c>
      <c r="E1808" s="483" t="s">
        <v>1862</v>
      </c>
      <c r="F1808" s="95"/>
      <c r="G1808" s="96"/>
      <c r="H1808" s="97"/>
      <c r="I1808" s="97"/>
      <c r="J1808" s="97"/>
      <c r="K1808" s="97"/>
      <c r="L1808" s="97"/>
      <c r="M1808" s="97"/>
      <c r="N1808" s="97"/>
      <c r="O1808" s="97"/>
      <c r="P1808" s="97"/>
    </row>
    <row r="1809" spans="1:16" s="98" customFormat="1" ht="17.25" hidden="1" customHeight="1" outlineLevel="3" x14ac:dyDescent="0.3">
      <c r="A1809" s="444"/>
      <c r="B1809" s="451"/>
      <c r="C1809" s="451"/>
      <c r="D1809" s="451"/>
      <c r="E1809" s="452"/>
      <c r="F1809" s="95"/>
      <c r="G1809" s="96"/>
      <c r="H1809" s="97"/>
      <c r="I1809" s="97"/>
      <c r="J1809" s="97"/>
      <c r="K1809" s="97"/>
      <c r="L1809" s="97"/>
      <c r="M1809" s="97"/>
      <c r="N1809" s="97"/>
      <c r="O1809" s="97"/>
      <c r="P1809" s="97"/>
    </row>
    <row r="1810" spans="1:16" s="98" customFormat="1" ht="34.5" hidden="1" outlineLevel="3" x14ac:dyDescent="0.3">
      <c r="A1810" s="100"/>
      <c r="B1810" s="496"/>
      <c r="C1810" s="118" t="s">
        <v>1863</v>
      </c>
      <c r="D1810" s="483" t="s">
        <v>1864</v>
      </c>
      <c r="E1810" s="483"/>
      <c r="F1810" s="95"/>
      <c r="G1810" s="96"/>
      <c r="H1810" s="97"/>
      <c r="I1810" s="97"/>
      <c r="J1810" s="97"/>
      <c r="K1810" s="97"/>
      <c r="L1810" s="97"/>
      <c r="M1810" s="97"/>
      <c r="N1810" s="97"/>
      <c r="O1810" s="97"/>
      <c r="P1810" s="97"/>
    </row>
    <row r="1811" spans="1:16" s="98" customFormat="1" ht="17.25" hidden="1" outlineLevel="3" x14ac:dyDescent="0.3">
      <c r="A1811" s="100"/>
      <c r="B1811" s="496"/>
      <c r="C1811" s="118"/>
      <c r="D1811" s="483"/>
      <c r="E1811" s="483"/>
      <c r="F1811" s="95"/>
      <c r="G1811" s="96"/>
      <c r="H1811" s="97"/>
      <c r="I1811" s="97"/>
      <c r="J1811" s="97"/>
      <c r="K1811" s="97"/>
      <c r="L1811" s="97"/>
      <c r="M1811" s="97"/>
      <c r="N1811" s="97"/>
      <c r="O1811" s="97"/>
      <c r="P1811" s="97"/>
    </row>
    <row r="1812" spans="1:16" s="98" customFormat="1" ht="17.25" hidden="1" outlineLevel="3" x14ac:dyDescent="0.3">
      <c r="A1812" s="444"/>
      <c r="B1812" s="451"/>
      <c r="C1812" s="451"/>
      <c r="D1812" s="451"/>
      <c r="E1812" s="452"/>
      <c r="F1812" s="95"/>
      <c r="G1812" s="96"/>
      <c r="H1812" s="97"/>
      <c r="I1812" s="97"/>
      <c r="J1812" s="97"/>
      <c r="K1812" s="97"/>
      <c r="L1812" s="97"/>
      <c r="M1812" s="97"/>
      <c r="N1812" s="97"/>
      <c r="O1812" s="97"/>
      <c r="P1812" s="97"/>
    </row>
    <row r="1813" spans="1:16" s="98" customFormat="1" ht="17.25" hidden="1" outlineLevel="3" x14ac:dyDescent="0.3">
      <c r="A1813" s="100"/>
      <c r="B1813" s="496"/>
      <c r="C1813" s="118"/>
      <c r="D1813" s="483"/>
      <c r="E1813" s="483"/>
      <c r="F1813" s="95"/>
      <c r="G1813" s="96"/>
      <c r="H1813" s="97"/>
      <c r="I1813" s="97"/>
      <c r="J1813" s="97"/>
      <c r="K1813" s="97"/>
      <c r="L1813" s="97"/>
      <c r="M1813" s="97"/>
      <c r="N1813" s="97"/>
      <c r="O1813" s="97"/>
      <c r="P1813" s="97"/>
    </row>
    <row r="1814" spans="1:16" s="98" customFormat="1" ht="34.5" hidden="1" outlineLevel="3" x14ac:dyDescent="0.3">
      <c r="A1814" s="100"/>
      <c r="B1814" s="496"/>
      <c r="C1814" s="439" t="s">
        <v>1865</v>
      </c>
      <c r="D1814" s="137" t="s">
        <v>1866</v>
      </c>
      <c r="E1814" s="483"/>
      <c r="F1814" s="95"/>
      <c r="G1814" s="96"/>
      <c r="H1814" s="97"/>
      <c r="I1814" s="97"/>
      <c r="J1814" s="97"/>
      <c r="K1814" s="97"/>
      <c r="L1814" s="97"/>
      <c r="M1814" s="97"/>
      <c r="N1814" s="97"/>
      <c r="O1814" s="97"/>
      <c r="P1814" s="97"/>
    </row>
    <row r="1815" spans="1:16" s="98" customFormat="1" ht="17.25" hidden="1" outlineLevel="3" x14ac:dyDescent="0.3">
      <c r="A1815" s="216"/>
      <c r="B1815" s="554"/>
      <c r="C1815" s="449"/>
      <c r="D1815" s="217"/>
      <c r="E1815" s="555"/>
      <c r="F1815" s="95"/>
      <c r="G1815" s="96"/>
      <c r="H1815" s="97"/>
      <c r="I1815" s="97"/>
      <c r="J1815" s="97"/>
      <c r="K1815" s="97"/>
      <c r="L1815" s="97"/>
      <c r="M1815" s="97"/>
      <c r="N1815" s="97"/>
      <c r="O1815" s="97"/>
      <c r="P1815" s="97"/>
    </row>
    <row r="1816" spans="1:16" s="98" customFormat="1" ht="17.25" hidden="1" outlineLevel="3" x14ac:dyDescent="0.3">
      <c r="A1816" s="444"/>
      <c r="B1816" s="451"/>
      <c r="C1816" s="451"/>
      <c r="D1816" s="451"/>
      <c r="E1816" s="452"/>
      <c r="F1816" s="95"/>
      <c r="G1816" s="96"/>
      <c r="H1816" s="97"/>
      <c r="I1816" s="97"/>
      <c r="J1816" s="97"/>
      <c r="K1816" s="97"/>
      <c r="L1816" s="97"/>
      <c r="M1816" s="97"/>
      <c r="N1816" s="97"/>
      <c r="O1816" s="97"/>
      <c r="P1816" s="97"/>
    </row>
    <row r="1817" spans="1:16" s="98" customFormat="1" ht="17.25" hidden="1" outlineLevel="3" x14ac:dyDescent="0.3">
      <c r="A1817" s="216"/>
      <c r="B1817" s="554"/>
      <c r="C1817" s="449"/>
      <c r="D1817" s="217"/>
      <c r="E1817" s="555"/>
      <c r="F1817" s="95"/>
      <c r="G1817" s="96"/>
      <c r="H1817" s="97"/>
      <c r="I1817" s="97"/>
      <c r="J1817" s="97"/>
      <c r="K1817" s="97"/>
      <c r="L1817" s="97"/>
      <c r="M1817" s="97"/>
      <c r="N1817" s="97"/>
      <c r="O1817" s="97"/>
      <c r="P1817" s="97"/>
    </row>
    <row r="1818" spans="1:16" s="98" customFormat="1" ht="34.5" hidden="1" outlineLevel="3" x14ac:dyDescent="0.3">
      <c r="A1818" s="216"/>
      <c r="B1818" s="554"/>
      <c r="C1818" s="449" t="s">
        <v>1867</v>
      </c>
      <c r="D1818" s="217" t="s">
        <v>1868</v>
      </c>
      <c r="E1818" s="555" t="s">
        <v>1869</v>
      </c>
      <c r="F1818" s="95"/>
      <c r="G1818" s="96"/>
      <c r="H1818" s="97"/>
      <c r="I1818" s="97"/>
      <c r="J1818" s="97"/>
      <c r="K1818" s="97"/>
      <c r="L1818" s="97"/>
      <c r="M1818" s="97"/>
      <c r="N1818" s="97"/>
      <c r="O1818" s="97"/>
      <c r="P1818" s="97"/>
    </row>
    <row r="1819" spans="1:16" s="98" customFormat="1" ht="17.25" hidden="1" outlineLevel="3" x14ac:dyDescent="0.3">
      <c r="A1819" s="216"/>
      <c r="B1819" s="554"/>
      <c r="C1819" s="449" t="s">
        <v>1870</v>
      </c>
      <c r="D1819" s="217" t="s">
        <v>1871</v>
      </c>
      <c r="E1819" s="555" t="s">
        <v>1872</v>
      </c>
      <c r="F1819" s="95"/>
      <c r="G1819" s="96"/>
      <c r="H1819" s="97"/>
      <c r="I1819" s="97"/>
      <c r="J1819" s="97"/>
      <c r="K1819" s="97"/>
      <c r="L1819" s="97"/>
      <c r="M1819" s="97"/>
      <c r="N1819" s="97"/>
      <c r="O1819" s="97"/>
      <c r="P1819" s="97"/>
    </row>
    <row r="1820" spans="1:16" s="98" customFormat="1" ht="34.5" hidden="1" outlineLevel="3" x14ac:dyDescent="0.3">
      <c r="A1820" s="216"/>
      <c r="B1820" s="554"/>
      <c r="C1820" s="449" t="s">
        <v>1873</v>
      </c>
      <c r="D1820" s="217" t="s">
        <v>1874</v>
      </c>
      <c r="E1820" s="555" t="s">
        <v>1872</v>
      </c>
      <c r="F1820" s="95"/>
      <c r="G1820" s="96"/>
      <c r="H1820" s="97"/>
      <c r="I1820" s="97"/>
      <c r="J1820" s="97"/>
      <c r="K1820" s="97"/>
      <c r="L1820" s="97"/>
      <c r="M1820" s="97"/>
      <c r="N1820" s="97"/>
      <c r="O1820" s="97"/>
      <c r="P1820" s="97"/>
    </row>
    <row r="1821" spans="1:16" s="98" customFormat="1" ht="34.5" hidden="1" outlineLevel="3" x14ac:dyDescent="0.3">
      <c r="A1821" s="216"/>
      <c r="B1821" s="554"/>
      <c r="C1821" s="449" t="s">
        <v>1875</v>
      </c>
      <c r="D1821" s="217" t="s">
        <v>1876</v>
      </c>
      <c r="E1821" s="555" t="s">
        <v>1872</v>
      </c>
      <c r="F1821" s="95"/>
      <c r="G1821" s="96"/>
      <c r="H1821" s="97"/>
      <c r="I1821" s="97"/>
      <c r="J1821" s="97"/>
      <c r="K1821" s="97"/>
      <c r="L1821" s="97"/>
      <c r="M1821" s="97"/>
      <c r="N1821" s="97"/>
      <c r="O1821" s="97"/>
      <c r="P1821" s="97"/>
    </row>
    <row r="1822" spans="1:16" s="98" customFormat="1" ht="17.25" hidden="1" outlineLevel="3" x14ac:dyDescent="0.3">
      <c r="A1822" s="216"/>
      <c r="B1822" s="554"/>
      <c r="C1822" s="449" t="s">
        <v>1877</v>
      </c>
      <c r="D1822" s="217" t="s">
        <v>1878</v>
      </c>
      <c r="E1822" s="555" t="s">
        <v>1872</v>
      </c>
      <c r="F1822" s="95"/>
      <c r="G1822" s="96"/>
      <c r="H1822" s="97"/>
      <c r="I1822" s="97"/>
      <c r="J1822" s="97"/>
      <c r="K1822" s="97"/>
      <c r="L1822" s="97"/>
      <c r="M1822" s="97"/>
      <c r="N1822" s="97"/>
      <c r="O1822" s="97"/>
      <c r="P1822" s="97"/>
    </row>
    <row r="1823" spans="1:16" s="98" customFormat="1" ht="17.25" hidden="1" outlineLevel="3" x14ac:dyDescent="0.3">
      <c r="A1823" s="216"/>
      <c r="B1823" s="554"/>
      <c r="C1823" s="449" t="s">
        <v>1879</v>
      </c>
      <c r="D1823" s="217" t="s">
        <v>1880</v>
      </c>
      <c r="E1823" s="555" t="s">
        <v>1872</v>
      </c>
      <c r="F1823" s="95"/>
      <c r="G1823" s="96"/>
      <c r="H1823" s="97"/>
      <c r="I1823" s="97"/>
      <c r="J1823" s="97"/>
      <c r="K1823" s="97"/>
      <c r="L1823" s="97"/>
      <c r="M1823" s="97"/>
      <c r="N1823" s="97"/>
      <c r="O1823" s="97"/>
      <c r="P1823" s="97"/>
    </row>
    <row r="1824" spans="1:16" s="98" customFormat="1" ht="17.25" hidden="1" outlineLevel="3" x14ac:dyDescent="0.3">
      <c r="A1824" s="216"/>
      <c r="B1824" s="554"/>
      <c r="C1824" s="449" t="s">
        <v>1881</v>
      </c>
      <c r="D1824" s="217" t="s">
        <v>1882</v>
      </c>
      <c r="E1824" s="555" t="s">
        <v>1872</v>
      </c>
      <c r="F1824" s="95"/>
      <c r="G1824" s="96"/>
      <c r="H1824" s="97"/>
      <c r="I1824" s="97"/>
      <c r="J1824" s="97"/>
      <c r="K1824" s="97"/>
      <c r="L1824" s="97"/>
      <c r="M1824" s="97"/>
      <c r="N1824" s="97"/>
      <c r="O1824" s="97"/>
      <c r="P1824" s="97"/>
    </row>
    <row r="1825" spans="1:16" s="98" customFormat="1" ht="17.25" hidden="1" outlineLevel="3" x14ac:dyDescent="0.3">
      <c r="A1825" s="216"/>
      <c r="B1825" s="554"/>
      <c r="C1825" s="449" t="s">
        <v>1883</v>
      </c>
      <c r="D1825" s="217" t="s">
        <v>1884</v>
      </c>
      <c r="E1825" s="555" t="s">
        <v>1872</v>
      </c>
      <c r="F1825" s="95"/>
      <c r="G1825" s="96"/>
      <c r="H1825" s="97"/>
      <c r="I1825" s="97"/>
      <c r="J1825" s="97"/>
      <c r="K1825" s="97"/>
      <c r="L1825" s="97"/>
      <c r="M1825" s="97"/>
      <c r="N1825" s="97"/>
      <c r="O1825" s="97"/>
      <c r="P1825" s="97"/>
    </row>
    <row r="1826" spans="1:16" s="98" customFormat="1" ht="17.25" hidden="1" outlineLevel="3" x14ac:dyDescent="0.3">
      <c r="A1826" s="216"/>
      <c r="B1826" s="554"/>
      <c r="C1826" s="449" t="s">
        <v>1885</v>
      </c>
      <c r="D1826" s="217" t="s">
        <v>1886</v>
      </c>
      <c r="E1826" s="555" t="s">
        <v>1872</v>
      </c>
      <c r="F1826" s="95"/>
      <c r="G1826" s="96"/>
      <c r="H1826" s="97"/>
      <c r="I1826" s="97"/>
      <c r="J1826" s="97"/>
      <c r="K1826" s="97"/>
      <c r="L1826" s="97"/>
      <c r="M1826" s="97"/>
      <c r="N1826" s="97"/>
      <c r="O1826" s="97"/>
      <c r="P1826" s="97"/>
    </row>
    <row r="1827" spans="1:16" s="98" customFormat="1" ht="17.25" hidden="1" outlineLevel="3" x14ac:dyDescent="0.3">
      <c r="A1827" s="216"/>
      <c r="B1827" s="554"/>
      <c r="C1827" s="449" t="s">
        <v>1887</v>
      </c>
      <c r="D1827" s="217" t="s">
        <v>1888</v>
      </c>
      <c r="E1827" s="555" t="s">
        <v>1872</v>
      </c>
      <c r="F1827" s="95"/>
      <c r="G1827" s="96"/>
      <c r="H1827" s="97"/>
      <c r="I1827" s="97"/>
      <c r="J1827" s="97"/>
      <c r="K1827" s="97"/>
      <c r="L1827" s="97"/>
      <c r="M1827" s="97"/>
      <c r="N1827" s="97"/>
      <c r="O1827" s="97"/>
      <c r="P1827" s="97"/>
    </row>
    <row r="1828" spans="1:16" s="98" customFormat="1" ht="34.5" hidden="1" outlineLevel="3" x14ac:dyDescent="0.3">
      <c r="A1828" s="216"/>
      <c r="B1828" s="554"/>
      <c r="C1828" s="449" t="s">
        <v>1889</v>
      </c>
      <c r="D1828" s="217" t="s">
        <v>1890</v>
      </c>
      <c r="E1828" s="555" t="s">
        <v>1872</v>
      </c>
      <c r="F1828" s="95"/>
      <c r="G1828" s="96"/>
      <c r="H1828" s="97"/>
      <c r="I1828" s="97"/>
      <c r="J1828" s="97"/>
      <c r="K1828" s="97"/>
      <c r="L1828" s="97"/>
      <c r="M1828" s="97"/>
      <c r="N1828" s="97"/>
      <c r="O1828" s="97"/>
      <c r="P1828" s="97"/>
    </row>
    <row r="1829" spans="1:16" s="98" customFormat="1" ht="17.25" hidden="1" outlineLevel="3" x14ac:dyDescent="0.3">
      <c r="A1829" s="216"/>
      <c r="B1829" s="554"/>
      <c r="C1829" s="449" t="s">
        <v>1891</v>
      </c>
      <c r="D1829" s="217" t="s">
        <v>1892</v>
      </c>
      <c r="E1829" s="555" t="s">
        <v>1872</v>
      </c>
      <c r="F1829" s="95"/>
      <c r="G1829" s="96"/>
      <c r="H1829" s="97"/>
      <c r="I1829" s="97"/>
      <c r="J1829" s="97"/>
      <c r="K1829" s="97"/>
      <c r="L1829" s="97"/>
      <c r="M1829" s="97"/>
      <c r="N1829" s="97"/>
      <c r="O1829" s="97"/>
      <c r="P1829" s="97"/>
    </row>
    <row r="1830" spans="1:16" s="98" customFormat="1" ht="17.25" hidden="1" outlineLevel="3" x14ac:dyDescent="0.3">
      <c r="A1830" s="216"/>
      <c r="B1830" s="554"/>
      <c r="C1830" s="449" t="s">
        <v>1893</v>
      </c>
      <c r="D1830" s="217" t="s">
        <v>1894</v>
      </c>
      <c r="E1830" s="555" t="s">
        <v>1872</v>
      </c>
      <c r="F1830" s="95"/>
      <c r="G1830" s="96"/>
      <c r="H1830" s="97"/>
      <c r="I1830" s="97"/>
      <c r="J1830" s="97"/>
      <c r="K1830" s="97"/>
      <c r="L1830" s="97"/>
      <c r="M1830" s="97"/>
      <c r="N1830" s="97"/>
      <c r="O1830" s="97"/>
      <c r="P1830" s="97"/>
    </row>
    <row r="1831" spans="1:16" s="98" customFormat="1" ht="17.25" hidden="1" outlineLevel="3" x14ac:dyDescent="0.3">
      <c r="A1831" s="216"/>
      <c r="B1831" s="554"/>
      <c r="C1831" s="449" t="s">
        <v>1895</v>
      </c>
      <c r="D1831" s="217" t="s">
        <v>1896</v>
      </c>
      <c r="E1831" s="555" t="s">
        <v>1872</v>
      </c>
      <c r="F1831" s="95"/>
      <c r="G1831" s="96"/>
      <c r="H1831" s="97"/>
      <c r="I1831" s="97"/>
      <c r="J1831" s="97"/>
      <c r="K1831" s="97"/>
      <c r="L1831" s="97"/>
      <c r="M1831" s="97"/>
      <c r="N1831" s="97"/>
      <c r="O1831" s="97"/>
      <c r="P1831" s="97"/>
    </row>
    <row r="1832" spans="1:16" s="98" customFormat="1" ht="17.25" hidden="1" outlineLevel="3" x14ac:dyDescent="0.3">
      <c r="A1832" s="216"/>
      <c r="B1832" s="554"/>
      <c r="C1832" s="449" t="s">
        <v>1897</v>
      </c>
      <c r="D1832" s="217" t="s">
        <v>1898</v>
      </c>
      <c r="E1832" s="555" t="s">
        <v>1872</v>
      </c>
      <c r="F1832" s="95"/>
      <c r="G1832" s="96"/>
      <c r="H1832" s="97"/>
      <c r="I1832" s="97"/>
      <c r="J1832" s="97"/>
      <c r="K1832" s="97"/>
      <c r="L1832" s="97"/>
      <c r="M1832" s="97"/>
      <c r="N1832" s="97"/>
      <c r="O1832" s="97"/>
      <c r="P1832" s="97"/>
    </row>
    <row r="1833" spans="1:16" s="98" customFormat="1" ht="17.25" hidden="1" outlineLevel="3" x14ac:dyDescent="0.3">
      <c r="A1833" s="216"/>
      <c r="B1833" s="554"/>
      <c r="C1833" s="449" t="s">
        <v>1899</v>
      </c>
      <c r="D1833" s="217" t="s">
        <v>1900</v>
      </c>
      <c r="E1833" s="555" t="s">
        <v>1872</v>
      </c>
      <c r="F1833" s="95"/>
      <c r="G1833" s="96"/>
      <c r="H1833" s="97"/>
      <c r="I1833" s="97"/>
      <c r="J1833" s="97"/>
      <c r="K1833" s="97"/>
      <c r="L1833" s="97"/>
      <c r="M1833" s="97"/>
      <c r="N1833" s="97"/>
      <c r="O1833" s="97"/>
      <c r="P1833" s="97"/>
    </row>
    <row r="1834" spans="1:16" s="98" customFormat="1" ht="17.25" hidden="1" outlineLevel="3" x14ac:dyDescent="0.3">
      <c r="A1834" s="216"/>
      <c r="B1834" s="554"/>
      <c r="C1834" s="449"/>
      <c r="D1834" s="555"/>
      <c r="E1834" s="555"/>
      <c r="F1834" s="95"/>
      <c r="G1834" s="96"/>
      <c r="H1834" s="97"/>
      <c r="I1834" s="97"/>
      <c r="J1834" s="97"/>
      <c r="K1834" s="97"/>
      <c r="L1834" s="97"/>
      <c r="M1834" s="97"/>
      <c r="N1834" s="97"/>
      <c r="O1834" s="97"/>
      <c r="P1834" s="97"/>
    </row>
    <row r="1835" spans="1:16" s="98" customFormat="1" ht="17.25" hidden="1" customHeight="1" x14ac:dyDescent="0.3">
      <c r="A1835" s="444"/>
      <c r="B1835" s="451"/>
      <c r="C1835" s="451"/>
      <c r="D1835" s="451"/>
      <c r="E1835" s="452"/>
      <c r="F1835" s="95"/>
      <c r="G1835" s="96"/>
      <c r="H1835" s="97"/>
      <c r="I1835" s="97"/>
      <c r="J1835" s="97"/>
      <c r="K1835" s="97"/>
      <c r="L1835" s="97"/>
      <c r="M1835" s="97"/>
      <c r="N1835" s="97"/>
      <c r="O1835" s="97"/>
      <c r="P1835" s="97"/>
    </row>
    <row r="1836" spans="1:16" s="98" customFormat="1" ht="17.25" hidden="1" outlineLevel="1" x14ac:dyDescent="0.3">
      <c r="A1836" s="79"/>
      <c r="B1836" s="80">
        <f>SUM(B1837:B1875)</f>
        <v>0</v>
      </c>
      <c r="C1836" s="457" t="s">
        <v>148</v>
      </c>
      <c r="D1836" s="458" t="s">
        <v>1901</v>
      </c>
      <c r="E1836" s="105"/>
      <c r="F1836" s="95"/>
      <c r="G1836" s="96"/>
      <c r="H1836" s="97"/>
      <c r="I1836" s="97"/>
      <c r="J1836" s="97"/>
      <c r="K1836" s="97"/>
      <c r="L1836" s="97"/>
      <c r="M1836" s="97"/>
      <c r="N1836" s="97"/>
      <c r="O1836" s="97"/>
      <c r="P1836" s="97"/>
    </row>
    <row r="1837" spans="1:16" s="98" customFormat="1" ht="34.5" hidden="1" outlineLevel="2" x14ac:dyDescent="0.3">
      <c r="A1837" s="199"/>
      <c r="B1837" s="496"/>
      <c r="C1837" s="439" t="s">
        <v>1499</v>
      </c>
      <c r="D1837" s="483" t="s">
        <v>1500</v>
      </c>
      <c r="E1837" s="483"/>
      <c r="F1837" s="95"/>
      <c r="G1837" s="96"/>
      <c r="H1837" s="97"/>
      <c r="I1837" s="97"/>
      <c r="J1837" s="97"/>
      <c r="K1837" s="97"/>
      <c r="L1837" s="97"/>
      <c r="M1837" s="97"/>
      <c r="N1837" s="97"/>
      <c r="O1837" s="97"/>
      <c r="P1837" s="97"/>
    </row>
    <row r="1838" spans="1:16" s="98" customFormat="1" ht="34.5" hidden="1" outlineLevel="2" x14ac:dyDescent="0.3">
      <c r="A1838" s="199"/>
      <c r="B1838" s="496"/>
      <c r="C1838" s="439" t="s">
        <v>1502</v>
      </c>
      <c r="D1838" s="483" t="s">
        <v>1503</v>
      </c>
      <c r="E1838" s="483"/>
      <c r="F1838" s="95"/>
      <c r="G1838" s="96"/>
      <c r="H1838" s="97"/>
      <c r="I1838" s="97"/>
      <c r="J1838" s="97"/>
      <c r="K1838" s="97"/>
      <c r="L1838" s="97"/>
      <c r="M1838" s="97"/>
      <c r="N1838" s="97"/>
      <c r="O1838" s="97"/>
      <c r="P1838" s="97"/>
    </row>
    <row r="1839" spans="1:16" s="98" customFormat="1" ht="34.5" hidden="1" outlineLevel="2" x14ac:dyDescent="0.3">
      <c r="A1839" s="199"/>
      <c r="B1839" s="496"/>
      <c r="C1839" s="439" t="s">
        <v>1504</v>
      </c>
      <c r="D1839" s="483" t="s">
        <v>1505</v>
      </c>
      <c r="E1839" s="483"/>
      <c r="F1839" s="95"/>
      <c r="G1839" s="96"/>
      <c r="H1839" s="97"/>
      <c r="I1839" s="97"/>
      <c r="J1839" s="97"/>
      <c r="K1839" s="97"/>
      <c r="L1839" s="97"/>
      <c r="M1839" s="97"/>
      <c r="N1839" s="97"/>
      <c r="O1839" s="97"/>
      <c r="P1839" s="97"/>
    </row>
    <row r="1840" spans="1:16" s="98" customFormat="1" ht="34.5" hidden="1" outlineLevel="2" x14ac:dyDescent="0.3">
      <c r="A1840" s="199"/>
      <c r="B1840" s="496"/>
      <c r="C1840" s="439" t="s">
        <v>1506</v>
      </c>
      <c r="D1840" s="483" t="s">
        <v>1507</v>
      </c>
      <c r="E1840" s="483"/>
      <c r="F1840" s="95"/>
      <c r="G1840" s="96"/>
      <c r="H1840" s="97"/>
      <c r="I1840" s="97"/>
      <c r="J1840" s="97"/>
      <c r="K1840" s="97"/>
      <c r="L1840" s="97"/>
      <c r="M1840" s="97"/>
      <c r="N1840" s="97"/>
      <c r="O1840" s="97"/>
      <c r="P1840" s="97"/>
    </row>
    <row r="1841" spans="1:16" s="98" customFormat="1" ht="34.5" hidden="1" outlineLevel="2" x14ac:dyDescent="0.3">
      <c r="A1841" s="199"/>
      <c r="B1841" s="496"/>
      <c r="C1841" s="439" t="s">
        <v>1508</v>
      </c>
      <c r="D1841" s="483" t="s">
        <v>1509</v>
      </c>
      <c r="E1841" s="483"/>
      <c r="F1841" s="95"/>
      <c r="G1841" s="96"/>
      <c r="H1841" s="97"/>
      <c r="I1841" s="97"/>
      <c r="J1841" s="97"/>
      <c r="K1841" s="97"/>
      <c r="L1841" s="97"/>
      <c r="M1841" s="97"/>
      <c r="N1841" s="97"/>
      <c r="O1841" s="97"/>
      <c r="P1841" s="97"/>
    </row>
    <row r="1842" spans="1:16" s="98" customFormat="1" ht="34.5" hidden="1" outlineLevel="2" x14ac:dyDescent="0.3">
      <c r="A1842" s="199"/>
      <c r="B1842" s="496"/>
      <c r="C1842" s="439" t="s">
        <v>1510</v>
      </c>
      <c r="D1842" s="483" t="s">
        <v>1511</v>
      </c>
      <c r="E1842" s="483"/>
      <c r="F1842" s="95"/>
      <c r="G1842" s="96"/>
      <c r="H1842" s="97"/>
      <c r="I1842" s="97"/>
      <c r="J1842" s="97"/>
      <c r="K1842" s="97"/>
      <c r="L1842" s="97"/>
      <c r="M1842" s="97"/>
      <c r="N1842" s="97"/>
      <c r="O1842" s="97"/>
      <c r="P1842" s="97"/>
    </row>
    <row r="1843" spans="1:16" s="98" customFormat="1" ht="34.5" hidden="1" outlineLevel="2" x14ac:dyDescent="0.3">
      <c r="A1843" s="200"/>
      <c r="B1843" s="554"/>
      <c r="C1843" s="449" t="s">
        <v>1512</v>
      </c>
      <c r="D1843" s="555" t="s">
        <v>1513</v>
      </c>
      <c r="E1843" s="555"/>
      <c r="F1843" s="95"/>
      <c r="G1843" s="96"/>
      <c r="H1843" s="97"/>
      <c r="I1843" s="97"/>
      <c r="J1843" s="97"/>
      <c r="K1843" s="97"/>
      <c r="L1843" s="97"/>
      <c r="M1843" s="97"/>
      <c r="N1843" s="97"/>
      <c r="O1843" s="97"/>
      <c r="P1843" s="97"/>
    </row>
    <row r="1844" spans="1:16" s="98" customFormat="1" ht="34.5" hidden="1" outlineLevel="2" x14ac:dyDescent="0.3">
      <c r="A1844" s="200"/>
      <c r="B1844" s="554"/>
      <c r="C1844" s="449" t="s">
        <v>1514</v>
      </c>
      <c r="D1844" s="555" t="s">
        <v>1515</v>
      </c>
      <c r="E1844" s="555"/>
      <c r="F1844" s="95"/>
      <c r="G1844" s="96"/>
      <c r="H1844" s="97"/>
      <c r="I1844" s="97"/>
      <c r="J1844" s="97"/>
      <c r="K1844" s="97"/>
      <c r="L1844" s="97"/>
      <c r="M1844" s="97"/>
      <c r="N1844" s="97"/>
      <c r="O1844" s="97"/>
      <c r="P1844" s="97"/>
    </row>
    <row r="1845" spans="1:16" s="98" customFormat="1" ht="17.25" hidden="1" customHeight="1" outlineLevel="2" x14ac:dyDescent="0.3">
      <c r="A1845" s="444"/>
      <c r="B1845" s="451"/>
      <c r="C1845" s="451"/>
      <c r="D1845" s="451"/>
      <c r="E1845" s="452"/>
      <c r="F1845" s="95"/>
      <c r="G1845" s="96"/>
      <c r="H1845" s="97"/>
      <c r="I1845" s="97"/>
      <c r="J1845" s="97"/>
      <c r="K1845" s="97"/>
      <c r="L1845" s="97"/>
      <c r="M1845" s="97"/>
      <c r="N1845" s="97"/>
      <c r="O1845" s="97"/>
      <c r="P1845" s="97"/>
    </row>
    <row r="1846" spans="1:16" s="98" customFormat="1" ht="17.25" hidden="1" outlineLevel="2" x14ac:dyDescent="0.3">
      <c r="A1846" s="201"/>
      <c r="B1846" s="556"/>
      <c r="C1846" s="557" t="s">
        <v>1444</v>
      </c>
      <c r="D1846" s="558" t="s">
        <v>1445</v>
      </c>
      <c r="E1846" s="558"/>
      <c r="F1846" s="95"/>
      <c r="G1846" s="96"/>
      <c r="H1846" s="97"/>
      <c r="I1846" s="97"/>
      <c r="J1846" s="97"/>
      <c r="K1846" s="97"/>
      <c r="L1846" s="97"/>
      <c r="M1846" s="97"/>
      <c r="N1846" s="97"/>
      <c r="O1846" s="97"/>
      <c r="P1846" s="97"/>
    </row>
    <row r="1847" spans="1:16" s="98" customFormat="1" ht="17.25" hidden="1" outlineLevel="2" x14ac:dyDescent="0.3">
      <c r="A1847" s="199"/>
      <c r="B1847" s="496"/>
      <c r="C1847" s="439" t="s">
        <v>1446</v>
      </c>
      <c r="D1847" s="483" t="s">
        <v>1447</v>
      </c>
      <c r="E1847" s="483"/>
      <c r="F1847" s="95"/>
      <c r="G1847" s="96"/>
      <c r="H1847" s="97"/>
      <c r="I1847" s="97"/>
      <c r="J1847" s="97"/>
      <c r="K1847" s="97"/>
      <c r="L1847" s="97"/>
      <c r="M1847" s="97"/>
      <c r="N1847" s="97"/>
      <c r="O1847" s="97"/>
      <c r="P1847" s="97"/>
    </row>
    <row r="1848" spans="1:16" s="98" customFormat="1" ht="17.25" hidden="1" outlineLevel="2" x14ac:dyDescent="0.3">
      <c r="A1848" s="199"/>
      <c r="B1848" s="496"/>
      <c r="C1848" s="439" t="s">
        <v>1448</v>
      </c>
      <c r="D1848" s="483" t="s">
        <v>1449</v>
      </c>
      <c r="E1848" s="483"/>
      <c r="F1848" s="95"/>
      <c r="G1848" s="96"/>
      <c r="H1848" s="97"/>
      <c r="I1848" s="97"/>
      <c r="J1848" s="97"/>
      <c r="K1848" s="97"/>
      <c r="L1848" s="97"/>
      <c r="M1848" s="97"/>
      <c r="N1848" s="97"/>
      <c r="O1848" s="97"/>
      <c r="P1848" s="97"/>
    </row>
    <row r="1849" spans="1:16" s="98" customFormat="1" ht="17.25" hidden="1" outlineLevel="2" x14ac:dyDescent="0.3">
      <c r="A1849" s="199"/>
      <c r="B1849" s="496"/>
      <c r="C1849" s="439" t="s">
        <v>1450</v>
      </c>
      <c r="D1849" s="483" t="s">
        <v>1451</v>
      </c>
      <c r="E1849" s="483"/>
      <c r="F1849" s="95"/>
      <c r="G1849" s="96"/>
      <c r="H1849" s="97"/>
      <c r="I1849" s="97"/>
      <c r="J1849" s="97"/>
      <c r="K1849" s="97"/>
      <c r="L1849" s="97"/>
      <c r="M1849" s="97"/>
      <c r="N1849" s="97"/>
      <c r="O1849" s="97"/>
      <c r="P1849" s="97"/>
    </row>
    <row r="1850" spans="1:16" s="98" customFormat="1" ht="17.25" hidden="1" outlineLevel="2" x14ac:dyDescent="0.3">
      <c r="A1850" s="199"/>
      <c r="B1850" s="496"/>
      <c r="C1850" s="439" t="s">
        <v>1516</v>
      </c>
      <c r="D1850" s="483" t="s">
        <v>1517</v>
      </c>
      <c r="E1850" s="483"/>
      <c r="F1850" s="95"/>
      <c r="G1850" s="96"/>
      <c r="H1850" s="97"/>
      <c r="I1850" s="97"/>
      <c r="J1850" s="97"/>
      <c r="K1850" s="97"/>
      <c r="L1850" s="97"/>
      <c r="M1850" s="97"/>
      <c r="N1850" s="97"/>
      <c r="O1850" s="97"/>
      <c r="P1850" s="97"/>
    </row>
    <row r="1851" spans="1:16" s="98" customFormat="1" ht="17.25" hidden="1" outlineLevel="2" x14ac:dyDescent="0.3">
      <c r="A1851" s="199"/>
      <c r="B1851" s="496"/>
      <c r="C1851" s="439" t="s">
        <v>1518</v>
      </c>
      <c r="D1851" s="483" t="s">
        <v>1519</v>
      </c>
      <c r="E1851" s="483"/>
      <c r="F1851" s="95"/>
      <c r="G1851" s="96"/>
      <c r="H1851" s="97"/>
      <c r="I1851" s="97"/>
      <c r="J1851" s="97"/>
      <c r="K1851" s="97"/>
      <c r="L1851" s="97"/>
      <c r="M1851" s="97"/>
      <c r="N1851" s="97"/>
      <c r="O1851" s="97"/>
      <c r="P1851" s="97"/>
    </row>
    <row r="1852" spans="1:16" s="98" customFormat="1" ht="34.5" hidden="1" outlineLevel="2" x14ac:dyDescent="0.3">
      <c r="A1852" s="199"/>
      <c r="B1852" s="496"/>
      <c r="C1852" s="439" t="s">
        <v>1456</v>
      </c>
      <c r="D1852" s="483" t="s">
        <v>1457</v>
      </c>
      <c r="E1852" s="483"/>
      <c r="F1852" s="95"/>
      <c r="G1852" s="96"/>
      <c r="H1852" s="97"/>
      <c r="I1852" s="97"/>
      <c r="J1852" s="97"/>
      <c r="K1852" s="97"/>
      <c r="L1852" s="97"/>
      <c r="M1852" s="97"/>
      <c r="N1852" s="97"/>
      <c r="O1852" s="97"/>
      <c r="P1852" s="97"/>
    </row>
    <row r="1853" spans="1:16" s="98" customFormat="1" ht="34.5" hidden="1" outlineLevel="2" x14ac:dyDescent="0.3">
      <c r="A1853" s="199"/>
      <c r="B1853" s="496"/>
      <c r="C1853" s="439" t="s">
        <v>1458</v>
      </c>
      <c r="D1853" s="483" t="s">
        <v>1459</v>
      </c>
      <c r="E1853" s="483"/>
      <c r="F1853" s="95"/>
      <c r="G1853" s="96"/>
      <c r="H1853" s="97"/>
      <c r="I1853" s="97"/>
      <c r="J1853" s="97"/>
      <c r="K1853" s="97"/>
      <c r="L1853" s="97"/>
      <c r="M1853" s="97"/>
      <c r="N1853" s="97"/>
      <c r="O1853" s="97"/>
      <c r="P1853" s="97"/>
    </row>
    <row r="1854" spans="1:16" s="98" customFormat="1" ht="34.5" hidden="1" outlineLevel="2" x14ac:dyDescent="0.3">
      <c r="A1854" s="199"/>
      <c r="B1854" s="496"/>
      <c r="C1854" s="439" t="s">
        <v>1520</v>
      </c>
      <c r="D1854" s="483" t="s">
        <v>1521</v>
      </c>
      <c r="E1854" s="483"/>
      <c r="F1854" s="95"/>
      <c r="G1854" s="96"/>
      <c r="H1854" s="97"/>
      <c r="I1854" s="97"/>
      <c r="J1854" s="97"/>
      <c r="K1854" s="97"/>
      <c r="L1854" s="97"/>
      <c r="M1854" s="97"/>
      <c r="N1854" s="97"/>
      <c r="O1854" s="97"/>
      <c r="P1854" s="97"/>
    </row>
    <row r="1855" spans="1:16" s="98" customFormat="1" ht="17.25" hidden="1" outlineLevel="2" x14ac:dyDescent="0.3">
      <c r="A1855" s="199"/>
      <c r="B1855" s="496"/>
      <c r="C1855" s="439" t="s">
        <v>1462</v>
      </c>
      <c r="D1855" s="483" t="s">
        <v>1463</v>
      </c>
      <c r="E1855" s="483"/>
      <c r="F1855" s="95"/>
      <c r="G1855" s="96"/>
      <c r="H1855" s="97"/>
      <c r="I1855" s="97"/>
      <c r="J1855" s="97"/>
      <c r="K1855" s="97"/>
      <c r="L1855" s="97"/>
      <c r="M1855" s="97"/>
      <c r="N1855" s="97"/>
      <c r="O1855" s="97"/>
      <c r="P1855" s="97"/>
    </row>
    <row r="1856" spans="1:16" s="98" customFormat="1" ht="17.25" hidden="1" outlineLevel="2" x14ac:dyDescent="0.3">
      <c r="A1856" s="199"/>
      <c r="B1856" s="496"/>
      <c r="C1856" s="439" t="s">
        <v>1522</v>
      </c>
      <c r="D1856" s="483" t="s">
        <v>1523</v>
      </c>
      <c r="E1856" s="483"/>
      <c r="F1856" s="95"/>
      <c r="G1856" s="96"/>
      <c r="H1856" s="97"/>
      <c r="I1856" s="97"/>
      <c r="J1856" s="97"/>
      <c r="K1856" s="97"/>
      <c r="L1856" s="97"/>
      <c r="M1856" s="97"/>
      <c r="N1856" s="97"/>
      <c r="O1856" s="97"/>
      <c r="P1856" s="97"/>
    </row>
    <row r="1857" spans="1:16" s="98" customFormat="1" ht="34.5" hidden="1" outlineLevel="2" x14ac:dyDescent="0.3">
      <c r="A1857" s="199"/>
      <c r="B1857" s="496"/>
      <c r="C1857" s="439" t="s">
        <v>1466</v>
      </c>
      <c r="D1857" s="483" t="s">
        <v>1467</v>
      </c>
      <c r="E1857" s="483"/>
      <c r="F1857" s="95"/>
      <c r="G1857" s="96"/>
      <c r="H1857" s="97"/>
      <c r="I1857" s="97"/>
      <c r="J1857" s="97"/>
      <c r="K1857" s="97"/>
      <c r="L1857" s="97"/>
      <c r="M1857" s="97"/>
      <c r="N1857" s="97"/>
      <c r="O1857" s="97"/>
      <c r="P1857" s="97"/>
    </row>
    <row r="1858" spans="1:16" s="98" customFormat="1" ht="34.5" hidden="1" outlineLevel="2" x14ac:dyDescent="0.3">
      <c r="A1858" s="199"/>
      <c r="B1858" s="496"/>
      <c r="C1858" s="439" t="s">
        <v>1464</v>
      </c>
      <c r="D1858" s="483" t="s">
        <v>1465</v>
      </c>
      <c r="E1858" s="483"/>
      <c r="F1858" s="95"/>
      <c r="G1858" s="96"/>
      <c r="H1858" s="97"/>
      <c r="I1858" s="97"/>
      <c r="J1858" s="97"/>
      <c r="K1858" s="97"/>
      <c r="L1858" s="97"/>
      <c r="M1858" s="97"/>
      <c r="N1858" s="97"/>
      <c r="O1858" s="97"/>
      <c r="P1858" s="97"/>
    </row>
    <row r="1859" spans="1:16" s="98" customFormat="1" ht="34.5" hidden="1" outlineLevel="2" x14ac:dyDescent="0.3">
      <c r="A1859" s="199"/>
      <c r="B1859" s="496"/>
      <c r="C1859" s="439" t="s">
        <v>1524</v>
      </c>
      <c r="D1859" s="483" t="s">
        <v>1525</v>
      </c>
      <c r="E1859" s="483"/>
      <c r="F1859" s="95"/>
      <c r="G1859" s="96"/>
      <c r="H1859" s="97"/>
      <c r="I1859" s="97"/>
      <c r="J1859" s="97"/>
      <c r="K1859" s="97"/>
      <c r="L1859" s="97"/>
      <c r="M1859" s="97"/>
      <c r="N1859" s="97"/>
      <c r="O1859" s="97"/>
      <c r="P1859" s="97"/>
    </row>
    <row r="1860" spans="1:16" s="98" customFormat="1" ht="17.25" hidden="1" outlineLevel="2" x14ac:dyDescent="0.3">
      <c r="A1860" s="199"/>
      <c r="B1860" s="496"/>
      <c r="C1860" s="439" t="s">
        <v>1526</v>
      </c>
      <c r="D1860" s="483" t="s">
        <v>1527</v>
      </c>
      <c r="E1860" s="483"/>
      <c r="F1860" s="95"/>
      <c r="G1860" s="96"/>
      <c r="H1860" s="97"/>
      <c r="I1860" s="97"/>
      <c r="J1860" s="97"/>
      <c r="K1860" s="97"/>
      <c r="L1860" s="97"/>
      <c r="M1860" s="97"/>
      <c r="N1860" s="97"/>
      <c r="O1860" s="97"/>
      <c r="P1860" s="97"/>
    </row>
    <row r="1861" spans="1:16" s="98" customFormat="1" ht="17.25" hidden="1" outlineLevel="2" x14ac:dyDescent="0.3">
      <c r="A1861" s="199"/>
      <c r="B1861" s="496"/>
      <c r="C1861" s="439" t="s">
        <v>1528</v>
      </c>
      <c r="D1861" s="483" t="s">
        <v>1529</v>
      </c>
      <c r="E1861" s="483"/>
      <c r="F1861" s="95"/>
      <c r="G1861" s="96"/>
      <c r="H1861" s="97"/>
      <c r="I1861" s="97"/>
      <c r="J1861" s="97"/>
      <c r="K1861" s="97"/>
      <c r="L1861" s="97"/>
      <c r="M1861" s="97"/>
      <c r="N1861" s="97"/>
      <c r="O1861" s="97"/>
      <c r="P1861" s="97"/>
    </row>
    <row r="1862" spans="1:16" s="98" customFormat="1" ht="17.25" hidden="1" outlineLevel="2" x14ac:dyDescent="0.3">
      <c r="A1862" s="199"/>
      <c r="B1862" s="496"/>
      <c r="C1862" s="439" t="s">
        <v>1530</v>
      </c>
      <c r="D1862" s="483" t="s">
        <v>1531</v>
      </c>
      <c r="E1862" s="483"/>
      <c r="F1862" s="95"/>
      <c r="G1862" s="96"/>
      <c r="H1862" s="97"/>
      <c r="I1862" s="97"/>
      <c r="J1862" s="97"/>
      <c r="K1862" s="97"/>
      <c r="L1862" s="97"/>
      <c r="M1862" s="97"/>
      <c r="N1862" s="97"/>
      <c r="O1862" s="97"/>
      <c r="P1862" s="97"/>
    </row>
    <row r="1863" spans="1:16" s="98" customFormat="1" ht="17.25" hidden="1" outlineLevel="2" x14ac:dyDescent="0.3">
      <c r="A1863" s="199"/>
      <c r="B1863" s="496"/>
      <c r="C1863" s="439" t="s">
        <v>1532</v>
      </c>
      <c r="D1863" s="483" t="s">
        <v>1533</v>
      </c>
      <c r="E1863" s="483" t="s">
        <v>1902</v>
      </c>
      <c r="F1863" s="95"/>
      <c r="G1863" s="96"/>
      <c r="H1863" s="97"/>
      <c r="I1863" s="97"/>
      <c r="J1863" s="97"/>
      <c r="K1863" s="97"/>
      <c r="L1863" s="97"/>
      <c r="M1863" s="97"/>
      <c r="N1863" s="97"/>
      <c r="O1863" s="97"/>
      <c r="P1863" s="97"/>
    </row>
    <row r="1864" spans="1:16" s="98" customFormat="1" ht="17.25" hidden="1" outlineLevel="2" x14ac:dyDescent="0.3">
      <c r="A1864" s="199"/>
      <c r="B1864" s="496"/>
      <c r="C1864" s="439" t="s">
        <v>1480</v>
      </c>
      <c r="D1864" s="483" t="s">
        <v>1481</v>
      </c>
      <c r="E1864" s="483"/>
      <c r="F1864" s="95"/>
      <c r="G1864" s="96"/>
      <c r="H1864" s="97"/>
      <c r="I1864" s="97"/>
      <c r="J1864" s="97"/>
      <c r="K1864" s="97"/>
      <c r="L1864" s="97"/>
      <c r="M1864" s="97"/>
      <c r="N1864" s="97"/>
      <c r="O1864" s="97"/>
      <c r="P1864" s="97"/>
    </row>
    <row r="1865" spans="1:16" s="98" customFormat="1" ht="17.25" hidden="1" customHeight="1" outlineLevel="2" x14ac:dyDescent="0.3">
      <c r="A1865" s="444"/>
      <c r="B1865" s="451"/>
      <c r="C1865" s="451"/>
      <c r="D1865" s="451"/>
      <c r="E1865" s="452"/>
      <c r="F1865" s="95"/>
      <c r="G1865" s="96"/>
      <c r="H1865" s="97"/>
      <c r="I1865" s="97"/>
      <c r="J1865" s="97"/>
      <c r="K1865" s="97"/>
      <c r="L1865" s="97"/>
      <c r="M1865" s="97"/>
      <c r="N1865" s="97"/>
      <c r="O1865" s="97"/>
      <c r="P1865" s="97"/>
    </row>
    <row r="1866" spans="1:16" s="98" customFormat="1" ht="17.25" hidden="1" outlineLevel="2" x14ac:dyDescent="0.3">
      <c r="A1866" s="199"/>
      <c r="B1866" s="496"/>
      <c r="C1866" s="439" t="s">
        <v>1482</v>
      </c>
      <c r="D1866" s="483" t="s">
        <v>1481</v>
      </c>
      <c r="E1866" s="483"/>
      <c r="F1866" s="95"/>
      <c r="G1866" s="96"/>
      <c r="H1866" s="97"/>
      <c r="I1866" s="97"/>
      <c r="J1866" s="97"/>
      <c r="K1866" s="97"/>
      <c r="L1866" s="97"/>
      <c r="M1866" s="97"/>
      <c r="N1866" s="97"/>
      <c r="O1866" s="97"/>
      <c r="P1866" s="97"/>
    </row>
    <row r="1867" spans="1:16" s="98" customFormat="1" ht="34.5" hidden="1" outlineLevel="2" x14ac:dyDescent="0.3">
      <c r="A1867" s="199"/>
      <c r="B1867" s="496"/>
      <c r="C1867" s="439" t="s">
        <v>1483</v>
      </c>
      <c r="D1867" s="483" t="s">
        <v>1484</v>
      </c>
      <c r="E1867" s="483"/>
      <c r="F1867" s="95"/>
      <c r="G1867" s="96"/>
      <c r="H1867" s="97"/>
      <c r="I1867" s="97"/>
      <c r="J1867" s="97"/>
      <c r="K1867" s="97"/>
      <c r="L1867" s="97"/>
      <c r="M1867" s="97"/>
      <c r="N1867" s="97"/>
      <c r="O1867" s="97"/>
      <c r="P1867" s="97"/>
    </row>
    <row r="1868" spans="1:16" s="98" customFormat="1" ht="34.5" hidden="1" outlineLevel="2" x14ac:dyDescent="0.3">
      <c r="A1868" s="199"/>
      <c r="B1868" s="496"/>
      <c r="C1868" s="439" t="s">
        <v>1485</v>
      </c>
      <c r="D1868" s="483" t="s">
        <v>1486</v>
      </c>
      <c r="E1868" s="483"/>
      <c r="F1868" s="95"/>
      <c r="G1868" s="96"/>
      <c r="H1868" s="97"/>
      <c r="I1868" s="97"/>
      <c r="J1868" s="97"/>
      <c r="K1868" s="97"/>
      <c r="L1868" s="97"/>
      <c r="M1868" s="97"/>
      <c r="N1868" s="97"/>
      <c r="O1868" s="97"/>
      <c r="P1868" s="97"/>
    </row>
    <row r="1869" spans="1:16" s="98" customFormat="1" ht="17.25" hidden="1" outlineLevel="2" x14ac:dyDescent="0.3">
      <c r="A1869" s="199"/>
      <c r="B1869" s="496"/>
      <c r="C1869" s="439" t="s">
        <v>1487</v>
      </c>
      <c r="D1869" s="483" t="s">
        <v>1488</v>
      </c>
      <c r="E1869" s="483"/>
      <c r="F1869" s="95"/>
      <c r="G1869" s="96"/>
      <c r="H1869" s="97"/>
      <c r="I1869" s="97"/>
      <c r="J1869" s="97"/>
      <c r="K1869" s="97"/>
      <c r="L1869" s="97"/>
      <c r="M1869" s="97"/>
      <c r="N1869" s="97"/>
      <c r="O1869" s="97"/>
      <c r="P1869" s="97"/>
    </row>
    <row r="1870" spans="1:16" s="98" customFormat="1" ht="17.25" hidden="1" outlineLevel="2" x14ac:dyDescent="0.3">
      <c r="A1870" s="199"/>
      <c r="B1870" s="496"/>
      <c r="C1870" s="439" t="s">
        <v>1489</v>
      </c>
      <c r="D1870" s="483" t="s">
        <v>1490</v>
      </c>
      <c r="E1870" s="483"/>
      <c r="F1870" s="95"/>
      <c r="G1870" s="96"/>
      <c r="H1870" s="97"/>
      <c r="I1870" s="97"/>
      <c r="J1870" s="97"/>
      <c r="K1870" s="97"/>
      <c r="L1870" s="97"/>
      <c r="M1870" s="97"/>
      <c r="N1870" s="97"/>
      <c r="O1870" s="97"/>
      <c r="P1870" s="97"/>
    </row>
    <row r="1871" spans="1:16" s="98" customFormat="1" ht="17.25" hidden="1" customHeight="1" outlineLevel="2" x14ac:dyDescent="0.3">
      <c r="A1871" s="444"/>
      <c r="B1871" s="451"/>
      <c r="C1871" s="451"/>
      <c r="D1871" s="451"/>
      <c r="E1871" s="452"/>
      <c r="F1871" s="95"/>
      <c r="G1871" s="96"/>
      <c r="H1871" s="97"/>
      <c r="I1871" s="97"/>
      <c r="J1871" s="97"/>
      <c r="K1871" s="97"/>
      <c r="L1871" s="97"/>
      <c r="M1871" s="97"/>
      <c r="N1871" s="97"/>
      <c r="O1871" s="97"/>
      <c r="P1871" s="97"/>
    </row>
    <row r="1872" spans="1:16" s="98" customFormat="1" ht="17.25" hidden="1" outlineLevel="2" x14ac:dyDescent="0.3">
      <c r="A1872" s="199"/>
      <c r="B1872" s="496"/>
      <c r="C1872" s="439"/>
      <c r="D1872" s="483"/>
      <c r="E1872" s="483"/>
      <c r="F1872" s="95"/>
      <c r="G1872" s="96"/>
      <c r="H1872" s="97"/>
      <c r="I1872" s="97"/>
      <c r="J1872" s="97"/>
      <c r="K1872" s="97"/>
      <c r="L1872" s="97"/>
      <c r="M1872" s="97"/>
      <c r="N1872" s="97"/>
      <c r="O1872" s="97"/>
      <c r="P1872" s="97"/>
    </row>
    <row r="1873" spans="1:18" s="98" customFormat="1" ht="17.25" hidden="1" outlineLevel="2" x14ac:dyDescent="0.3">
      <c r="A1873" s="199"/>
      <c r="B1873" s="496"/>
      <c r="C1873" s="439"/>
      <c r="D1873" s="483"/>
      <c r="E1873" s="483"/>
      <c r="F1873" s="95"/>
      <c r="G1873" s="96"/>
      <c r="H1873" s="97"/>
      <c r="I1873" s="97"/>
      <c r="J1873" s="97"/>
      <c r="K1873" s="97"/>
      <c r="L1873" s="97"/>
      <c r="M1873" s="97"/>
      <c r="N1873" s="97"/>
      <c r="O1873" s="97"/>
      <c r="P1873" s="97"/>
    </row>
    <row r="1874" spans="1:18" s="98" customFormat="1" ht="17.25" hidden="1" outlineLevel="2" x14ac:dyDescent="0.3">
      <c r="A1874" s="199"/>
      <c r="B1874" s="496"/>
      <c r="C1874" s="439"/>
      <c r="D1874" s="483"/>
      <c r="E1874" s="483"/>
      <c r="F1874" s="95"/>
      <c r="G1874" s="96"/>
      <c r="H1874" s="97"/>
      <c r="I1874" s="97"/>
      <c r="J1874" s="97"/>
      <c r="K1874" s="97"/>
      <c r="L1874" s="97"/>
      <c r="M1874" s="97"/>
      <c r="N1874" s="97"/>
      <c r="O1874" s="97"/>
      <c r="P1874" s="97"/>
    </row>
    <row r="1875" spans="1:18" s="206" customFormat="1" ht="17.25" hidden="1" customHeight="1" outlineLevel="1" x14ac:dyDescent="0.3">
      <c r="A1875" s="444"/>
      <c r="B1875" s="451"/>
      <c r="C1875" s="451"/>
      <c r="D1875" s="451"/>
      <c r="E1875" s="452"/>
      <c r="F1875" s="203"/>
      <c r="G1875" s="204"/>
      <c r="H1875" s="205"/>
      <c r="I1875" s="205"/>
      <c r="J1875" s="205"/>
      <c r="K1875" s="205"/>
      <c r="L1875" s="205"/>
      <c r="M1875" s="205"/>
      <c r="N1875" s="205"/>
      <c r="O1875" s="205"/>
      <c r="P1875" s="205"/>
    </row>
    <row r="1876" spans="1:18" s="98" customFormat="1" ht="18" hidden="1" thickBot="1" x14ac:dyDescent="0.35">
      <c r="A1876" s="218"/>
      <c r="B1876" s="474"/>
      <c r="C1876" s="475"/>
      <c r="D1876" s="474"/>
      <c r="E1876" s="584"/>
      <c r="F1876" s="95"/>
      <c r="G1876" s="96"/>
      <c r="H1876" s="97"/>
      <c r="I1876" s="97"/>
      <c r="J1876" s="97"/>
      <c r="K1876" s="97"/>
      <c r="L1876" s="97"/>
      <c r="M1876" s="97"/>
      <c r="N1876" s="97"/>
      <c r="O1876" s="97"/>
      <c r="P1876" s="97"/>
    </row>
    <row r="1877" spans="1:18" s="591" customFormat="1" ht="18" customHeight="1" thickBot="1" x14ac:dyDescent="0.35">
      <c r="A1877" s="585"/>
      <c r="B1877" s="586">
        <f>SUM(B1878, B2392,B2604,B2813)</f>
        <v>12</v>
      </c>
      <c r="C1877" s="587" t="s">
        <v>1903</v>
      </c>
      <c r="D1877" s="587"/>
      <c r="E1877" s="588"/>
      <c r="F1877" s="589"/>
      <c r="G1877" s="219"/>
      <c r="H1877" s="590"/>
      <c r="I1877" s="590"/>
      <c r="J1877" s="590"/>
      <c r="K1877" s="590"/>
      <c r="L1877" s="590"/>
      <c r="M1877" s="590"/>
      <c r="N1877" s="590"/>
      <c r="O1877" s="590"/>
      <c r="P1877" s="590"/>
    </row>
    <row r="1878" spans="1:18" s="462" customFormat="1" ht="18" hidden="1" customHeight="1" outlineLevel="1" thickBot="1" x14ac:dyDescent="0.35">
      <c r="A1878" s="592"/>
      <c r="B1878" s="706">
        <f xml:space="preserve"> SUM(B1879, B1938, B1965, B2024, B2050, B2109, B2136, B2195, B2222, B2281, B2307, B2366)</f>
        <v>0</v>
      </c>
      <c r="C1878" s="593" t="s">
        <v>1904</v>
      </c>
      <c r="D1878" s="593"/>
      <c r="E1878" s="594"/>
      <c r="F1878" s="460"/>
      <c r="G1878" s="83"/>
      <c r="H1878" s="461"/>
      <c r="I1878" s="461"/>
      <c r="J1878" s="461"/>
      <c r="K1878" s="461"/>
      <c r="L1878" s="461"/>
      <c r="M1878" s="461"/>
      <c r="N1878" s="461"/>
      <c r="O1878" s="461"/>
      <c r="P1878" s="461"/>
    </row>
    <row r="1879" spans="1:18" s="86" customFormat="1" ht="17.25" hidden="1" outlineLevel="1" x14ac:dyDescent="0.3">
      <c r="A1879" s="79"/>
      <c r="B1879" s="80">
        <f>SUM(B1880:B1937)</f>
        <v>0</v>
      </c>
      <c r="C1879" s="437" t="s">
        <v>1905</v>
      </c>
      <c r="D1879" s="81" t="s">
        <v>1906</v>
      </c>
      <c r="E1879" s="177"/>
      <c r="F1879" s="83"/>
      <c r="G1879" s="84"/>
      <c r="H1879" s="85"/>
      <c r="I1879" s="85"/>
      <c r="J1879" s="85"/>
      <c r="K1879" s="85"/>
      <c r="L1879" s="85"/>
      <c r="M1879" s="85"/>
      <c r="N1879" s="85"/>
      <c r="O1879" s="85"/>
      <c r="P1879" s="85"/>
    </row>
    <row r="1880" spans="1:18" s="596" customFormat="1" ht="17.25" hidden="1" customHeight="1" outlineLevel="2" x14ac:dyDescent="0.3">
      <c r="A1880" s="444"/>
      <c r="B1880" s="451"/>
      <c r="C1880" s="451"/>
      <c r="D1880" s="451"/>
      <c r="E1880" s="452"/>
      <c r="F1880" s="220"/>
      <c r="G1880" s="220"/>
      <c r="H1880" s="221"/>
      <c r="I1880" s="222"/>
      <c r="J1880" s="223"/>
      <c r="K1880" s="595"/>
      <c r="L1880" s="595"/>
      <c r="M1880" s="595"/>
      <c r="N1880" s="595"/>
      <c r="O1880" s="595"/>
      <c r="P1880" s="595"/>
      <c r="Q1880" s="595"/>
      <c r="R1880" s="595"/>
    </row>
    <row r="1881" spans="1:18" s="596" customFormat="1" ht="34.5" hidden="1" outlineLevel="2" x14ac:dyDescent="0.3">
      <c r="A1881" s="438"/>
      <c r="B1881" s="224"/>
      <c r="C1881" s="711" t="s">
        <v>1907</v>
      </c>
      <c r="D1881" s="597" t="s">
        <v>1908</v>
      </c>
      <c r="E1881" s="91"/>
      <c r="F1881" s="220"/>
      <c r="G1881" s="220"/>
      <c r="H1881" s="221"/>
      <c r="I1881" s="222"/>
      <c r="J1881" s="223"/>
      <c r="K1881" s="595"/>
      <c r="L1881" s="595"/>
      <c r="M1881" s="595"/>
      <c r="N1881" s="595"/>
      <c r="O1881" s="595"/>
      <c r="P1881" s="595"/>
    </row>
    <row r="1882" spans="1:18" s="596" customFormat="1" ht="34.5" hidden="1" outlineLevel="2" x14ac:dyDescent="0.3">
      <c r="A1882" s="438"/>
      <c r="B1882" s="224"/>
      <c r="C1882" s="711" t="s">
        <v>1909</v>
      </c>
      <c r="D1882" s="597" t="s">
        <v>1910</v>
      </c>
      <c r="E1882" s="91"/>
      <c r="F1882" s="220"/>
      <c r="G1882" s="220"/>
      <c r="H1882" s="221"/>
      <c r="I1882" s="222"/>
      <c r="J1882" s="223"/>
      <c r="K1882" s="595"/>
      <c r="L1882" s="595"/>
      <c r="M1882" s="595"/>
      <c r="N1882" s="595"/>
      <c r="O1882" s="595"/>
      <c r="P1882" s="595"/>
    </row>
    <row r="1883" spans="1:18" s="596" customFormat="1" ht="34.5" hidden="1" outlineLevel="2" x14ac:dyDescent="0.3">
      <c r="A1883" s="438"/>
      <c r="B1883" s="224"/>
      <c r="C1883" s="711" t="s">
        <v>1911</v>
      </c>
      <c r="D1883" s="597" t="s">
        <v>1912</v>
      </c>
      <c r="E1883" s="91"/>
      <c r="F1883" s="220"/>
      <c r="G1883" s="220"/>
      <c r="H1883" s="221"/>
      <c r="I1883" s="222"/>
      <c r="J1883" s="223"/>
      <c r="K1883" s="595"/>
      <c r="L1883" s="595"/>
      <c r="M1883" s="595"/>
      <c r="N1883" s="595"/>
      <c r="O1883" s="595"/>
      <c r="P1883" s="595"/>
    </row>
    <row r="1884" spans="1:18" s="596" customFormat="1" ht="34.5" hidden="1" outlineLevel="2" x14ac:dyDescent="0.3">
      <c r="A1884" s="438"/>
      <c r="B1884" s="224"/>
      <c r="C1884" s="711" t="s">
        <v>1913</v>
      </c>
      <c r="D1884" s="597" t="s">
        <v>1914</v>
      </c>
      <c r="E1884" s="91"/>
      <c r="F1884" s="220"/>
      <c r="G1884" s="220"/>
      <c r="H1884" s="221"/>
      <c r="I1884" s="222"/>
      <c r="J1884" s="223"/>
      <c r="K1884" s="595"/>
      <c r="L1884" s="595"/>
      <c r="M1884" s="595"/>
      <c r="N1884" s="595"/>
      <c r="O1884" s="595"/>
      <c r="P1884" s="595"/>
    </row>
    <row r="1885" spans="1:18" s="596" customFormat="1" ht="34.5" hidden="1" outlineLevel="2" x14ac:dyDescent="0.3">
      <c r="A1885" s="438"/>
      <c r="B1885" s="224"/>
      <c r="C1885" s="711" t="s">
        <v>1915</v>
      </c>
      <c r="D1885" s="597" t="s">
        <v>1916</v>
      </c>
      <c r="E1885" s="91"/>
      <c r="F1885" s="220"/>
      <c r="G1885" s="220"/>
      <c r="H1885" s="221"/>
      <c r="I1885" s="222"/>
      <c r="J1885" s="223"/>
      <c r="K1885" s="595"/>
      <c r="L1885" s="595"/>
      <c r="M1885" s="595"/>
      <c r="N1885" s="595"/>
      <c r="O1885" s="595"/>
      <c r="P1885" s="595"/>
    </row>
    <row r="1886" spans="1:18" s="596" customFormat="1" ht="34.5" hidden="1" outlineLevel="2" x14ac:dyDescent="0.3">
      <c r="A1886" s="438"/>
      <c r="B1886" s="224"/>
      <c r="C1886" s="711" t="s">
        <v>1917</v>
      </c>
      <c r="D1886" s="597" t="s">
        <v>1918</v>
      </c>
      <c r="E1886" s="91"/>
      <c r="F1886" s="220"/>
      <c r="G1886" s="220"/>
      <c r="H1886" s="221"/>
      <c r="I1886" s="222"/>
      <c r="J1886" s="223"/>
      <c r="K1886" s="595"/>
      <c r="L1886" s="595"/>
      <c r="M1886" s="595"/>
      <c r="N1886" s="595"/>
      <c r="O1886" s="595"/>
      <c r="P1886" s="595"/>
    </row>
    <row r="1887" spans="1:18" s="596" customFormat="1" ht="34.5" hidden="1" outlineLevel="2" x14ac:dyDescent="0.3">
      <c r="A1887" s="438"/>
      <c r="B1887" s="224"/>
      <c r="C1887" s="508" t="s">
        <v>1919</v>
      </c>
      <c r="D1887" s="481" t="s">
        <v>1920</v>
      </c>
      <c r="E1887" s="91"/>
      <c r="F1887" s="220"/>
      <c r="G1887" s="220"/>
      <c r="H1887" s="221"/>
      <c r="I1887" s="222"/>
      <c r="J1887" s="223"/>
      <c r="K1887" s="595"/>
      <c r="L1887" s="595"/>
      <c r="M1887" s="595"/>
      <c r="N1887" s="595"/>
      <c r="O1887" s="595"/>
      <c r="P1887" s="595"/>
    </row>
    <row r="1888" spans="1:18" s="596" customFormat="1" ht="34.5" hidden="1" outlineLevel="2" x14ac:dyDescent="0.3">
      <c r="A1888" s="438"/>
      <c r="B1888" s="224"/>
      <c r="C1888" s="508" t="s">
        <v>1921</v>
      </c>
      <c r="D1888" s="481" t="s">
        <v>1922</v>
      </c>
      <c r="E1888" s="91"/>
      <c r="F1888" s="220"/>
      <c r="G1888" s="220"/>
      <c r="H1888" s="221"/>
      <c r="I1888" s="222"/>
      <c r="J1888" s="223"/>
      <c r="K1888" s="595"/>
      <c r="L1888" s="595"/>
      <c r="M1888" s="595"/>
      <c r="N1888" s="595"/>
      <c r="O1888" s="595"/>
      <c r="P1888" s="595"/>
    </row>
    <row r="1889" spans="1:18" s="596" customFormat="1" ht="34.5" hidden="1" outlineLevel="2" x14ac:dyDescent="0.3">
      <c r="A1889" s="438"/>
      <c r="B1889" s="224"/>
      <c r="C1889" s="508" t="s">
        <v>1923</v>
      </c>
      <c r="D1889" s="481" t="s">
        <v>1924</v>
      </c>
      <c r="E1889" s="91"/>
      <c r="F1889" s="220"/>
      <c r="G1889" s="220"/>
      <c r="H1889" s="221"/>
      <c r="I1889" s="222"/>
      <c r="J1889" s="223"/>
      <c r="K1889" s="595"/>
      <c r="L1889" s="595"/>
      <c r="M1889" s="595"/>
      <c r="N1889" s="595"/>
      <c r="O1889" s="595"/>
      <c r="P1889" s="595"/>
    </row>
    <row r="1890" spans="1:18" s="596" customFormat="1" ht="17.25" hidden="1" outlineLevel="2" x14ac:dyDescent="0.3">
      <c r="A1890" s="598"/>
      <c r="B1890" s="599"/>
      <c r="C1890" s="599"/>
      <c r="D1890" s="599"/>
      <c r="E1890" s="600"/>
      <c r="F1890" s="220"/>
      <c r="G1890" s="220"/>
      <c r="H1890" s="221"/>
      <c r="I1890" s="222"/>
      <c r="J1890" s="223"/>
      <c r="K1890" s="595"/>
      <c r="L1890" s="595"/>
      <c r="M1890" s="595"/>
      <c r="N1890" s="595"/>
      <c r="O1890" s="595"/>
      <c r="P1890" s="595"/>
      <c r="Q1890" s="595"/>
      <c r="R1890" s="595"/>
    </row>
    <row r="1891" spans="1:18" s="596" customFormat="1" ht="34.5" hidden="1" outlineLevel="2" x14ac:dyDescent="0.3">
      <c r="A1891" s="438"/>
      <c r="B1891" s="224"/>
      <c r="C1891" s="439" t="s">
        <v>1925</v>
      </c>
      <c r="D1891" s="481" t="s">
        <v>1926</v>
      </c>
      <c r="E1891" s="183" t="s">
        <v>1927</v>
      </c>
      <c r="F1891" s="220"/>
      <c r="G1891" s="220"/>
      <c r="H1891" s="221"/>
      <c r="I1891" s="222"/>
      <c r="J1891" s="223"/>
      <c r="K1891" s="595"/>
      <c r="L1891" s="595"/>
      <c r="M1891" s="595"/>
      <c r="N1891" s="595"/>
      <c r="O1891" s="595"/>
      <c r="P1891" s="595"/>
    </row>
    <row r="1892" spans="1:18" s="596" customFormat="1" ht="17.25" hidden="1" outlineLevel="2" x14ac:dyDescent="0.3">
      <c r="A1892" s="598"/>
      <c r="B1892" s="599"/>
      <c r="C1892" s="599"/>
      <c r="D1892" s="599"/>
      <c r="E1892" s="600"/>
      <c r="F1892" s="220"/>
      <c r="G1892" s="220"/>
      <c r="H1892" s="221"/>
      <c r="I1892" s="222"/>
      <c r="J1892" s="223"/>
      <c r="K1892" s="595"/>
      <c r="L1892" s="595"/>
      <c r="M1892" s="595"/>
      <c r="N1892" s="595"/>
      <c r="O1892" s="595"/>
      <c r="P1892" s="595"/>
      <c r="Q1892" s="595"/>
      <c r="R1892" s="595"/>
    </row>
    <row r="1893" spans="1:18" s="596" customFormat="1" ht="34.5" hidden="1" outlineLevel="2" x14ac:dyDescent="0.3">
      <c r="A1893" s="438"/>
      <c r="B1893" s="224"/>
      <c r="C1893" s="439" t="s">
        <v>1928</v>
      </c>
      <c r="D1893" s="481" t="s">
        <v>1929</v>
      </c>
      <c r="E1893" s="183" t="s">
        <v>1930</v>
      </c>
      <c r="F1893" s="220"/>
      <c r="G1893" s="220"/>
      <c r="H1893" s="221"/>
      <c r="I1893" s="222"/>
      <c r="J1893" s="223"/>
      <c r="K1893" s="595"/>
      <c r="L1893" s="595"/>
      <c r="M1893" s="595"/>
      <c r="N1893" s="595"/>
      <c r="O1893" s="595"/>
      <c r="P1893" s="595"/>
    </row>
    <row r="1894" spans="1:18" s="596" customFormat="1" ht="34.5" hidden="1" outlineLevel="2" x14ac:dyDescent="0.3">
      <c r="A1894" s="438"/>
      <c r="B1894" s="224"/>
      <c r="C1894" s="439" t="s">
        <v>1931</v>
      </c>
      <c r="D1894" s="481" t="s">
        <v>1932</v>
      </c>
      <c r="E1894" s="183" t="s">
        <v>1930</v>
      </c>
      <c r="F1894" s="220"/>
      <c r="G1894" s="220"/>
      <c r="H1894" s="221"/>
      <c r="I1894" s="222"/>
      <c r="J1894" s="223"/>
      <c r="K1894" s="595"/>
      <c r="L1894" s="595"/>
      <c r="M1894" s="595"/>
      <c r="N1894" s="595"/>
      <c r="O1894" s="595"/>
      <c r="P1894" s="595"/>
    </row>
    <row r="1895" spans="1:18" s="596" customFormat="1" ht="17.25" hidden="1" outlineLevel="2" x14ac:dyDescent="0.3">
      <c r="A1895" s="438"/>
      <c r="B1895" s="224"/>
      <c r="C1895" s="439" t="s">
        <v>1933</v>
      </c>
      <c r="D1895" s="481" t="s">
        <v>1934</v>
      </c>
      <c r="E1895" s="183" t="s">
        <v>1930</v>
      </c>
      <c r="F1895" s="220"/>
      <c r="G1895" s="220"/>
      <c r="H1895" s="221"/>
      <c r="I1895" s="222"/>
      <c r="J1895" s="223"/>
      <c r="K1895" s="595"/>
      <c r="L1895" s="595"/>
      <c r="M1895" s="595"/>
      <c r="N1895" s="595"/>
      <c r="O1895" s="595"/>
      <c r="P1895" s="595"/>
    </row>
    <row r="1896" spans="1:18" s="596" customFormat="1" ht="34.5" hidden="1" outlineLevel="2" x14ac:dyDescent="0.3">
      <c r="A1896" s="438"/>
      <c r="B1896" s="224"/>
      <c r="C1896" s="439" t="s">
        <v>1935</v>
      </c>
      <c r="D1896" s="481" t="s">
        <v>1936</v>
      </c>
      <c r="E1896" s="183" t="s">
        <v>1930</v>
      </c>
      <c r="F1896" s="220"/>
      <c r="G1896" s="220"/>
      <c r="H1896" s="221"/>
      <c r="I1896" s="222"/>
      <c r="J1896" s="223"/>
      <c r="K1896" s="595"/>
      <c r="L1896" s="595"/>
      <c r="M1896" s="595"/>
      <c r="N1896" s="595"/>
      <c r="O1896" s="595"/>
      <c r="P1896" s="595"/>
    </row>
    <row r="1897" spans="1:18" s="596" customFormat="1" ht="34.5" hidden="1" outlineLevel="2" x14ac:dyDescent="0.3">
      <c r="A1897" s="438"/>
      <c r="B1897" s="224"/>
      <c r="C1897" s="439" t="s">
        <v>1937</v>
      </c>
      <c r="D1897" s="481" t="s">
        <v>1938</v>
      </c>
      <c r="E1897" s="183" t="s">
        <v>1939</v>
      </c>
      <c r="F1897" s="220"/>
      <c r="G1897" s="220"/>
      <c r="H1897" s="221"/>
      <c r="I1897" s="222"/>
      <c r="J1897" s="223"/>
      <c r="K1897" s="595"/>
      <c r="L1897" s="595"/>
      <c r="M1897" s="595"/>
      <c r="N1897" s="595"/>
      <c r="O1897" s="595"/>
      <c r="P1897" s="595"/>
    </row>
    <row r="1898" spans="1:18" s="596" customFormat="1" ht="34.5" hidden="1" outlineLevel="2" x14ac:dyDescent="0.3">
      <c r="A1898" s="438"/>
      <c r="B1898" s="224"/>
      <c r="C1898" s="439" t="s">
        <v>1940</v>
      </c>
      <c r="D1898" s="481" t="s">
        <v>1941</v>
      </c>
      <c r="E1898" s="183" t="s">
        <v>1939</v>
      </c>
      <c r="F1898" s="220"/>
      <c r="G1898" s="220"/>
      <c r="H1898" s="221"/>
      <c r="I1898" s="222"/>
      <c r="J1898" s="223"/>
      <c r="K1898" s="595"/>
      <c r="L1898" s="595"/>
      <c r="M1898" s="595"/>
      <c r="N1898" s="595"/>
      <c r="O1898" s="595"/>
      <c r="P1898" s="595"/>
    </row>
    <row r="1899" spans="1:18" s="596" customFormat="1" ht="17.25" hidden="1" outlineLevel="2" x14ac:dyDescent="0.3">
      <c r="A1899" s="438"/>
      <c r="B1899" s="224"/>
      <c r="C1899" s="439" t="s">
        <v>1942</v>
      </c>
      <c r="D1899" s="481" t="s">
        <v>1943</v>
      </c>
      <c r="E1899" s="183" t="s">
        <v>1939</v>
      </c>
      <c r="F1899" s="220"/>
      <c r="G1899" s="220"/>
      <c r="H1899" s="221"/>
      <c r="I1899" s="222"/>
      <c r="J1899" s="223"/>
      <c r="K1899" s="595"/>
      <c r="L1899" s="595"/>
      <c r="M1899" s="595"/>
      <c r="N1899" s="595"/>
      <c r="O1899" s="595"/>
      <c r="P1899" s="595"/>
    </row>
    <row r="1900" spans="1:18" s="596" customFormat="1" ht="34.5" hidden="1" outlineLevel="2" x14ac:dyDescent="0.3">
      <c r="A1900" s="438"/>
      <c r="B1900" s="224"/>
      <c r="C1900" s="439" t="s">
        <v>1944</v>
      </c>
      <c r="D1900" s="481" t="s">
        <v>1945</v>
      </c>
      <c r="E1900" s="183" t="s">
        <v>1939</v>
      </c>
      <c r="F1900" s="220"/>
      <c r="G1900" s="220"/>
      <c r="H1900" s="221"/>
      <c r="I1900" s="222"/>
      <c r="J1900" s="223"/>
      <c r="K1900" s="595"/>
      <c r="L1900" s="595"/>
      <c r="M1900" s="595"/>
      <c r="N1900" s="595"/>
      <c r="O1900" s="595"/>
      <c r="P1900" s="595"/>
    </row>
    <row r="1901" spans="1:18" s="596" customFormat="1" ht="34.5" hidden="1" outlineLevel="2" x14ac:dyDescent="0.3">
      <c r="A1901" s="438"/>
      <c r="B1901" s="224"/>
      <c r="C1901" s="712" t="s">
        <v>1946</v>
      </c>
      <c r="D1901" s="601" t="s">
        <v>1947</v>
      </c>
      <c r="E1901" s="602" t="s">
        <v>1948</v>
      </c>
      <c r="F1901" s="220"/>
      <c r="G1901" s="220"/>
      <c r="H1901" s="221"/>
      <c r="I1901" s="222"/>
      <c r="J1901" s="223"/>
      <c r="K1901" s="595"/>
      <c r="L1901" s="595"/>
      <c r="M1901" s="595"/>
      <c r="N1901" s="595"/>
      <c r="O1901" s="595"/>
      <c r="P1901" s="595"/>
    </row>
    <row r="1902" spans="1:18" s="596" customFormat="1" ht="17.25" hidden="1" outlineLevel="2" x14ac:dyDescent="0.3">
      <c r="A1902" s="598"/>
      <c r="B1902" s="599"/>
      <c r="C1902" s="599"/>
      <c r="D1902" s="599"/>
      <c r="E1902" s="600"/>
      <c r="F1902" s="220"/>
      <c r="G1902" s="220"/>
      <c r="H1902" s="221"/>
      <c r="I1902" s="222"/>
      <c r="J1902" s="223"/>
      <c r="K1902" s="595"/>
      <c r="L1902" s="595"/>
      <c r="M1902" s="595"/>
      <c r="N1902" s="595"/>
      <c r="O1902" s="595"/>
      <c r="P1902" s="595"/>
      <c r="Q1902" s="595"/>
      <c r="R1902" s="595"/>
    </row>
    <row r="1903" spans="1:18" s="596" customFormat="1" ht="34.5" hidden="1" outlineLevel="2" x14ac:dyDescent="0.3">
      <c r="A1903" s="438"/>
      <c r="B1903" s="224"/>
      <c r="C1903" s="508" t="s">
        <v>1949</v>
      </c>
      <c r="D1903" s="481" t="s">
        <v>1950</v>
      </c>
      <c r="E1903" s="183" t="s">
        <v>1951</v>
      </c>
      <c r="F1903" s="220"/>
      <c r="G1903" s="220"/>
      <c r="H1903" s="221"/>
      <c r="I1903" s="222"/>
      <c r="J1903" s="223"/>
      <c r="K1903" s="595"/>
      <c r="L1903" s="595"/>
      <c r="M1903" s="595"/>
      <c r="N1903" s="595"/>
      <c r="O1903" s="595"/>
      <c r="P1903" s="595"/>
    </row>
    <row r="1904" spans="1:18" s="596" customFormat="1" ht="34.5" hidden="1" outlineLevel="2" x14ac:dyDescent="0.3">
      <c r="A1904" s="438"/>
      <c r="B1904" s="224"/>
      <c r="C1904" s="508" t="s">
        <v>1952</v>
      </c>
      <c r="D1904" s="481" t="s">
        <v>1953</v>
      </c>
      <c r="E1904" s="183"/>
      <c r="F1904" s="220"/>
      <c r="G1904" s="220"/>
      <c r="H1904" s="221"/>
      <c r="I1904" s="222"/>
      <c r="J1904" s="223"/>
      <c r="K1904" s="595"/>
      <c r="L1904" s="595"/>
      <c r="M1904" s="595"/>
      <c r="N1904" s="595"/>
      <c r="O1904" s="595"/>
      <c r="P1904" s="595"/>
    </row>
    <row r="1905" spans="1:16" s="596" customFormat="1" ht="34.5" hidden="1" outlineLevel="2" x14ac:dyDescent="0.3">
      <c r="A1905" s="438"/>
      <c r="B1905" s="224"/>
      <c r="C1905" s="508" t="s">
        <v>1954</v>
      </c>
      <c r="D1905" s="481" t="s">
        <v>1955</v>
      </c>
      <c r="E1905" s="183"/>
      <c r="F1905" s="220"/>
      <c r="G1905" s="220"/>
      <c r="H1905" s="221"/>
      <c r="I1905" s="222"/>
      <c r="J1905" s="223"/>
      <c r="K1905" s="595"/>
      <c r="L1905" s="595"/>
      <c r="M1905" s="595"/>
      <c r="N1905" s="595"/>
      <c r="O1905" s="595"/>
      <c r="P1905" s="595"/>
    </row>
    <row r="1906" spans="1:16" s="596" customFormat="1" ht="34.5" hidden="1" outlineLevel="2" x14ac:dyDescent="0.3">
      <c r="A1906" s="438"/>
      <c r="B1906" s="224"/>
      <c r="C1906" s="508" t="s">
        <v>1956</v>
      </c>
      <c r="D1906" s="481" t="s">
        <v>1957</v>
      </c>
      <c r="E1906" s="183"/>
      <c r="F1906" s="220"/>
      <c r="G1906" s="220"/>
      <c r="H1906" s="221"/>
      <c r="I1906" s="222"/>
      <c r="J1906" s="223"/>
      <c r="K1906" s="595"/>
      <c r="L1906" s="595"/>
      <c r="M1906" s="595"/>
      <c r="N1906" s="595"/>
      <c r="O1906" s="595"/>
      <c r="P1906" s="595"/>
    </row>
    <row r="1907" spans="1:16" s="596" customFormat="1" ht="34.5" hidden="1" outlineLevel="2" x14ac:dyDescent="0.3">
      <c r="A1907" s="438"/>
      <c r="B1907" s="224"/>
      <c r="C1907" s="508" t="s">
        <v>1958</v>
      </c>
      <c r="D1907" s="481" t="s">
        <v>1959</v>
      </c>
      <c r="E1907" s="183"/>
      <c r="F1907" s="220"/>
      <c r="G1907" s="220"/>
      <c r="H1907" s="221"/>
      <c r="I1907" s="222"/>
      <c r="J1907" s="223"/>
      <c r="K1907" s="595"/>
      <c r="L1907" s="595"/>
      <c r="M1907" s="595"/>
      <c r="N1907" s="595"/>
      <c r="O1907" s="595"/>
      <c r="P1907" s="595"/>
    </row>
    <row r="1908" spans="1:16" s="596" customFormat="1" ht="34.5" hidden="1" outlineLevel="2" x14ac:dyDescent="0.3">
      <c r="A1908" s="438"/>
      <c r="B1908" s="224"/>
      <c r="C1908" s="508" t="s">
        <v>1960</v>
      </c>
      <c r="D1908" s="481" t="s">
        <v>1961</v>
      </c>
      <c r="E1908" s="183" t="s">
        <v>1951</v>
      </c>
      <c r="F1908" s="220"/>
      <c r="G1908" s="220"/>
      <c r="H1908" s="221"/>
      <c r="I1908" s="222"/>
      <c r="J1908" s="223"/>
      <c r="K1908" s="595"/>
      <c r="L1908" s="595"/>
      <c r="M1908" s="595"/>
      <c r="N1908" s="595"/>
      <c r="O1908" s="595"/>
      <c r="P1908" s="595"/>
    </row>
    <row r="1909" spans="1:16" s="596" customFormat="1" ht="34.5" hidden="1" outlineLevel="2" x14ac:dyDescent="0.3">
      <c r="A1909" s="438"/>
      <c r="B1909" s="224"/>
      <c r="C1909" s="508" t="s">
        <v>1962</v>
      </c>
      <c r="D1909" s="481" t="s">
        <v>1963</v>
      </c>
      <c r="E1909" s="183"/>
      <c r="F1909" s="220"/>
      <c r="G1909" s="220"/>
      <c r="H1909" s="221"/>
      <c r="I1909" s="222"/>
      <c r="J1909" s="223"/>
      <c r="K1909" s="595"/>
      <c r="L1909" s="595"/>
      <c r="M1909" s="595"/>
      <c r="N1909" s="595"/>
      <c r="O1909" s="595"/>
      <c r="P1909" s="595"/>
    </row>
    <row r="1910" spans="1:16" s="596" customFormat="1" ht="34.5" hidden="1" outlineLevel="2" x14ac:dyDescent="0.3">
      <c r="A1910" s="438"/>
      <c r="B1910" s="224"/>
      <c r="C1910" s="508" t="s">
        <v>1964</v>
      </c>
      <c r="D1910" s="481" t="s">
        <v>1965</v>
      </c>
      <c r="E1910" s="183"/>
      <c r="F1910" s="220"/>
      <c r="G1910" s="220"/>
      <c r="H1910" s="221"/>
      <c r="I1910" s="222"/>
      <c r="J1910" s="223"/>
      <c r="K1910" s="595"/>
      <c r="L1910" s="595"/>
      <c r="M1910" s="595"/>
      <c r="N1910" s="595"/>
      <c r="O1910" s="595"/>
      <c r="P1910" s="595"/>
    </row>
    <row r="1911" spans="1:16" s="596" customFormat="1" ht="34.5" hidden="1" outlineLevel="2" x14ac:dyDescent="0.3">
      <c r="A1911" s="438"/>
      <c r="B1911" s="224"/>
      <c r="C1911" s="508" t="s">
        <v>1966</v>
      </c>
      <c r="D1911" s="481" t="s">
        <v>1967</v>
      </c>
      <c r="E1911" s="183"/>
      <c r="F1911" s="220"/>
      <c r="G1911" s="220"/>
      <c r="H1911" s="221"/>
      <c r="I1911" s="222"/>
      <c r="J1911" s="223"/>
      <c r="K1911" s="595"/>
      <c r="L1911" s="595"/>
      <c r="M1911" s="595"/>
      <c r="N1911" s="595"/>
      <c r="O1911" s="595"/>
      <c r="P1911" s="595"/>
    </row>
    <row r="1912" spans="1:16" s="596" customFormat="1" ht="34.5" hidden="1" outlineLevel="2" x14ac:dyDescent="0.3">
      <c r="A1912" s="438"/>
      <c r="B1912" s="224"/>
      <c r="C1912" s="508" t="s">
        <v>1968</v>
      </c>
      <c r="D1912" s="481" t="s">
        <v>1969</v>
      </c>
      <c r="E1912" s="183"/>
      <c r="F1912" s="220"/>
      <c r="G1912" s="220"/>
      <c r="H1912" s="221"/>
      <c r="I1912" s="222"/>
      <c r="J1912" s="223"/>
      <c r="K1912" s="595"/>
      <c r="L1912" s="595"/>
      <c r="M1912" s="595"/>
      <c r="N1912" s="595"/>
      <c r="O1912" s="595"/>
      <c r="P1912" s="595"/>
    </row>
    <row r="1913" spans="1:16" s="596" customFormat="1" ht="34.5" hidden="1" outlineLevel="2" x14ac:dyDescent="0.3">
      <c r="A1913" s="438"/>
      <c r="B1913" s="224"/>
      <c r="C1913" s="508" t="s">
        <v>1970</v>
      </c>
      <c r="D1913" s="481" t="s">
        <v>1971</v>
      </c>
      <c r="E1913" s="183" t="s">
        <v>1951</v>
      </c>
      <c r="F1913" s="220"/>
      <c r="G1913" s="220"/>
      <c r="H1913" s="221"/>
      <c r="I1913" s="222"/>
      <c r="J1913" s="223"/>
      <c r="K1913" s="595"/>
      <c r="L1913" s="595"/>
      <c r="M1913" s="595"/>
      <c r="N1913" s="595"/>
      <c r="O1913" s="595"/>
      <c r="P1913" s="595"/>
    </row>
    <row r="1914" spans="1:16" s="596" customFormat="1" ht="17.25" hidden="1" outlineLevel="2" x14ac:dyDescent="0.3">
      <c r="A1914" s="438"/>
      <c r="B1914" s="224"/>
      <c r="C1914" s="508" t="s">
        <v>1972</v>
      </c>
      <c r="D1914" s="481" t="s">
        <v>1973</v>
      </c>
      <c r="E1914" s="183"/>
      <c r="F1914" s="220"/>
      <c r="G1914" s="220"/>
      <c r="H1914" s="221"/>
      <c r="I1914" s="222"/>
      <c r="J1914" s="223"/>
      <c r="K1914" s="595"/>
      <c r="L1914" s="595"/>
      <c r="M1914" s="595"/>
      <c r="N1914" s="595"/>
      <c r="O1914" s="595"/>
      <c r="P1914" s="595"/>
    </row>
    <row r="1915" spans="1:16" s="596" customFormat="1" ht="34.5" hidden="1" outlineLevel="2" x14ac:dyDescent="0.3">
      <c r="A1915" s="438"/>
      <c r="B1915" s="224"/>
      <c r="C1915" s="508" t="s">
        <v>1974</v>
      </c>
      <c r="D1915" s="481" t="s">
        <v>1975</v>
      </c>
      <c r="E1915" s="183"/>
      <c r="F1915" s="220"/>
      <c r="G1915" s="220"/>
      <c r="H1915" s="221"/>
      <c r="I1915" s="222"/>
      <c r="J1915" s="223"/>
      <c r="K1915" s="595"/>
      <c r="L1915" s="595"/>
      <c r="M1915" s="595"/>
      <c r="N1915" s="595"/>
      <c r="O1915" s="595"/>
      <c r="P1915" s="595"/>
    </row>
    <row r="1916" spans="1:16" s="596" customFormat="1" ht="34.5" hidden="1" outlineLevel="2" x14ac:dyDescent="0.3">
      <c r="A1916" s="438"/>
      <c r="B1916" s="224"/>
      <c r="C1916" s="508" t="s">
        <v>1976</v>
      </c>
      <c r="D1916" s="481" t="s">
        <v>1977</v>
      </c>
      <c r="E1916" s="183"/>
      <c r="F1916" s="220"/>
      <c r="G1916" s="220"/>
      <c r="H1916" s="221"/>
      <c r="I1916" s="222"/>
      <c r="J1916" s="223"/>
      <c r="K1916" s="595"/>
      <c r="L1916" s="595"/>
      <c r="M1916" s="595"/>
      <c r="N1916" s="595"/>
      <c r="O1916" s="595"/>
      <c r="P1916" s="595"/>
    </row>
    <row r="1917" spans="1:16" s="596" customFormat="1" ht="34.5" hidden="1" outlineLevel="2" x14ac:dyDescent="0.3">
      <c r="A1917" s="438"/>
      <c r="B1917" s="224"/>
      <c r="C1917" s="508" t="s">
        <v>1978</v>
      </c>
      <c r="D1917" s="481" t="s">
        <v>1979</v>
      </c>
      <c r="E1917" s="183"/>
      <c r="F1917" s="220"/>
      <c r="G1917" s="220"/>
      <c r="H1917" s="221"/>
      <c r="I1917" s="222"/>
      <c r="J1917" s="223"/>
      <c r="K1917" s="595"/>
      <c r="L1917" s="595"/>
      <c r="M1917" s="595"/>
      <c r="N1917" s="595"/>
      <c r="O1917" s="595"/>
      <c r="P1917" s="595"/>
    </row>
    <row r="1918" spans="1:16" s="596" customFormat="1" ht="34.5" hidden="1" outlineLevel="2" x14ac:dyDescent="0.3">
      <c r="A1918" s="438"/>
      <c r="B1918" s="224"/>
      <c r="C1918" s="508" t="s">
        <v>1980</v>
      </c>
      <c r="D1918" s="481" t="s">
        <v>1981</v>
      </c>
      <c r="E1918" s="183" t="s">
        <v>1951</v>
      </c>
      <c r="F1918" s="220"/>
      <c r="G1918" s="220"/>
      <c r="H1918" s="221"/>
      <c r="I1918" s="222"/>
      <c r="J1918" s="223"/>
      <c r="K1918" s="595"/>
      <c r="L1918" s="595"/>
      <c r="M1918" s="595"/>
      <c r="N1918" s="595"/>
      <c r="O1918" s="595"/>
      <c r="P1918" s="595"/>
    </row>
    <row r="1919" spans="1:16" s="596" customFormat="1" ht="17.25" hidden="1" outlineLevel="2" x14ac:dyDescent="0.3">
      <c r="A1919" s="438"/>
      <c r="B1919" s="224"/>
      <c r="C1919" s="439" t="s">
        <v>1982</v>
      </c>
      <c r="D1919" s="439" t="s">
        <v>1983</v>
      </c>
      <c r="E1919" s="91"/>
      <c r="F1919" s="220"/>
      <c r="G1919" s="220"/>
      <c r="H1919" s="221"/>
      <c r="I1919" s="222"/>
      <c r="J1919" s="223"/>
      <c r="K1919" s="595"/>
      <c r="L1919" s="595"/>
      <c r="M1919" s="595"/>
      <c r="N1919" s="595"/>
      <c r="O1919" s="595"/>
      <c r="P1919" s="595"/>
    </row>
    <row r="1920" spans="1:16" s="596" customFormat="1" ht="34.5" hidden="1" outlineLevel="2" x14ac:dyDescent="0.3">
      <c r="A1920" s="438"/>
      <c r="B1920" s="224"/>
      <c r="C1920" s="439" t="s">
        <v>1984</v>
      </c>
      <c r="D1920" s="439" t="s">
        <v>1985</v>
      </c>
      <c r="E1920" s="91"/>
      <c r="F1920" s="220"/>
      <c r="G1920" s="220"/>
      <c r="H1920" s="221"/>
      <c r="I1920" s="222"/>
      <c r="J1920" s="223"/>
      <c r="K1920" s="595"/>
      <c r="L1920" s="595"/>
      <c r="M1920" s="595"/>
      <c r="N1920" s="595"/>
      <c r="O1920" s="595"/>
      <c r="P1920" s="595"/>
    </row>
    <row r="1921" spans="1:18" s="596" customFormat="1" ht="34.5" hidden="1" outlineLevel="2" x14ac:dyDescent="0.3">
      <c r="A1921" s="438"/>
      <c r="B1921" s="224"/>
      <c r="C1921" s="439" t="s">
        <v>1986</v>
      </c>
      <c r="D1921" s="439" t="s">
        <v>1987</v>
      </c>
      <c r="E1921" s="91"/>
      <c r="F1921" s="220"/>
      <c r="G1921" s="220"/>
      <c r="H1921" s="221"/>
      <c r="I1921" s="222"/>
      <c r="J1921" s="223"/>
      <c r="K1921" s="595"/>
      <c r="L1921" s="595"/>
      <c r="M1921" s="595"/>
      <c r="N1921" s="595"/>
      <c r="O1921" s="595"/>
      <c r="P1921" s="595"/>
    </row>
    <row r="1922" spans="1:18" s="596" customFormat="1" ht="34.5" hidden="1" outlineLevel="2" x14ac:dyDescent="0.3">
      <c r="A1922" s="438"/>
      <c r="B1922" s="224"/>
      <c r="C1922" s="439" t="s">
        <v>1988</v>
      </c>
      <c r="D1922" s="439" t="s">
        <v>1989</v>
      </c>
      <c r="E1922" s="91"/>
      <c r="F1922" s="220"/>
      <c r="G1922" s="220"/>
      <c r="H1922" s="221"/>
      <c r="I1922" s="222"/>
      <c r="J1922" s="223"/>
      <c r="K1922" s="595"/>
      <c r="L1922" s="595"/>
      <c r="M1922" s="595"/>
      <c r="N1922" s="595"/>
      <c r="O1922" s="595"/>
      <c r="P1922" s="595"/>
    </row>
    <row r="1923" spans="1:18" s="596" customFormat="1" ht="17.25" hidden="1" customHeight="1" outlineLevel="2" x14ac:dyDescent="0.3">
      <c r="A1923" s="444"/>
      <c r="B1923" s="451"/>
      <c r="C1923" s="451"/>
      <c r="D1923" s="451"/>
      <c r="E1923" s="452"/>
      <c r="F1923" s="220"/>
      <c r="G1923" s="220"/>
      <c r="H1923" s="221"/>
      <c r="I1923" s="222"/>
      <c r="J1923" s="223"/>
      <c r="K1923" s="595"/>
      <c r="L1923" s="595"/>
      <c r="M1923" s="595"/>
      <c r="N1923" s="595"/>
      <c r="O1923" s="595"/>
      <c r="P1923" s="595"/>
    </row>
    <row r="1924" spans="1:18" s="462" customFormat="1" ht="34.5" hidden="1" outlineLevel="2" x14ac:dyDescent="0.3">
      <c r="A1924" s="438"/>
      <c r="B1924" s="603"/>
      <c r="C1924" s="604" t="s">
        <v>1990</v>
      </c>
      <c r="D1924" s="605" t="s">
        <v>1991</v>
      </c>
      <c r="E1924" s="606" t="s">
        <v>1992</v>
      </c>
      <c r="F1924" s="220"/>
      <c r="G1924" s="220"/>
      <c r="H1924" s="461"/>
      <c r="I1924" s="461"/>
      <c r="J1924" s="595"/>
      <c r="K1924" s="595"/>
      <c r="L1924" s="595"/>
      <c r="M1924" s="595"/>
      <c r="N1924" s="595"/>
      <c r="O1924" s="461"/>
      <c r="P1924" s="461"/>
    </row>
    <row r="1925" spans="1:18" s="462" customFormat="1" ht="34.5" hidden="1" outlineLevel="2" x14ac:dyDescent="0.3">
      <c r="A1925" s="448"/>
      <c r="B1925" s="607"/>
      <c r="C1925" s="604" t="s">
        <v>1993</v>
      </c>
      <c r="D1925" s="605" t="s">
        <v>1994</v>
      </c>
      <c r="E1925" s="606"/>
      <c r="F1925" s="220"/>
      <c r="G1925" s="220"/>
      <c r="H1925" s="461"/>
      <c r="I1925" s="461"/>
      <c r="J1925" s="595"/>
      <c r="K1925" s="595"/>
      <c r="L1925" s="595"/>
      <c r="M1925" s="595"/>
      <c r="N1925" s="595"/>
      <c r="O1925" s="461"/>
      <c r="P1925" s="461"/>
    </row>
    <row r="1926" spans="1:18" s="462" customFormat="1" ht="17.25" hidden="1" outlineLevel="2" x14ac:dyDescent="0.3">
      <c r="A1926" s="448"/>
      <c r="B1926" s="607"/>
      <c r="C1926" s="604" t="s">
        <v>1995</v>
      </c>
      <c r="D1926" s="605" t="s">
        <v>1996</v>
      </c>
      <c r="E1926" s="606"/>
      <c r="F1926" s="220"/>
      <c r="G1926" s="220"/>
      <c r="H1926" s="461"/>
      <c r="I1926" s="461"/>
      <c r="J1926" s="595"/>
      <c r="K1926" s="595"/>
      <c r="L1926" s="595"/>
      <c r="M1926" s="595"/>
      <c r="N1926" s="595"/>
      <c r="O1926" s="461"/>
      <c r="P1926" s="461"/>
    </row>
    <row r="1927" spans="1:18" s="462" customFormat="1" ht="34.5" hidden="1" outlineLevel="2" x14ac:dyDescent="0.3">
      <c r="A1927" s="448"/>
      <c r="B1927" s="607"/>
      <c r="C1927" s="604" t="s">
        <v>1997</v>
      </c>
      <c r="D1927" s="605" t="s">
        <v>1998</v>
      </c>
      <c r="E1927" s="606"/>
      <c r="F1927" s="220"/>
      <c r="G1927" s="220"/>
      <c r="H1927" s="461"/>
      <c r="I1927" s="461"/>
      <c r="J1927" s="595"/>
      <c r="K1927" s="595"/>
      <c r="L1927" s="595"/>
      <c r="M1927" s="595"/>
      <c r="N1927" s="595"/>
      <c r="O1927" s="461"/>
      <c r="P1927" s="461"/>
    </row>
    <row r="1928" spans="1:18" s="462" customFormat="1" ht="34.5" hidden="1" outlineLevel="2" x14ac:dyDescent="0.3">
      <c r="A1928" s="448"/>
      <c r="B1928" s="607"/>
      <c r="C1928" s="604" t="s">
        <v>1999</v>
      </c>
      <c r="D1928" s="605" t="s">
        <v>2000</v>
      </c>
      <c r="E1928" s="606"/>
      <c r="F1928" s="220"/>
      <c r="G1928" s="220"/>
      <c r="H1928" s="461"/>
      <c r="I1928" s="461"/>
      <c r="J1928" s="595"/>
      <c r="K1928" s="595"/>
      <c r="L1928" s="595"/>
      <c r="M1928" s="595"/>
      <c r="N1928" s="595"/>
      <c r="O1928" s="461"/>
      <c r="P1928" s="461"/>
    </row>
    <row r="1929" spans="1:18" s="462" customFormat="1" ht="51.75" hidden="1" outlineLevel="2" x14ac:dyDescent="0.3">
      <c r="A1929" s="448"/>
      <c r="B1929" s="608"/>
      <c r="C1929" s="604" t="s">
        <v>2001</v>
      </c>
      <c r="D1929" s="609" t="s">
        <v>2002</v>
      </c>
      <c r="E1929" s="610" t="s">
        <v>2003</v>
      </c>
      <c r="F1929" s="460" t="s">
        <v>2004</v>
      </c>
      <c r="G1929" s="220"/>
    </row>
    <row r="1930" spans="1:18" s="462" customFormat="1" ht="17.25" hidden="1" outlineLevel="2" x14ac:dyDescent="0.3">
      <c r="A1930" s="448"/>
      <c r="B1930" s="608"/>
      <c r="C1930" s="604" t="s">
        <v>2005</v>
      </c>
      <c r="D1930" s="605" t="s">
        <v>2006</v>
      </c>
      <c r="E1930" s="606"/>
      <c r="G1930" s="220"/>
    </row>
    <row r="1931" spans="1:18" s="462" customFormat="1" ht="34.5" hidden="1" outlineLevel="2" x14ac:dyDescent="0.3">
      <c r="A1931" s="448"/>
      <c r="B1931" s="608"/>
      <c r="C1931" s="604" t="s">
        <v>2007</v>
      </c>
      <c r="D1931" s="605" t="s">
        <v>2008</v>
      </c>
      <c r="E1931" s="606"/>
      <c r="F1931" s="460"/>
      <c r="G1931" s="220"/>
    </row>
    <row r="1932" spans="1:18" s="462" customFormat="1" ht="34.5" hidden="1" outlineLevel="2" x14ac:dyDescent="0.3">
      <c r="A1932" s="611"/>
      <c r="B1932" s="612"/>
      <c r="C1932" s="713" t="s">
        <v>2009</v>
      </c>
      <c r="D1932" s="601" t="s">
        <v>2010</v>
      </c>
      <c r="E1932" s="613" t="s">
        <v>2011</v>
      </c>
      <c r="F1932" s="460"/>
      <c r="G1932" s="220"/>
    </row>
    <row r="1933" spans="1:18" s="596" customFormat="1" ht="17.25" hidden="1" customHeight="1" outlineLevel="2" x14ac:dyDescent="0.3">
      <c r="A1933" s="444"/>
      <c r="B1933" s="451"/>
      <c r="C1933" s="451"/>
      <c r="D1933" s="451"/>
      <c r="E1933" s="452"/>
      <c r="F1933" s="220"/>
      <c r="G1933" s="220"/>
      <c r="H1933" s="221"/>
      <c r="I1933" s="222"/>
      <c r="J1933" s="223"/>
      <c r="K1933" s="595"/>
      <c r="L1933" s="595"/>
      <c r="M1933" s="595"/>
      <c r="N1933" s="595"/>
      <c r="O1933" s="595"/>
      <c r="P1933" s="595"/>
    </row>
    <row r="1934" spans="1:18" s="86" customFormat="1" ht="17.25" hidden="1" outlineLevel="2" x14ac:dyDescent="0.3">
      <c r="A1934" s="438"/>
      <c r="B1934" s="614"/>
      <c r="C1934" s="615" t="s">
        <v>2012</v>
      </c>
      <c r="D1934" s="439" t="s">
        <v>2013</v>
      </c>
      <c r="E1934" s="507" t="s">
        <v>2014</v>
      </c>
      <c r="F1934" s="460"/>
      <c r="G1934" s="220"/>
      <c r="H1934" s="462"/>
      <c r="I1934" s="462"/>
      <c r="J1934" s="462"/>
      <c r="K1934" s="462"/>
      <c r="L1934" s="462"/>
      <c r="M1934" s="462"/>
      <c r="N1934" s="462"/>
      <c r="O1934" s="462"/>
      <c r="P1934" s="462"/>
      <c r="Q1934" s="462"/>
      <c r="R1934" s="462"/>
    </row>
    <row r="1935" spans="1:18" s="86" customFormat="1" ht="17.25" hidden="1" outlineLevel="2" x14ac:dyDescent="0.3">
      <c r="A1935" s="438"/>
      <c r="B1935" s="614"/>
      <c r="C1935" s="615" t="s">
        <v>2015</v>
      </c>
      <c r="D1935" s="439" t="s">
        <v>2016</v>
      </c>
      <c r="E1935" s="507" t="s">
        <v>2014</v>
      </c>
      <c r="F1935" s="460"/>
      <c r="G1935" s="220"/>
      <c r="H1935" s="462"/>
      <c r="I1935" s="462"/>
      <c r="J1935" s="462"/>
      <c r="K1935" s="462"/>
      <c r="L1935" s="462"/>
      <c r="M1935" s="462"/>
      <c r="N1935" s="462"/>
      <c r="O1935" s="462"/>
      <c r="P1935" s="462"/>
      <c r="Q1935" s="462"/>
      <c r="R1935" s="462"/>
    </row>
    <row r="1936" spans="1:18" s="86" customFormat="1" ht="34.5" hidden="1" outlineLevel="2" x14ac:dyDescent="0.3">
      <c r="A1936" s="438"/>
      <c r="B1936" s="614"/>
      <c r="C1936" s="508" t="s">
        <v>2017</v>
      </c>
      <c r="D1936" s="439" t="s">
        <v>2018</v>
      </c>
      <c r="E1936" s="507" t="s">
        <v>2014</v>
      </c>
      <c r="F1936" s="460"/>
      <c r="G1936" s="220"/>
      <c r="H1936" s="462"/>
      <c r="I1936" s="462"/>
      <c r="J1936" s="462"/>
      <c r="K1936" s="462"/>
      <c r="L1936" s="462"/>
      <c r="M1936" s="462"/>
      <c r="N1936" s="462"/>
      <c r="O1936" s="462"/>
      <c r="P1936" s="462"/>
      <c r="Q1936" s="462"/>
      <c r="R1936" s="462"/>
    </row>
    <row r="1937" spans="1:18" s="462" customFormat="1" ht="17.25" hidden="1" customHeight="1" outlineLevel="1" x14ac:dyDescent="0.3">
      <c r="A1937" s="444"/>
      <c r="B1937" s="451"/>
      <c r="C1937" s="451"/>
      <c r="D1937" s="451"/>
      <c r="E1937" s="452"/>
      <c r="F1937" s="220"/>
      <c r="G1937" s="220"/>
      <c r="H1937" s="461"/>
      <c r="I1937" s="461"/>
      <c r="J1937" s="595"/>
      <c r="K1937" s="595"/>
      <c r="L1937" s="595"/>
      <c r="M1937" s="595"/>
      <c r="N1937" s="595"/>
      <c r="O1937" s="461"/>
      <c r="P1937" s="461"/>
    </row>
    <row r="1938" spans="1:18" s="86" customFormat="1" ht="17.25" hidden="1" outlineLevel="1" collapsed="1" x14ac:dyDescent="0.3">
      <c r="A1938" s="79"/>
      <c r="B1938" s="80">
        <f>SUM(B1939:B1964)</f>
        <v>0</v>
      </c>
      <c r="C1938" s="437" t="s">
        <v>1905</v>
      </c>
      <c r="D1938" s="81" t="s">
        <v>2019</v>
      </c>
      <c r="E1938" s="177"/>
      <c r="F1938" s="83"/>
      <c r="G1938" s="84"/>
      <c r="H1938" s="85"/>
      <c r="I1938" s="85"/>
      <c r="J1938" s="85"/>
      <c r="K1938" s="85"/>
      <c r="L1938" s="85"/>
      <c r="M1938" s="85"/>
      <c r="N1938" s="85"/>
      <c r="O1938" s="85"/>
      <c r="P1938" s="85"/>
    </row>
    <row r="1939" spans="1:18" s="596" customFormat="1" ht="17.25" hidden="1" customHeight="1" outlineLevel="2" x14ac:dyDescent="0.3">
      <c r="A1939" s="444"/>
      <c r="B1939" s="451"/>
      <c r="C1939" s="451"/>
      <c r="D1939" s="451"/>
      <c r="E1939" s="452"/>
      <c r="F1939" s="220"/>
      <c r="G1939" s="220"/>
      <c r="H1939" s="221"/>
      <c r="I1939" s="222"/>
      <c r="J1939" s="223"/>
      <c r="K1939" s="595"/>
      <c r="L1939" s="595"/>
      <c r="M1939" s="595"/>
      <c r="N1939" s="595"/>
      <c r="O1939" s="595"/>
      <c r="P1939" s="595"/>
    </row>
    <row r="1940" spans="1:18" s="596" customFormat="1" ht="34.5" hidden="1" outlineLevel="2" x14ac:dyDescent="0.3">
      <c r="A1940" s="438"/>
      <c r="B1940" s="224"/>
      <c r="C1940" s="508" t="s">
        <v>2020</v>
      </c>
      <c r="D1940" s="483" t="s">
        <v>2021</v>
      </c>
      <c r="E1940" s="225"/>
      <c r="F1940" s="220"/>
      <c r="G1940" s="220"/>
      <c r="H1940" s="221"/>
      <c r="I1940" s="222"/>
      <c r="J1940" s="223"/>
      <c r="K1940" s="595"/>
      <c r="L1940" s="595"/>
      <c r="M1940" s="595"/>
      <c r="N1940" s="595"/>
      <c r="O1940" s="595"/>
      <c r="P1940" s="595"/>
      <c r="Q1940" s="595"/>
      <c r="R1940" s="595"/>
    </row>
    <row r="1941" spans="1:18" s="596" customFormat="1" ht="17.25" hidden="1" customHeight="1" outlineLevel="2" x14ac:dyDescent="0.3">
      <c r="A1941" s="444"/>
      <c r="B1941" s="451"/>
      <c r="C1941" s="451"/>
      <c r="D1941" s="451"/>
      <c r="E1941" s="452"/>
      <c r="F1941" s="220"/>
      <c r="G1941" s="220"/>
      <c r="H1941" s="221"/>
      <c r="I1941" s="222"/>
      <c r="J1941" s="223"/>
      <c r="K1941" s="595"/>
      <c r="L1941" s="595"/>
      <c r="M1941" s="595"/>
      <c r="N1941" s="595"/>
      <c r="O1941" s="595"/>
      <c r="P1941" s="595"/>
    </row>
    <row r="1942" spans="1:18" s="462" customFormat="1" ht="34.5" hidden="1" outlineLevel="2" x14ac:dyDescent="0.3">
      <c r="A1942" s="438"/>
      <c r="B1942" s="603"/>
      <c r="C1942" s="508" t="s">
        <v>2022</v>
      </c>
      <c r="D1942" s="481" t="s">
        <v>2023</v>
      </c>
      <c r="E1942" s="616" t="s">
        <v>2024</v>
      </c>
      <c r="F1942" s="220"/>
      <c r="G1942" s="220"/>
      <c r="H1942" s="461"/>
      <c r="I1942" s="461"/>
      <c r="J1942" s="595"/>
      <c r="K1942" s="595"/>
      <c r="L1942" s="595"/>
      <c r="M1942" s="595"/>
      <c r="N1942" s="595"/>
      <c r="O1942" s="461"/>
      <c r="P1942" s="461"/>
    </row>
    <row r="1943" spans="1:18" s="462" customFormat="1" ht="34.5" hidden="1" outlineLevel="2" x14ac:dyDescent="0.3">
      <c r="A1943" s="438"/>
      <c r="B1943" s="603"/>
      <c r="C1943" s="508" t="s">
        <v>2025</v>
      </c>
      <c r="D1943" s="481" t="s">
        <v>2026</v>
      </c>
      <c r="E1943" s="616" t="s">
        <v>2027</v>
      </c>
      <c r="F1943" s="220"/>
      <c r="G1943" s="220"/>
      <c r="H1943" s="461"/>
      <c r="I1943" s="461"/>
      <c r="J1943" s="595"/>
      <c r="K1943" s="595"/>
      <c r="L1943" s="595"/>
      <c r="M1943" s="595"/>
      <c r="N1943" s="595"/>
      <c r="O1943" s="461"/>
      <c r="P1943" s="461"/>
    </row>
    <row r="1944" spans="1:18" s="462" customFormat="1" ht="17.25" hidden="1" outlineLevel="2" x14ac:dyDescent="0.3">
      <c r="A1944" s="438"/>
      <c r="B1944" s="603"/>
      <c r="C1944" s="508" t="s">
        <v>2028</v>
      </c>
      <c r="D1944" s="481" t="s">
        <v>2029</v>
      </c>
      <c r="E1944" s="617" t="s">
        <v>2030</v>
      </c>
      <c r="F1944" s="220"/>
      <c r="G1944" s="220"/>
      <c r="H1944" s="461"/>
      <c r="I1944" s="461"/>
      <c r="J1944" s="595"/>
      <c r="K1944" s="595"/>
      <c r="L1944" s="595"/>
      <c r="M1944" s="595"/>
      <c r="N1944" s="595"/>
      <c r="O1944" s="461"/>
      <c r="P1944" s="461"/>
    </row>
    <row r="1945" spans="1:18" s="462" customFormat="1" ht="17.25" hidden="1" outlineLevel="2" x14ac:dyDescent="0.3">
      <c r="A1945" s="438"/>
      <c r="B1945" s="603"/>
      <c r="C1945" s="508" t="s">
        <v>2031</v>
      </c>
      <c r="D1945" s="481" t="s">
        <v>2032</v>
      </c>
      <c r="E1945" s="618" t="s">
        <v>2033</v>
      </c>
      <c r="F1945" s="220"/>
      <c r="G1945" s="220"/>
      <c r="H1945" s="461"/>
      <c r="I1945" s="461"/>
      <c r="J1945" s="595"/>
      <c r="K1945" s="595"/>
      <c r="L1945" s="595"/>
      <c r="M1945" s="595"/>
      <c r="N1945" s="595"/>
      <c r="O1945" s="461"/>
      <c r="P1945" s="461"/>
    </row>
    <row r="1946" spans="1:18" s="462" customFormat="1" ht="17.25" hidden="1" outlineLevel="2" x14ac:dyDescent="0.3">
      <c r="A1946" s="438"/>
      <c r="B1946" s="603"/>
      <c r="C1946" s="508" t="s">
        <v>2034</v>
      </c>
      <c r="D1946" s="481" t="s">
        <v>2035</v>
      </c>
      <c r="E1946" s="618"/>
      <c r="F1946" s="220"/>
      <c r="G1946" s="220"/>
      <c r="H1946" s="461"/>
      <c r="I1946" s="461"/>
      <c r="J1946" s="595"/>
      <c r="K1946" s="595"/>
      <c r="L1946" s="595"/>
      <c r="M1946" s="595"/>
      <c r="N1946" s="595"/>
      <c r="O1946" s="461"/>
      <c r="P1946" s="461"/>
    </row>
    <row r="1947" spans="1:18" s="462" customFormat="1" ht="34.5" hidden="1" outlineLevel="2" x14ac:dyDescent="0.3">
      <c r="A1947" s="438"/>
      <c r="B1947" s="603"/>
      <c r="C1947" s="508" t="s">
        <v>2036</v>
      </c>
      <c r="D1947" s="483" t="s">
        <v>2037</v>
      </c>
      <c r="E1947" s="616"/>
      <c r="F1947" s="220"/>
      <c r="G1947" s="220"/>
      <c r="H1947" s="461"/>
      <c r="I1947" s="461"/>
      <c r="J1947" s="595"/>
      <c r="K1947" s="595"/>
      <c r="L1947" s="595"/>
      <c r="M1947" s="595"/>
      <c r="N1947" s="595"/>
      <c r="O1947" s="461"/>
      <c r="P1947" s="461"/>
    </row>
    <row r="1948" spans="1:18" s="462" customFormat="1" ht="34.5" hidden="1" outlineLevel="2" x14ac:dyDescent="0.3">
      <c r="A1948" s="438"/>
      <c r="B1948" s="603"/>
      <c r="C1948" s="508" t="s">
        <v>2038</v>
      </c>
      <c r="D1948" s="481" t="s">
        <v>2039</v>
      </c>
      <c r="E1948" s="617" t="s">
        <v>2040</v>
      </c>
      <c r="F1948" s="220"/>
      <c r="G1948" s="220"/>
      <c r="H1948" s="461"/>
      <c r="I1948" s="461"/>
      <c r="J1948" s="595"/>
      <c r="K1948" s="595"/>
      <c r="L1948" s="595"/>
      <c r="M1948" s="595"/>
      <c r="N1948" s="595"/>
      <c r="O1948" s="461"/>
      <c r="P1948" s="461"/>
    </row>
    <row r="1949" spans="1:18" s="596" customFormat="1" ht="17.25" hidden="1" outlineLevel="2" x14ac:dyDescent="0.3">
      <c r="A1949" s="438"/>
      <c r="B1949" s="226"/>
      <c r="C1949" s="508" t="s">
        <v>2041</v>
      </c>
      <c r="D1949" s="481" t="s">
        <v>2042</v>
      </c>
      <c r="E1949" s="88" t="s">
        <v>2043</v>
      </c>
      <c r="F1949" s="220"/>
      <c r="G1949" s="220"/>
      <c r="H1949" s="221"/>
      <c r="I1949" s="222"/>
      <c r="J1949" s="223"/>
      <c r="K1949" s="595"/>
      <c r="L1949" s="595"/>
      <c r="M1949" s="595"/>
      <c r="N1949" s="595"/>
      <c r="O1949" s="595"/>
      <c r="P1949" s="595"/>
    </row>
    <row r="1950" spans="1:18" s="462" customFormat="1" ht="17.25" hidden="1" outlineLevel="2" x14ac:dyDescent="0.3">
      <c r="A1950" s="438"/>
      <c r="B1950" s="603"/>
      <c r="C1950" s="508" t="s">
        <v>2044</v>
      </c>
      <c r="D1950" s="481" t="s">
        <v>2045</v>
      </c>
      <c r="E1950" s="618" t="s">
        <v>2046</v>
      </c>
      <c r="F1950" s="220"/>
      <c r="G1950" s="220"/>
      <c r="H1950" s="461"/>
      <c r="I1950" s="461"/>
      <c r="J1950" s="595"/>
      <c r="K1950" s="595"/>
      <c r="L1950" s="595"/>
      <c r="M1950" s="595"/>
      <c r="N1950" s="595"/>
      <c r="O1950" s="461"/>
      <c r="P1950" s="461"/>
    </row>
    <row r="1951" spans="1:18" s="462" customFormat="1" ht="34.5" hidden="1" outlineLevel="2" x14ac:dyDescent="0.3">
      <c r="A1951" s="438"/>
      <c r="B1951" s="603"/>
      <c r="C1951" s="508" t="s">
        <v>2047</v>
      </c>
      <c r="D1951" s="481" t="s">
        <v>2048</v>
      </c>
      <c r="E1951" s="88" t="s">
        <v>2049</v>
      </c>
      <c r="F1951" s="220"/>
      <c r="G1951" s="220"/>
      <c r="H1951" s="461"/>
      <c r="I1951" s="461"/>
      <c r="J1951" s="595"/>
      <c r="K1951" s="595"/>
      <c r="L1951" s="595"/>
      <c r="M1951" s="595"/>
      <c r="N1951" s="595"/>
      <c r="O1951" s="461"/>
      <c r="P1951" s="461"/>
    </row>
    <row r="1952" spans="1:18" s="462" customFormat="1" ht="34.5" hidden="1" outlineLevel="2" x14ac:dyDescent="0.3">
      <c r="A1952" s="438"/>
      <c r="B1952" s="603"/>
      <c r="C1952" s="508" t="s">
        <v>2050</v>
      </c>
      <c r="D1952" s="481" t="s">
        <v>2051</v>
      </c>
      <c r="E1952" s="88" t="s">
        <v>2049</v>
      </c>
      <c r="F1952" s="220"/>
      <c r="G1952" s="220"/>
      <c r="H1952" s="461"/>
      <c r="I1952" s="461"/>
      <c r="J1952" s="595"/>
      <c r="K1952" s="595"/>
      <c r="L1952" s="595"/>
      <c r="M1952" s="595"/>
      <c r="N1952" s="595"/>
      <c r="O1952" s="461"/>
      <c r="P1952" s="461"/>
    </row>
    <row r="1953" spans="1:18" s="462" customFormat="1" ht="17.25" hidden="1" outlineLevel="2" x14ac:dyDescent="0.3">
      <c r="A1953" s="438"/>
      <c r="B1953" s="603"/>
      <c r="C1953" s="508" t="s">
        <v>2052</v>
      </c>
      <c r="D1953" s="481" t="s">
        <v>2053</v>
      </c>
      <c r="E1953" s="618" t="s">
        <v>2054</v>
      </c>
      <c r="F1953" s="220"/>
      <c r="G1953" s="220"/>
      <c r="H1953" s="461"/>
      <c r="I1953" s="461"/>
      <c r="J1953" s="595"/>
      <c r="K1953" s="595"/>
      <c r="L1953" s="595"/>
      <c r="M1953" s="595"/>
      <c r="N1953" s="595"/>
      <c r="O1953" s="461"/>
      <c r="P1953" s="461"/>
    </row>
    <row r="1954" spans="1:18" s="462" customFormat="1" ht="17.25" hidden="1" customHeight="1" outlineLevel="2" x14ac:dyDescent="0.3">
      <c r="A1954" s="444"/>
      <c r="B1954" s="451"/>
      <c r="C1954" s="451"/>
      <c r="D1954" s="451"/>
      <c r="E1954" s="452"/>
      <c r="F1954" s="220"/>
      <c r="G1954" s="220"/>
      <c r="H1954" s="461"/>
      <c r="I1954" s="461"/>
      <c r="J1954" s="595"/>
      <c r="K1954" s="595"/>
      <c r="L1954" s="595"/>
      <c r="M1954" s="595"/>
      <c r="N1954" s="595"/>
      <c r="O1954" s="461"/>
      <c r="P1954" s="461"/>
    </row>
    <row r="1955" spans="1:18" s="462" customFormat="1" ht="17.25" hidden="1" outlineLevel="2" x14ac:dyDescent="0.3">
      <c r="A1955" s="438"/>
      <c r="B1955" s="603"/>
      <c r="C1955" s="508" t="s">
        <v>2055</v>
      </c>
      <c r="D1955" s="481" t="s">
        <v>2056</v>
      </c>
      <c r="E1955" s="619" t="s">
        <v>1992</v>
      </c>
      <c r="F1955" s="220"/>
      <c r="G1955" s="220"/>
      <c r="H1955" s="461"/>
      <c r="I1955" s="461"/>
      <c r="J1955" s="595"/>
      <c r="K1955" s="595"/>
      <c r="L1955" s="595"/>
      <c r="M1955" s="595"/>
      <c r="N1955" s="595"/>
      <c r="O1955" s="461"/>
      <c r="P1955" s="461"/>
    </row>
    <row r="1956" spans="1:18" s="462" customFormat="1" ht="17.25" hidden="1" outlineLevel="2" x14ac:dyDescent="0.3">
      <c r="A1956" s="448"/>
      <c r="B1956" s="608"/>
      <c r="C1956" s="508" t="s">
        <v>2057</v>
      </c>
      <c r="D1956" s="481" t="s">
        <v>2058</v>
      </c>
      <c r="E1956" s="620" t="s">
        <v>2059</v>
      </c>
      <c r="F1956" s="460"/>
      <c r="G1956" s="220"/>
    </row>
    <row r="1957" spans="1:18" s="462" customFormat="1" ht="17.25" hidden="1" outlineLevel="2" x14ac:dyDescent="0.3">
      <c r="A1957" s="448"/>
      <c r="B1957" s="608"/>
      <c r="C1957" s="508" t="s">
        <v>2060</v>
      </c>
      <c r="D1957" s="481" t="s">
        <v>2061</v>
      </c>
      <c r="E1957" s="619"/>
      <c r="F1957" s="460"/>
      <c r="G1957" s="220"/>
    </row>
    <row r="1958" spans="1:18" s="462" customFormat="1" ht="34.5" hidden="1" outlineLevel="2" x14ac:dyDescent="0.3">
      <c r="A1958" s="448"/>
      <c r="B1958" s="608"/>
      <c r="C1958" s="508" t="s">
        <v>2062</v>
      </c>
      <c r="D1958" s="481" t="s">
        <v>2063</v>
      </c>
      <c r="E1958" s="619" t="s">
        <v>2064</v>
      </c>
      <c r="F1958" s="460"/>
      <c r="G1958" s="220"/>
    </row>
    <row r="1959" spans="1:18" s="462" customFormat="1" ht="34.5" hidden="1" outlineLevel="2" x14ac:dyDescent="0.3">
      <c r="A1959" s="611"/>
      <c r="B1959" s="612"/>
      <c r="C1959" s="714" t="s">
        <v>2065</v>
      </c>
      <c r="D1959" s="621" t="s">
        <v>2066</v>
      </c>
      <c r="E1959" s="622"/>
      <c r="F1959" s="460"/>
      <c r="G1959" s="220"/>
    </row>
    <row r="1960" spans="1:18" s="596" customFormat="1" ht="17.25" hidden="1" customHeight="1" outlineLevel="2" x14ac:dyDescent="0.3">
      <c r="A1960" s="444"/>
      <c r="B1960" s="451"/>
      <c r="C1960" s="451"/>
      <c r="D1960" s="451"/>
      <c r="E1960" s="452"/>
      <c r="F1960" s="220"/>
      <c r="G1960" s="220"/>
      <c r="H1960" s="221"/>
      <c r="I1960" s="222"/>
      <c r="J1960" s="223"/>
      <c r="K1960" s="595"/>
      <c r="L1960" s="595"/>
      <c r="M1960" s="595"/>
      <c r="N1960" s="595"/>
      <c r="O1960" s="595"/>
      <c r="P1960" s="595"/>
    </row>
    <row r="1961" spans="1:18" s="86" customFormat="1" ht="34.5" hidden="1" outlineLevel="2" x14ac:dyDescent="0.3">
      <c r="A1961" s="438"/>
      <c r="B1961" s="614"/>
      <c r="C1961" s="623" t="s">
        <v>658</v>
      </c>
      <c r="D1961" s="439" t="s">
        <v>2067</v>
      </c>
      <c r="E1961" s="507" t="s">
        <v>2014</v>
      </c>
      <c r="F1961" s="460"/>
      <c r="G1961" s="220"/>
      <c r="H1961" s="462"/>
      <c r="I1961" s="462"/>
      <c r="J1961" s="462"/>
      <c r="K1961" s="462"/>
      <c r="L1961" s="462"/>
      <c r="M1961" s="462"/>
      <c r="N1961" s="462"/>
      <c r="O1961" s="462"/>
      <c r="P1961" s="462"/>
      <c r="Q1961" s="462"/>
      <c r="R1961" s="462"/>
    </row>
    <row r="1962" spans="1:18" s="86" customFormat="1" ht="34.5" hidden="1" outlineLevel="2" x14ac:dyDescent="0.3">
      <c r="A1962" s="438"/>
      <c r="B1962" s="614"/>
      <c r="C1962" s="623" t="s">
        <v>659</v>
      </c>
      <c r="D1962" s="439" t="s">
        <v>2068</v>
      </c>
      <c r="E1962" s="507" t="s">
        <v>2014</v>
      </c>
      <c r="F1962" s="460"/>
      <c r="G1962" s="220"/>
      <c r="H1962" s="462"/>
      <c r="I1962" s="462"/>
      <c r="J1962" s="462"/>
      <c r="K1962" s="462"/>
      <c r="L1962" s="462"/>
      <c r="M1962" s="462"/>
      <c r="N1962" s="462"/>
      <c r="O1962" s="462"/>
      <c r="P1962" s="462"/>
      <c r="Q1962" s="462"/>
      <c r="R1962" s="462"/>
    </row>
    <row r="1963" spans="1:18" s="86" customFormat="1" ht="34.5" hidden="1" outlineLevel="2" x14ac:dyDescent="0.3">
      <c r="A1963" s="438"/>
      <c r="B1963" s="614"/>
      <c r="C1963" s="439" t="s">
        <v>85</v>
      </c>
      <c r="D1963" s="439" t="s">
        <v>2069</v>
      </c>
      <c r="E1963" s="507" t="s">
        <v>2014</v>
      </c>
      <c r="F1963" s="460"/>
      <c r="G1963" s="220"/>
      <c r="H1963" s="462"/>
      <c r="I1963" s="462"/>
      <c r="J1963" s="462"/>
      <c r="K1963" s="462"/>
      <c r="L1963" s="462"/>
      <c r="M1963" s="462"/>
      <c r="N1963" s="462"/>
      <c r="O1963" s="462"/>
      <c r="P1963" s="462"/>
      <c r="Q1963" s="462"/>
      <c r="R1963" s="462"/>
    </row>
    <row r="1964" spans="1:18" s="462" customFormat="1" ht="17.25" hidden="1" customHeight="1" outlineLevel="1" x14ac:dyDescent="0.3">
      <c r="A1964" s="444"/>
      <c r="B1964" s="451"/>
      <c r="C1964" s="451"/>
      <c r="D1964" s="451"/>
      <c r="E1964" s="452"/>
      <c r="F1964" s="460"/>
      <c r="G1964" s="220"/>
    </row>
    <row r="1965" spans="1:18" s="86" customFormat="1" ht="17.25" hidden="1" outlineLevel="1" x14ac:dyDescent="0.3">
      <c r="A1965" s="79"/>
      <c r="B1965" s="80">
        <f>SUM(B1966:B2023)</f>
        <v>0</v>
      </c>
      <c r="C1965" s="437" t="s">
        <v>2070</v>
      </c>
      <c r="D1965" s="81" t="s">
        <v>2071</v>
      </c>
      <c r="E1965" s="105"/>
      <c r="F1965" s="83"/>
      <c r="G1965" s="84"/>
      <c r="H1965" s="85"/>
      <c r="I1965" s="85"/>
      <c r="J1965" s="85"/>
      <c r="K1965" s="85"/>
      <c r="L1965" s="85"/>
      <c r="M1965" s="85"/>
      <c r="N1965" s="85"/>
      <c r="O1965" s="85"/>
      <c r="P1965" s="85"/>
    </row>
    <row r="1966" spans="1:18" s="596" customFormat="1" ht="17.25" hidden="1" customHeight="1" outlineLevel="2" x14ac:dyDescent="0.3">
      <c r="A1966" s="444"/>
      <c r="B1966" s="451"/>
      <c r="C1966" s="451"/>
      <c r="D1966" s="451"/>
      <c r="E1966" s="452"/>
      <c r="F1966" s="220"/>
      <c r="G1966" s="220"/>
      <c r="H1966" s="221"/>
      <c r="I1966" s="222"/>
      <c r="J1966" s="223"/>
      <c r="K1966" s="595"/>
      <c r="L1966" s="595"/>
      <c r="M1966" s="595"/>
      <c r="N1966" s="595"/>
      <c r="O1966" s="595"/>
      <c r="P1966" s="595"/>
      <c r="Q1966" s="595"/>
      <c r="R1966" s="595"/>
    </row>
    <row r="1967" spans="1:18" s="596" customFormat="1" ht="34.5" hidden="1" outlineLevel="2" x14ac:dyDescent="0.3">
      <c r="A1967" s="438"/>
      <c r="B1967" s="224"/>
      <c r="C1967" s="711" t="s">
        <v>1907</v>
      </c>
      <c r="D1967" s="597" t="s">
        <v>1908</v>
      </c>
      <c r="E1967" s="183"/>
      <c r="F1967" s="220"/>
      <c r="G1967" s="220"/>
      <c r="H1967" s="221"/>
      <c r="I1967" s="222"/>
      <c r="J1967" s="223"/>
      <c r="K1967" s="595"/>
      <c r="L1967" s="595"/>
      <c r="M1967" s="595"/>
      <c r="N1967" s="595"/>
      <c r="O1967" s="595"/>
      <c r="P1967" s="595"/>
    </row>
    <row r="1968" spans="1:18" s="596" customFormat="1" ht="34.5" hidden="1" outlineLevel="2" x14ac:dyDescent="0.3">
      <c r="A1968" s="438"/>
      <c r="B1968" s="224"/>
      <c r="C1968" s="711" t="s">
        <v>1909</v>
      </c>
      <c r="D1968" s="597" t="s">
        <v>1910</v>
      </c>
      <c r="E1968" s="91"/>
      <c r="F1968" s="220"/>
      <c r="G1968" s="220"/>
      <c r="H1968" s="221"/>
      <c r="I1968" s="222"/>
      <c r="J1968" s="223"/>
      <c r="K1968" s="595"/>
      <c r="L1968" s="595"/>
      <c r="M1968" s="595"/>
      <c r="N1968" s="595"/>
      <c r="O1968" s="595"/>
      <c r="P1968" s="595"/>
    </row>
    <row r="1969" spans="1:18" s="596" customFormat="1" ht="34.5" hidden="1" outlineLevel="2" x14ac:dyDescent="0.3">
      <c r="A1969" s="438"/>
      <c r="B1969" s="224"/>
      <c r="C1969" s="711" t="s">
        <v>1911</v>
      </c>
      <c r="D1969" s="597" t="s">
        <v>1912</v>
      </c>
      <c r="E1969" s="91"/>
      <c r="F1969" s="220"/>
      <c r="G1969" s="220"/>
      <c r="H1969" s="221"/>
      <c r="I1969" s="222"/>
      <c r="J1969" s="223"/>
      <c r="K1969" s="595"/>
      <c r="L1969" s="595"/>
      <c r="M1969" s="595"/>
      <c r="N1969" s="595"/>
      <c r="O1969" s="595"/>
      <c r="P1969" s="595"/>
    </row>
    <row r="1970" spans="1:18" s="596" customFormat="1" ht="34.5" hidden="1" outlineLevel="2" x14ac:dyDescent="0.3">
      <c r="A1970" s="438"/>
      <c r="B1970" s="224"/>
      <c r="C1970" s="711" t="s">
        <v>1913</v>
      </c>
      <c r="D1970" s="597" t="s">
        <v>1914</v>
      </c>
      <c r="E1970" s="91"/>
      <c r="F1970" s="220"/>
      <c r="G1970" s="220"/>
      <c r="H1970" s="221"/>
      <c r="I1970" s="222"/>
      <c r="J1970" s="223"/>
      <c r="K1970" s="595"/>
      <c r="L1970" s="595"/>
      <c r="M1970" s="595"/>
      <c r="N1970" s="595"/>
      <c r="O1970" s="595"/>
      <c r="P1970" s="595"/>
    </row>
    <row r="1971" spans="1:18" s="596" customFormat="1" ht="34.5" hidden="1" outlineLevel="2" x14ac:dyDescent="0.3">
      <c r="A1971" s="438"/>
      <c r="B1971" s="224"/>
      <c r="C1971" s="711" t="s">
        <v>1915</v>
      </c>
      <c r="D1971" s="597" t="s">
        <v>1916</v>
      </c>
      <c r="E1971" s="91"/>
      <c r="F1971" s="220"/>
      <c r="G1971" s="220"/>
      <c r="H1971" s="221"/>
      <c r="I1971" s="222"/>
      <c r="J1971" s="223"/>
      <c r="K1971" s="595"/>
      <c r="L1971" s="595"/>
      <c r="M1971" s="595"/>
      <c r="N1971" s="595"/>
      <c r="O1971" s="595"/>
      <c r="P1971" s="595"/>
    </row>
    <row r="1972" spans="1:18" s="596" customFormat="1" ht="34.5" hidden="1" outlineLevel="2" x14ac:dyDescent="0.3">
      <c r="A1972" s="438"/>
      <c r="B1972" s="224"/>
      <c r="C1972" s="711" t="s">
        <v>1917</v>
      </c>
      <c r="D1972" s="597" t="s">
        <v>1918</v>
      </c>
      <c r="E1972" s="91"/>
      <c r="F1972" s="220"/>
      <c r="G1972" s="220"/>
      <c r="H1972" s="221"/>
      <c r="I1972" s="222"/>
      <c r="J1972" s="223"/>
      <c r="K1972" s="595"/>
      <c r="L1972" s="595"/>
      <c r="M1972" s="595"/>
      <c r="N1972" s="595"/>
      <c r="O1972" s="595"/>
      <c r="P1972" s="595"/>
    </row>
    <row r="1973" spans="1:18" s="596" customFormat="1" ht="34.5" hidden="1" outlineLevel="2" x14ac:dyDescent="0.3">
      <c r="A1973" s="438"/>
      <c r="B1973" s="224"/>
      <c r="C1973" s="508" t="s">
        <v>1919</v>
      </c>
      <c r="D1973" s="481" t="s">
        <v>1920</v>
      </c>
      <c r="E1973" s="91"/>
      <c r="F1973" s="220"/>
      <c r="G1973" s="220"/>
      <c r="H1973" s="221"/>
      <c r="I1973" s="222"/>
      <c r="J1973" s="223"/>
      <c r="K1973" s="595"/>
      <c r="L1973" s="595"/>
      <c r="M1973" s="595"/>
      <c r="N1973" s="595"/>
      <c r="O1973" s="595"/>
      <c r="P1973" s="595"/>
    </row>
    <row r="1974" spans="1:18" s="596" customFormat="1" ht="34.5" hidden="1" outlineLevel="2" x14ac:dyDescent="0.3">
      <c r="A1974" s="438"/>
      <c r="B1974" s="224"/>
      <c r="C1974" s="508" t="s">
        <v>1921</v>
      </c>
      <c r="D1974" s="481" t="s">
        <v>1922</v>
      </c>
      <c r="E1974" s="91"/>
      <c r="F1974" s="220"/>
      <c r="G1974" s="220"/>
      <c r="H1974" s="221"/>
      <c r="I1974" s="222"/>
      <c r="J1974" s="223"/>
      <c r="K1974" s="595"/>
      <c r="L1974" s="595"/>
      <c r="M1974" s="595"/>
      <c r="N1974" s="595"/>
      <c r="O1974" s="595"/>
      <c r="P1974" s="595"/>
    </row>
    <row r="1975" spans="1:18" s="596" customFormat="1" ht="34.5" hidden="1" outlineLevel="2" x14ac:dyDescent="0.3">
      <c r="A1975" s="438"/>
      <c r="B1975" s="224"/>
      <c r="C1975" s="508" t="s">
        <v>1923</v>
      </c>
      <c r="D1975" s="481" t="s">
        <v>1924</v>
      </c>
      <c r="E1975" s="91"/>
      <c r="F1975" s="220"/>
      <c r="G1975" s="220"/>
      <c r="H1975" s="221"/>
      <c r="I1975" s="222"/>
      <c r="J1975" s="223"/>
      <c r="K1975" s="595"/>
      <c r="L1975" s="595"/>
      <c r="M1975" s="595"/>
      <c r="N1975" s="595"/>
      <c r="O1975" s="595"/>
      <c r="P1975" s="595"/>
    </row>
    <row r="1976" spans="1:18" s="596" customFormat="1" ht="17.25" hidden="1" outlineLevel="2" x14ac:dyDescent="0.3">
      <c r="A1976" s="598"/>
      <c r="B1976" s="599"/>
      <c r="C1976" s="599"/>
      <c r="D1976" s="599"/>
      <c r="E1976" s="600"/>
      <c r="F1976" s="220"/>
      <c r="G1976" s="220"/>
      <c r="H1976" s="221"/>
      <c r="I1976" s="222"/>
      <c r="J1976" s="223"/>
      <c r="K1976" s="595"/>
      <c r="L1976" s="595"/>
      <c r="M1976" s="595"/>
      <c r="N1976" s="595"/>
      <c r="O1976" s="595"/>
      <c r="P1976" s="595"/>
      <c r="Q1976" s="595"/>
      <c r="R1976" s="595"/>
    </row>
    <row r="1977" spans="1:18" s="596" customFormat="1" ht="34.5" hidden="1" outlineLevel="2" x14ac:dyDescent="0.3">
      <c r="A1977" s="438"/>
      <c r="B1977" s="224"/>
      <c r="C1977" s="439" t="s">
        <v>1925</v>
      </c>
      <c r="D1977" s="481" t="s">
        <v>1926</v>
      </c>
      <c r="E1977" s="183" t="s">
        <v>1927</v>
      </c>
      <c r="F1977" s="220"/>
      <c r="G1977" s="220"/>
      <c r="H1977" s="221"/>
      <c r="I1977" s="222"/>
      <c r="J1977" s="223"/>
      <c r="K1977" s="595"/>
      <c r="L1977" s="595"/>
      <c r="M1977" s="595"/>
      <c r="N1977" s="595"/>
      <c r="O1977" s="595"/>
      <c r="P1977" s="595"/>
    </row>
    <row r="1978" spans="1:18" s="596" customFormat="1" ht="17.25" hidden="1" outlineLevel="2" x14ac:dyDescent="0.3">
      <c r="A1978" s="598"/>
      <c r="B1978" s="599"/>
      <c r="C1978" s="599"/>
      <c r="D1978" s="599"/>
      <c r="E1978" s="600"/>
      <c r="F1978" s="220"/>
      <c r="G1978" s="220"/>
      <c r="H1978" s="221"/>
      <c r="I1978" s="222"/>
      <c r="J1978" s="223"/>
      <c r="K1978" s="595"/>
      <c r="L1978" s="595"/>
      <c r="M1978" s="595"/>
      <c r="N1978" s="595"/>
      <c r="O1978" s="595"/>
      <c r="P1978" s="595"/>
      <c r="Q1978" s="595"/>
      <c r="R1978" s="595"/>
    </row>
    <row r="1979" spans="1:18" s="596" customFormat="1" ht="34.5" hidden="1" outlineLevel="2" x14ac:dyDescent="0.3">
      <c r="A1979" s="438"/>
      <c r="B1979" s="224"/>
      <c r="C1979" s="439" t="s">
        <v>1928</v>
      </c>
      <c r="D1979" s="481" t="s">
        <v>1929</v>
      </c>
      <c r="E1979" s="183" t="s">
        <v>1930</v>
      </c>
      <c r="F1979" s="220"/>
      <c r="G1979" s="220"/>
      <c r="H1979" s="221"/>
      <c r="I1979" s="222"/>
      <c r="J1979" s="223"/>
      <c r="K1979" s="595"/>
      <c r="L1979" s="595"/>
      <c r="M1979" s="595"/>
      <c r="N1979" s="595"/>
      <c r="O1979" s="595"/>
      <c r="P1979" s="595"/>
    </row>
    <row r="1980" spans="1:18" s="596" customFormat="1" ht="34.5" hidden="1" outlineLevel="2" x14ac:dyDescent="0.3">
      <c r="A1980" s="438"/>
      <c r="B1980" s="224"/>
      <c r="C1980" s="439" t="s">
        <v>1931</v>
      </c>
      <c r="D1980" s="481" t="s">
        <v>1932</v>
      </c>
      <c r="E1980" s="183" t="s">
        <v>1930</v>
      </c>
      <c r="F1980" s="220"/>
      <c r="G1980" s="220"/>
      <c r="H1980" s="221"/>
      <c r="I1980" s="222"/>
      <c r="J1980" s="223"/>
      <c r="K1980" s="595"/>
      <c r="L1980" s="595"/>
      <c r="M1980" s="595"/>
      <c r="N1980" s="595"/>
      <c r="O1980" s="595"/>
      <c r="P1980" s="595"/>
    </row>
    <row r="1981" spans="1:18" s="596" customFormat="1" ht="17.25" hidden="1" outlineLevel="2" x14ac:dyDescent="0.3">
      <c r="A1981" s="438"/>
      <c r="B1981" s="224"/>
      <c r="C1981" s="439" t="s">
        <v>1933</v>
      </c>
      <c r="D1981" s="481" t="s">
        <v>1934</v>
      </c>
      <c r="E1981" s="183" t="s">
        <v>1930</v>
      </c>
      <c r="F1981" s="220"/>
      <c r="G1981" s="220"/>
      <c r="H1981" s="221"/>
      <c r="I1981" s="222"/>
      <c r="J1981" s="223"/>
      <c r="K1981" s="595"/>
      <c r="L1981" s="595"/>
      <c r="M1981" s="595"/>
      <c r="N1981" s="595"/>
      <c r="O1981" s="595"/>
      <c r="P1981" s="595"/>
    </row>
    <row r="1982" spans="1:18" s="596" customFormat="1" ht="34.5" hidden="1" outlineLevel="2" x14ac:dyDescent="0.3">
      <c r="A1982" s="438"/>
      <c r="B1982" s="224"/>
      <c r="C1982" s="439" t="s">
        <v>1935</v>
      </c>
      <c r="D1982" s="481" t="s">
        <v>1936</v>
      </c>
      <c r="E1982" s="183" t="s">
        <v>1930</v>
      </c>
      <c r="F1982" s="220"/>
      <c r="G1982" s="220"/>
      <c r="H1982" s="221"/>
      <c r="I1982" s="222"/>
      <c r="J1982" s="223"/>
      <c r="K1982" s="595"/>
      <c r="L1982" s="595"/>
      <c r="M1982" s="595"/>
      <c r="N1982" s="595"/>
      <c r="O1982" s="595"/>
      <c r="P1982" s="595"/>
    </row>
    <row r="1983" spans="1:18" s="596" customFormat="1" ht="34.5" hidden="1" outlineLevel="2" x14ac:dyDescent="0.3">
      <c r="A1983" s="438"/>
      <c r="B1983" s="224"/>
      <c r="C1983" s="439" t="s">
        <v>1937</v>
      </c>
      <c r="D1983" s="481" t="s">
        <v>1938</v>
      </c>
      <c r="E1983" s="183" t="s">
        <v>1939</v>
      </c>
      <c r="F1983" s="220"/>
      <c r="G1983" s="220"/>
      <c r="H1983" s="221"/>
      <c r="I1983" s="222"/>
      <c r="J1983" s="223"/>
      <c r="K1983" s="595"/>
      <c r="L1983" s="595"/>
      <c r="M1983" s="595"/>
      <c r="N1983" s="595"/>
      <c r="O1983" s="595"/>
      <c r="P1983" s="595"/>
    </row>
    <row r="1984" spans="1:18" s="596" customFormat="1" ht="34.5" hidden="1" outlineLevel="2" x14ac:dyDescent="0.3">
      <c r="A1984" s="438"/>
      <c r="B1984" s="224"/>
      <c r="C1984" s="439" t="s">
        <v>1940</v>
      </c>
      <c r="D1984" s="481" t="s">
        <v>1941</v>
      </c>
      <c r="E1984" s="183" t="s">
        <v>1939</v>
      </c>
      <c r="F1984" s="220"/>
      <c r="G1984" s="220"/>
      <c r="H1984" s="221"/>
      <c r="I1984" s="222"/>
      <c r="J1984" s="223"/>
      <c r="K1984" s="595"/>
      <c r="L1984" s="595"/>
      <c r="M1984" s="595"/>
      <c r="N1984" s="595"/>
      <c r="O1984" s="595"/>
      <c r="P1984" s="595"/>
    </row>
    <row r="1985" spans="1:18" s="596" customFormat="1" ht="17.25" hidden="1" outlineLevel="2" x14ac:dyDescent="0.3">
      <c r="A1985" s="438"/>
      <c r="B1985" s="224"/>
      <c r="C1985" s="439" t="s">
        <v>1942</v>
      </c>
      <c r="D1985" s="481" t="s">
        <v>1943</v>
      </c>
      <c r="E1985" s="183" t="s">
        <v>1939</v>
      </c>
      <c r="F1985" s="220"/>
      <c r="G1985" s="220"/>
      <c r="H1985" s="221"/>
      <c r="I1985" s="222"/>
      <c r="J1985" s="223"/>
      <c r="K1985" s="595"/>
      <c r="L1985" s="595"/>
      <c r="M1985" s="595"/>
      <c r="N1985" s="595"/>
      <c r="O1985" s="595"/>
      <c r="P1985" s="595"/>
    </row>
    <row r="1986" spans="1:18" s="596" customFormat="1" ht="34.5" hidden="1" outlineLevel="2" x14ac:dyDescent="0.3">
      <c r="A1986" s="438"/>
      <c r="B1986" s="224"/>
      <c r="C1986" s="439" t="s">
        <v>1944</v>
      </c>
      <c r="D1986" s="481" t="s">
        <v>1945</v>
      </c>
      <c r="E1986" s="183" t="s">
        <v>1939</v>
      </c>
      <c r="F1986" s="220"/>
      <c r="G1986" s="220"/>
      <c r="H1986" s="221"/>
      <c r="I1986" s="222"/>
      <c r="J1986" s="223"/>
      <c r="K1986" s="595"/>
      <c r="L1986" s="595"/>
      <c r="M1986" s="595"/>
      <c r="N1986" s="595"/>
      <c r="O1986" s="595"/>
      <c r="P1986" s="595"/>
    </row>
    <row r="1987" spans="1:18" s="596" customFormat="1" ht="34.5" hidden="1" outlineLevel="2" x14ac:dyDescent="0.3">
      <c r="A1987" s="438"/>
      <c r="B1987" s="224"/>
      <c r="C1987" s="712" t="s">
        <v>1946</v>
      </c>
      <c r="D1987" s="601" t="s">
        <v>1947</v>
      </c>
      <c r="E1987" s="602" t="s">
        <v>1948</v>
      </c>
      <c r="F1987" s="220"/>
      <c r="G1987" s="220"/>
      <c r="H1987" s="221"/>
      <c r="I1987" s="222"/>
      <c r="J1987" s="223"/>
      <c r="K1987" s="595"/>
      <c r="L1987" s="595"/>
      <c r="M1987" s="595"/>
      <c r="N1987" s="595"/>
      <c r="O1987" s="595"/>
      <c r="P1987" s="595"/>
    </row>
    <row r="1988" spans="1:18" s="596" customFormat="1" ht="17.25" hidden="1" outlineLevel="2" x14ac:dyDescent="0.3">
      <c r="A1988" s="598"/>
      <c r="B1988" s="599"/>
      <c r="C1988" s="599"/>
      <c r="D1988" s="599"/>
      <c r="E1988" s="600"/>
      <c r="F1988" s="220"/>
      <c r="G1988" s="220"/>
      <c r="H1988" s="221"/>
      <c r="I1988" s="222"/>
      <c r="J1988" s="223"/>
      <c r="K1988" s="595"/>
      <c r="L1988" s="595"/>
      <c r="M1988" s="595"/>
      <c r="N1988" s="595"/>
      <c r="O1988" s="595"/>
      <c r="P1988" s="595"/>
      <c r="Q1988" s="595"/>
      <c r="R1988" s="595"/>
    </row>
    <row r="1989" spans="1:18" s="596" customFormat="1" ht="34.5" hidden="1" outlineLevel="2" x14ac:dyDescent="0.3">
      <c r="A1989" s="438"/>
      <c r="B1989" s="224"/>
      <c r="C1989" s="508" t="s">
        <v>1949</v>
      </c>
      <c r="D1989" s="481" t="s">
        <v>1950</v>
      </c>
      <c r="E1989" s="183" t="s">
        <v>1951</v>
      </c>
      <c r="F1989" s="220"/>
      <c r="G1989" s="220"/>
      <c r="H1989" s="221"/>
      <c r="I1989" s="222"/>
      <c r="J1989" s="223"/>
      <c r="K1989" s="595"/>
      <c r="L1989" s="595"/>
      <c r="M1989" s="595"/>
      <c r="N1989" s="595"/>
      <c r="O1989" s="595"/>
      <c r="P1989" s="595"/>
    </row>
    <row r="1990" spans="1:18" s="596" customFormat="1" ht="34.5" hidden="1" outlineLevel="2" x14ac:dyDescent="0.3">
      <c r="A1990" s="438"/>
      <c r="B1990" s="224"/>
      <c r="C1990" s="508" t="s">
        <v>1952</v>
      </c>
      <c r="D1990" s="481" t="s">
        <v>1953</v>
      </c>
      <c r="E1990" s="183"/>
      <c r="F1990" s="220"/>
      <c r="G1990" s="220"/>
      <c r="H1990" s="221"/>
      <c r="I1990" s="222"/>
      <c r="J1990" s="223"/>
      <c r="K1990" s="595"/>
      <c r="L1990" s="595"/>
      <c r="M1990" s="595"/>
      <c r="N1990" s="595"/>
      <c r="O1990" s="595"/>
      <c r="P1990" s="595"/>
    </row>
    <row r="1991" spans="1:18" s="596" customFormat="1" ht="34.5" hidden="1" outlineLevel="2" x14ac:dyDescent="0.3">
      <c r="A1991" s="438"/>
      <c r="B1991" s="224"/>
      <c r="C1991" s="508" t="s">
        <v>1954</v>
      </c>
      <c r="D1991" s="481" t="s">
        <v>1955</v>
      </c>
      <c r="E1991" s="183"/>
      <c r="F1991" s="220"/>
      <c r="G1991" s="220"/>
      <c r="H1991" s="221"/>
      <c r="I1991" s="222"/>
      <c r="J1991" s="223"/>
      <c r="K1991" s="595"/>
      <c r="L1991" s="595"/>
      <c r="M1991" s="595"/>
      <c r="N1991" s="595"/>
      <c r="O1991" s="595"/>
      <c r="P1991" s="595"/>
    </row>
    <row r="1992" spans="1:18" s="596" customFormat="1" ht="34.5" hidden="1" outlineLevel="2" x14ac:dyDescent="0.3">
      <c r="A1992" s="438"/>
      <c r="B1992" s="224"/>
      <c r="C1992" s="508" t="s">
        <v>1956</v>
      </c>
      <c r="D1992" s="481" t="s">
        <v>1957</v>
      </c>
      <c r="E1992" s="183"/>
      <c r="F1992" s="220"/>
      <c r="G1992" s="220"/>
      <c r="H1992" s="221"/>
      <c r="I1992" s="222"/>
      <c r="J1992" s="223"/>
      <c r="K1992" s="595"/>
      <c r="L1992" s="595"/>
      <c r="M1992" s="595"/>
      <c r="N1992" s="595"/>
      <c r="O1992" s="595"/>
      <c r="P1992" s="595"/>
    </row>
    <row r="1993" spans="1:18" s="596" customFormat="1" ht="34.5" hidden="1" outlineLevel="2" x14ac:dyDescent="0.3">
      <c r="A1993" s="438"/>
      <c r="B1993" s="224"/>
      <c r="C1993" s="508" t="s">
        <v>1958</v>
      </c>
      <c r="D1993" s="481" t="s">
        <v>1959</v>
      </c>
      <c r="E1993" s="183"/>
      <c r="F1993" s="220"/>
      <c r="G1993" s="220"/>
      <c r="H1993" s="221"/>
      <c r="I1993" s="222"/>
      <c r="J1993" s="223"/>
      <c r="K1993" s="595"/>
      <c r="L1993" s="595"/>
      <c r="M1993" s="595"/>
      <c r="N1993" s="595"/>
      <c r="O1993" s="595"/>
      <c r="P1993" s="595"/>
    </row>
    <row r="1994" spans="1:18" s="596" customFormat="1" ht="34.5" hidden="1" outlineLevel="2" x14ac:dyDescent="0.3">
      <c r="A1994" s="438"/>
      <c r="B1994" s="224"/>
      <c r="C1994" s="508" t="s">
        <v>1960</v>
      </c>
      <c r="D1994" s="481" t="s">
        <v>1961</v>
      </c>
      <c r="E1994" s="183" t="s">
        <v>1951</v>
      </c>
      <c r="F1994" s="220"/>
      <c r="G1994" s="220"/>
      <c r="H1994" s="221"/>
      <c r="I1994" s="222"/>
      <c r="J1994" s="223"/>
      <c r="K1994" s="595"/>
      <c r="L1994" s="595"/>
      <c r="M1994" s="595"/>
      <c r="N1994" s="595"/>
      <c r="O1994" s="595"/>
      <c r="P1994" s="595"/>
    </row>
    <row r="1995" spans="1:18" s="596" customFormat="1" ht="34.5" hidden="1" outlineLevel="2" x14ac:dyDescent="0.3">
      <c r="A1995" s="438"/>
      <c r="B1995" s="224"/>
      <c r="C1995" s="508" t="s">
        <v>1962</v>
      </c>
      <c r="D1995" s="481" t="s">
        <v>1963</v>
      </c>
      <c r="E1995" s="183"/>
      <c r="F1995" s="220"/>
      <c r="G1995" s="220"/>
      <c r="H1995" s="221"/>
      <c r="I1995" s="222"/>
      <c r="J1995" s="223"/>
      <c r="K1995" s="595"/>
      <c r="L1995" s="595"/>
      <c r="M1995" s="595"/>
      <c r="N1995" s="595"/>
      <c r="O1995" s="595"/>
      <c r="P1995" s="595"/>
    </row>
    <row r="1996" spans="1:18" s="596" customFormat="1" ht="34.5" hidden="1" outlineLevel="2" x14ac:dyDescent="0.3">
      <c r="A1996" s="438"/>
      <c r="B1996" s="224"/>
      <c r="C1996" s="508" t="s">
        <v>1964</v>
      </c>
      <c r="D1996" s="481" t="s">
        <v>1965</v>
      </c>
      <c r="E1996" s="183"/>
      <c r="F1996" s="220"/>
      <c r="G1996" s="220"/>
      <c r="H1996" s="221"/>
      <c r="I1996" s="222"/>
      <c r="J1996" s="223"/>
      <c r="K1996" s="595"/>
      <c r="L1996" s="595"/>
      <c r="M1996" s="595"/>
      <c r="N1996" s="595"/>
      <c r="O1996" s="595"/>
      <c r="P1996" s="595"/>
    </row>
    <row r="1997" spans="1:18" s="596" customFormat="1" ht="34.5" hidden="1" outlineLevel="2" x14ac:dyDescent="0.3">
      <c r="A1997" s="438"/>
      <c r="B1997" s="224"/>
      <c r="C1997" s="508" t="s">
        <v>1966</v>
      </c>
      <c r="D1997" s="481" t="s">
        <v>1967</v>
      </c>
      <c r="E1997" s="183"/>
      <c r="F1997" s="220"/>
      <c r="G1997" s="220"/>
      <c r="H1997" s="221"/>
      <c r="I1997" s="222"/>
      <c r="J1997" s="223"/>
      <c r="K1997" s="595"/>
      <c r="L1997" s="595"/>
      <c r="M1997" s="595"/>
      <c r="N1997" s="595"/>
      <c r="O1997" s="595"/>
      <c r="P1997" s="595"/>
    </row>
    <row r="1998" spans="1:18" s="596" customFormat="1" ht="34.5" hidden="1" outlineLevel="2" x14ac:dyDescent="0.3">
      <c r="A1998" s="438"/>
      <c r="B1998" s="224"/>
      <c r="C1998" s="508" t="s">
        <v>1968</v>
      </c>
      <c r="D1998" s="481" t="s">
        <v>1969</v>
      </c>
      <c r="E1998" s="183"/>
      <c r="F1998" s="220"/>
      <c r="G1998" s="220"/>
      <c r="H1998" s="221"/>
      <c r="I1998" s="222"/>
      <c r="J1998" s="223"/>
      <c r="K1998" s="595"/>
      <c r="L1998" s="595"/>
      <c r="M1998" s="595"/>
      <c r="N1998" s="595"/>
      <c r="O1998" s="595"/>
      <c r="P1998" s="595"/>
    </row>
    <row r="1999" spans="1:18" s="596" customFormat="1" ht="34.5" hidden="1" outlineLevel="2" x14ac:dyDescent="0.3">
      <c r="A1999" s="438"/>
      <c r="B1999" s="224"/>
      <c r="C1999" s="508" t="s">
        <v>1970</v>
      </c>
      <c r="D1999" s="481" t="s">
        <v>1971</v>
      </c>
      <c r="E1999" s="183" t="s">
        <v>1951</v>
      </c>
      <c r="F1999" s="220"/>
      <c r="G1999" s="220"/>
      <c r="H1999" s="221"/>
      <c r="I1999" s="222"/>
      <c r="J1999" s="223"/>
      <c r="K1999" s="595"/>
      <c r="L1999" s="595"/>
      <c r="M1999" s="595"/>
      <c r="N1999" s="595"/>
      <c r="O1999" s="595"/>
      <c r="P1999" s="595"/>
    </row>
    <row r="2000" spans="1:18" s="596" customFormat="1" ht="17.25" hidden="1" outlineLevel="2" x14ac:dyDescent="0.3">
      <c r="A2000" s="438"/>
      <c r="B2000" s="224"/>
      <c r="C2000" s="508" t="s">
        <v>1972</v>
      </c>
      <c r="D2000" s="481" t="s">
        <v>1973</v>
      </c>
      <c r="E2000" s="183"/>
      <c r="F2000" s="220"/>
      <c r="G2000" s="220"/>
      <c r="H2000" s="221"/>
      <c r="I2000" s="222"/>
      <c r="J2000" s="223"/>
      <c r="K2000" s="595"/>
      <c r="L2000" s="595"/>
      <c r="M2000" s="595"/>
      <c r="N2000" s="595"/>
      <c r="O2000" s="595"/>
      <c r="P2000" s="595"/>
    </row>
    <row r="2001" spans="1:16" s="596" customFormat="1" ht="34.5" hidden="1" outlineLevel="2" x14ac:dyDescent="0.3">
      <c r="A2001" s="438"/>
      <c r="B2001" s="224"/>
      <c r="C2001" s="508" t="s">
        <v>1974</v>
      </c>
      <c r="D2001" s="481" t="s">
        <v>1975</v>
      </c>
      <c r="E2001" s="183"/>
      <c r="F2001" s="220"/>
      <c r="G2001" s="220"/>
      <c r="H2001" s="221"/>
      <c r="I2001" s="222"/>
      <c r="J2001" s="223"/>
      <c r="K2001" s="595"/>
      <c r="L2001" s="595"/>
      <c r="M2001" s="595"/>
      <c r="N2001" s="595"/>
      <c r="O2001" s="595"/>
      <c r="P2001" s="595"/>
    </row>
    <row r="2002" spans="1:16" s="596" customFormat="1" ht="34.5" hidden="1" outlineLevel="2" x14ac:dyDescent="0.3">
      <c r="A2002" s="438"/>
      <c r="B2002" s="224"/>
      <c r="C2002" s="508" t="s">
        <v>1976</v>
      </c>
      <c r="D2002" s="481" t="s">
        <v>1977</v>
      </c>
      <c r="E2002" s="183"/>
      <c r="F2002" s="220"/>
      <c r="G2002" s="220"/>
      <c r="H2002" s="221"/>
      <c r="I2002" s="222"/>
      <c r="J2002" s="223"/>
      <c r="K2002" s="595"/>
      <c r="L2002" s="595"/>
      <c r="M2002" s="595"/>
      <c r="N2002" s="595"/>
      <c r="O2002" s="595"/>
      <c r="P2002" s="595"/>
    </row>
    <row r="2003" spans="1:16" s="596" customFormat="1" ht="34.5" hidden="1" outlineLevel="2" x14ac:dyDescent="0.3">
      <c r="A2003" s="438"/>
      <c r="B2003" s="224"/>
      <c r="C2003" s="508" t="s">
        <v>1978</v>
      </c>
      <c r="D2003" s="481" t="s">
        <v>1979</v>
      </c>
      <c r="E2003" s="183"/>
      <c r="F2003" s="220"/>
      <c r="G2003" s="220"/>
      <c r="H2003" s="221"/>
      <c r="I2003" s="222"/>
      <c r="J2003" s="223"/>
      <c r="K2003" s="595"/>
      <c r="L2003" s="595"/>
      <c r="M2003" s="595"/>
      <c r="N2003" s="595"/>
      <c r="O2003" s="595"/>
      <c r="P2003" s="595"/>
    </row>
    <row r="2004" spans="1:16" s="596" customFormat="1" ht="34.5" hidden="1" outlineLevel="2" x14ac:dyDescent="0.3">
      <c r="A2004" s="438"/>
      <c r="B2004" s="224"/>
      <c r="C2004" s="508" t="s">
        <v>1980</v>
      </c>
      <c r="D2004" s="481" t="s">
        <v>1981</v>
      </c>
      <c r="E2004" s="183" t="s">
        <v>1951</v>
      </c>
      <c r="F2004" s="220"/>
      <c r="G2004" s="220"/>
      <c r="H2004" s="221"/>
      <c r="I2004" s="222"/>
      <c r="J2004" s="223"/>
      <c r="K2004" s="595"/>
      <c r="L2004" s="595"/>
      <c r="M2004" s="595"/>
      <c r="N2004" s="595"/>
      <c r="O2004" s="595"/>
      <c r="P2004" s="595"/>
    </row>
    <row r="2005" spans="1:16" s="596" customFormat="1" ht="17.25" hidden="1" outlineLevel="2" x14ac:dyDescent="0.3">
      <c r="A2005" s="438"/>
      <c r="B2005" s="224"/>
      <c r="C2005" s="439" t="s">
        <v>1982</v>
      </c>
      <c r="D2005" s="439" t="s">
        <v>1983</v>
      </c>
      <c r="E2005" s="91"/>
      <c r="F2005" s="220"/>
      <c r="G2005" s="220"/>
      <c r="H2005" s="221"/>
      <c r="I2005" s="222"/>
      <c r="J2005" s="223"/>
      <c r="K2005" s="595"/>
      <c r="L2005" s="595"/>
      <c r="M2005" s="595"/>
      <c r="N2005" s="595"/>
      <c r="O2005" s="595"/>
      <c r="P2005" s="595"/>
    </row>
    <row r="2006" spans="1:16" s="596" customFormat="1" ht="34.5" hidden="1" outlineLevel="2" x14ac:dyDescent="0.3">
      <c r="A2006" s="438"/>
      <c r="B2006" s="224"/>
      <c r="C2006" s="439" t="s">
        <v>1984</v>
      </c>
      <c r="D2006" s="439" t="s">
        <v>1985</v>
      </c>
      <c r="E2006" s="91"/>
      <c r="F2006" s="220"/>
      <c r="G2006" s="220"/>
      <c r="H2006" s="221"/>
      <c r="I2006" s="222"/>
      <c r="J2006" s="223"/>
      <c r="K2006" s="595"/>
      <c r="L2006" s="595"/>
      <c r="M2006" s="595"/>
      <c r="N2006" s="595"/>
      <c r="O2006" s="595"/>
      <c r="P2006" s="595"/>
    </row>
    <row r="2007" spans="1:16" s="596" customFormat="1" ht="34.5" hidden="1" outlineLevel="2" x14ac:dyDescent="0.3">
      <c r="A2007" s="438"/>
      <c r="B2007" s="224"/>
      <c r="C2007" s="439" t="s">
        <v>1986</v>
      </c>
      <c r="D2007" s="439" t="s">
        <v>1987</v>
      </c>
      <c r="E2007" s="91"/>
      <c r="F2007" s="220"/>
      <c r="G2007" s="220"/>
      <c r="H2007" s="221"/>
      <c r="I2007" s="222"/>
      <c r="J2007" s="223"/>
      <c r="K2007" s="595"/>
      <c r="L2007" s="595"/>
      <c r="M2007" s="595"/>
      <c r="N2007" s="595"/>
      <c r="O2007" s="595"/>
      <c r="P2007" s="595"/>
    </row>
    <row r="2008" spans="1:16" s="596" customFormat="1" ht="34.5" hidden="1" outlineLevel="2" x14ac:dyDescent="0.3">
      <c r="A2008" s="438"/>
      <c r="B2008" s="224"/>
      <c r="C2008" s="439" t="s">
        <v>1988</v>
      </c>
      <c r="D2008" s="439" t="s">
        <v>1989</v>
      </c>
      <c r="E2008" s="91"/>
      <c r="F2008" s="220"/>
      <c r="G2008" s="220"/>
      <c r="H2008" s="221"/>
      <c r="I2008" s="222"/>
      <c r="J2008" s="223"/>
      <c r="K2008" s="595"/>
      <c r="L2008" s="595"/>
      <c r="M2008" s="595"/>
      <c r="N2008" s="595"/>
      <c r="O2008" s="595"/>
      <c r="P2008" s="595"/>
    </row>
    <row r="2009" spans="1:16" s="596" customFormat="1" ht="17.25" hidden="1" customHeight="1" outlineLevel="2" x14ac:dyDescent="0.3">
      <c r="A2009" s="444"/>
      <c r="B2009" s="451"/>
      <c r="C2009" s="451"/>
      <c r="D2009" s="451"/>
      <c r="E2009" s="452"/>
      <c r="F2009" s="220"/>
      <c r="G2009" s="220"/>
      <c r="H2009" s="221"/>
      <c r="I2009" s="222"/>
      <c r="J2009" s="223"/>
      <c r="K2009" s="595"/>
      <c r="L2009" s="595"/>
      <c r="M2009" s="595"/>
      <c r="N2009" s="595"/>
      <c r="O2009" s="595"/>
      <c r="P2009" s="595"/>
    </row>
    <row r="2010" spans="1:16" s="462" customFormat="1" ht="34.5" hidden="1" outlineLevel="2" x14ac:dyDescent="0.3">
      <c r="A2010" s="438"/>
      <c r="B2010" s="603"/>
      <c r="C2010" s="604" t="s">
        <v>1990</v>
      </c>
      <c r="D2010" s="605" t="s">
        <v>1991</v>
      </c>
      <c r="E2010" s="606" t="s">
        <v>1992</v>
      </c>
      <c r="F2010" s="220"/>
      <c r="G2010" s="220"/>
      <c r="H2010" s="461"/>
      <c r="I2010" s="461"/>
      <c r="J2010" s="595"/>
      <c r="K2010" s="595"/>
      <c r="L2010" s="595"/>
      <c r="M2010" s="595"/>
      <c r="N2010" s="595"/>
      <c r="O2010" s="461"/>
      <c r="P2010" s="461"/>
    </row>
    <row r="2011" spans="1:16" s="462" customFormat="1" ht="34.5" hidden="1" outlineLevel="2" x14ac:dyDescent="0.3">
      <c r="A2011" s="448"/>
      <c r="B2011" s="607"/>
      <c r="C2011" s="604" t="s">
        <v>1993</v>
      </c>
      <c r="D2011" s="605" t="s">
        <v>1994</v>
      </c>
      <c r="E2011" s="606"/>
      <c r="F2011" s="220"/>
      <c r="G2011" s="220"/>
      <c r="H2011" s="461"/>
      <c r="I2011" s="461"/>
      <c r="J2011" s="595"/>
      <c r="K2011" s="595"/>
      <c r="L2011" s="595"/>
      <c r="M2011" s="595"/>
      <c r="N2011" s="595"/>
      <c r="O2011" s="461"/>
      <c r="P2011" s="461"/>
    </row>
    <row r="2012" spans="1:16" s="462" customFormat="1" ht="17.25" hidden="1" outlineLevel="2" x14ac:dyDescent="0.3">
      <c r="A2012" s="448"/>
      <c r="B2012" s="607"/>
      <c r="C2012" s="604" t="s">
        <v>1995</v>
      </c>
      <c r="D2012" s="605" t="s">
        <v>1996</v>
      </c>
      <c r="E2012" s="606"/>
      <c r="F2012" s="220"/>
      <c r="G2012" s="220"/>
      <c r="H2012" s="461"/>
      <c r="I2012" s="461"/>
      <c r="J2012" s="595"/>
      <c r="K2012" s="595"/>
      <c r="L2012" s="595"/>
      <c r="M2012" s="595"/>
      <c r="N2012" s="595"/>
      <c r="O2012" s="461"/>
      <c r="P2012" s="461"/>
    </row>
    <row r="2013" spans="1:16" s="462" customFormat="1" ht="34.5" hidden="1" outlineLevel="2" x14ac:dyDescent="0.3">
      <c r="A2013" s="448"/>
      <c r="B2013" s="607"/>
      <c r="C2013" s="604" t="s">
        <v>1997</v>
      </c>
      <c r="D2013" s="605" t="s">
        <v>1998</v>
      </c>
      <c r="E2013" s="606"/>
      <c r="F2013" s="220"/>
      <c r="G2013" s="220"/>
      <c r="H2013" s="461"/>
      <c r="I2013" s="461"/>
      <c r="J2013" s="595"/>
      <c r="K2013" s="595"/>
      <c r="L2013" s="595"/>
      <c r="M2013" s="595"/>
      <c r="N2013" s="595"/>
      <c r="O2013" s="461"/>
      <c r="P2013" s="461"/>
    </row>
    <row r="2014" spans="1:16" s="462" customFormat="1" ht="34.5" hidden="1" outlineLevel="2" x14ac:dyDescent="0.3">
      <c r="A2014" s="448"/>
      <c r="B2014" s="607"/>
      <c r="C2014" s="604" t="s">
        <v>1999</v>
      </c>
      <c r="D2014" s="605" t="s">
        <v>2072</v>
      </c>
      <c r="E2014" s="606"/>
      <c r="F2014" s="220"/>
      <c r="G2014" s="220"/>
      <c r="H2014" s="461"/>
      <c r="I2014" s="461"/>
      <c r="J2014" s="595"/>
      <c r="K2014" s="595"/>
      <c r="L2014" s="595"/>
      <c r="M2014" s="595"/>
      <c r="N2014" s="595"/>
      <c r="O2014" s="461"/>
      <c r="P2014" s="461"/>
    </row>
    <row r="2015" spans="1:16" s="462" customFormat="1" ht="51.75" hidden="1" outlineLevel="2" x14ac:dyDescent="0.3">
      <c r="A2015" s="448"/>
      <c r="B2015" s="608"/>
      <c r="C2015" s="604" t="s">
        <v>2001</v>
      </c>
      <c r="D2015" s="609" t="s">
        <v>2073</v>
      </c>
      <c r="E2015" s="610" t="s">
        <v>2003</v>
      </c>
      <c r="F2015" s="460" t="s">
        <v>2004</v>
      </c>
      <c r="G2015" s="220"/>
    </row>
    <row r="2016" spans="1:16" s="462" customFormat="1" ht="17.25" hidden="1" outlineLevel="2" x14ac:dyDescent="0.3">
      <c r="A2016" s="448"/>
      <c r="B2016" s="608"/>
      <c r="C2016" s="604" t="s">
        <v>2005</v>
      </c>
      <c r="D2016" s="605" t="s">
        <v>2074</v>
      </c>
      <c r="E2016" s="606"/>
      <c r="G2016" s="220"/>
    </row>
    <row r="2017" spans="1:18" s="462" customFormat="1" ht="34.5" hidden="1" outlineLevel="2" x14ac:dyDescent="0.3">
      <c r="A2017" s="448"/>
      <c r="B2017" s="608"/>
      <c r="C2017" s="604" t="s">
        <v>2007</v>
      </c>
      <c r="D2017" s="605" t="s">
        <v>2075</v>
      </c>
      <c r="E2017" s="606"/>
      <c r="F2017" s="460"/>
      <c r="G2017" s="220"/>
    </row>
    <row r="2018" spans="1:18" s="462" customFormat="1" ht="34.5" hidden="1" outlineLevel="2" x14ac:dyDescent="0.3">
      <c r="A2018" s="611"/>
      <c r="B2018" s="612"/>
      <c r="C2018" s="713" t="s">
        <v>2009</v>
      </c>
      <c r="D2018" s="601" t="s">
        <v>2010</v>
      </c>
      <c r="E2018" s="613" t="s">
        <v>2011</v>
      </c>
      <c r="F2018" s="460"/>
      <c r="G2018" s="220"/>
    </row>
    <row r="2019" spans="1:18" s="596" customFormat="1" ht="17.25" hidden="1" customHeight="1" outlineLevel="2" x14ac:dyDescent="0.3">
      <c r="A2019" s="444"/>
      <c r="B2019" s="451"/>
      <c r="C2019" s="451"/>
      <c r="D2019" s="451"/>
      <c r="E2019" s="452"/>
      <c r="F2019" s="220"/>
      <c r="G2019" s="220"/>
      <c r="H2019" s="221"/>
      <c r="I2019" s="222"/>
      <c r="J2019" s="223"/>
      <c r="K2019" s="595"/>
      <c r="L2019" s="595"/>
      <c r="M2019" s="595"/>
      <c r="N2019" s="595"/>
      <c r="O2019" s="595"/>
      <c r="P2019" s="595"/>
    </row>
    <row r="2020" spans="1:18" s="86" customFormat="1" ht="17.25" hidden="1" outlineLevel="2" x14ac:dyDescent="0.3">
      <c r="A2020" s="438"/>
      <c r="B2020" s="614"/>
      <c r="C2020" s="615" t="s">
        <v>2012</v>
      </c>
      <c r="D2020" s="439" t="s">
        <v>2013</v>
      </c>
      <c r="E2020" s="507" t="s">
        <v>2014</v>
      </c>
      <c r="F2020" s="460"/>
      <c r="G2020" s="220"/>
      <c r="H2020" s="462"/>
      <c r="I2020" s="462"/>
      <c r="J2020" s="462"/>
      <c r="K2020" s="462"/>
      <c r="L2020" s="462"/>
      <c r="M2020" s="462"/>
      <c r="N2020" s="462"/>
      <c r="O2020" s="462"/>
      <c r="P2020" s="462"/>
      <c r="Q2020" s="462"/>
      <c r="R2020" s="462"/>
    </row>
    <row r="2021" spans="1:18" s="86" customFormat="1" ht="17.25" hidden="1" outlineLevel="2" x14ac:dyDescent="0.3">
      <c r="A2021" s="438"/>
      <c r="B2021" s="614"/>
      <c r="C2021" s="615" t="s">
        <v>2015</v>
      </c>
      <c r="D2021" s="439" t="s">
        <v>2016</v>
      </c>
      <c r="E2021" s="507" t="s">
        <v>2014</v>
      </c>
      <c r="F2021" s="460"/>
      <c r="G2021" s="220"/>
      <c r="H2021" s="462"/>
      <c r="I2021" s="462"/>
      <c r="J2021" s="462"/>
      <c r="K2021" s="462"/>
      <c r="L2021" s="462"/>
      <c r="M2021" s="462"/>
      <c r="N2021" s="462"/>
      <c r="O2021" s="462"/>
      <c r="P2021" s="462"/>
      <c r="Q2021" s="462"/>
      <c r="R2021" s="462"/>
    </row>
    <row r="2022" spans="1:18" s="86" customFormat="1" ht="34.5" hidden="1" outlineLevel="2" x14ac:dyDescent="0.3">
      <c r="A2022" s="438"/>
      <c r="B2022" s="614"/>
      <c r="C2022" s="508" t="s">
        <v>2017</v>
      </c>
      <c r="D2022" s="439" t="s">
        <v>2018</v>
      </c>
      <c r="E2022" s="507" t="s">
        <v>2014</v>
      </c>
      <c r="F2022" s="460"/>
      <c r="G2022" s="220"/>
      <c r="H2022" s="462"/>
      <c r="I2022" s="462"/>
      <c r="J2022" s="462"/>
      <c r="K2022" s="462"/>
      <c r="L2022" s="462"/>
      <c r="M2022" s="462"/>
      <c r="N2022" s="462"/>
      <c r="O2022" s="462"/>
      <c r="P2022" s="462"/>
      <c r="Q2022" s="462"/>
      <c r="R2022" s="462"/>
    </row>
    <row r="2023" spans="1:18" s="462" customFormat="1" ht="17.25" hidden="1" customHeight="1" outlineLevel="1" x14ac:dyDescent="0.3">
      <c r="A2023" s="444"/>
      <c r="B2023" s="451"/>
      <c r="C2023" s="451"/>
      <c r="D2023" s="451"/>
      <c r="E2023" s="452"/>
      <c r="F2023" s="220"/>
      <c r="G2023" s="220"/>
      <c r="H2023" s="461"/>
      <c r="I2023" s="461"/>
      <c r="J2023" s="595"/>
      <c r="K2023" s="595"/>
      <c r="L2023" s="595"/>
      <c r="M2023" s="595"/>
      <c r="N2023" s="595"/>
      <c r="O2023" s="461"/>
      <c r="P2023" s="461"/>
    </row>
    <row r="2024" spans="1:18" s="86" customFormat="1" ht="17.25" hidden="1" outlineLevel="1" collapsed="1" x14ac:dyDescent="0.3">
      <c r="A2024" s="79"/>
      <c r="B2024" s="80">
        <f>SUM(B2025:B2049)</f>
        <v>0</v>
      </c>
      <c r="C2024" s="437" t="s">
        <v>2070</v>
      </c>
      <c r="D2024" s="81" t="s">
        <v>2076</v>
      </c>
      <c r="E2024" s="105"/>
      <c r="F2024" s="83"/>
      <c r="G2024" s="84"/>
      <c r="H2024" s="85"/>
      <c r="I2024" s="85"/>
      <c r="J2024" s="85"/>
      <c r="K2024" s="85"/>
      <c r="L2024" s="85"/>
      <c r="M2024" s="85"/>
      <c r="N2024" s="85"/>
      <c r="O2024" s="85"/>
      <c r="P2024" s="85"/>
    </row>
    <row r="2025" spans="1:18" s="596" customFormat="1" ht="17.25" hidden="1" customHeight="1" outlineLevel="2" x14ac:dyDescent="0.3">
      <c r="A2025" s="444"/>
      <c r="B2025" s="451"/>
      <c r="C2025" s="451"/>
      <c r="D2025" s="451"/>
      <c r="E2025" s="452"/>
      <c r="F2025" s="220"/>
      <c r="G2025" s="220"/>
      <c r="H2025" s="221"/>
      <c r="I2025" s="222"/>
      <c r="J2025" s="223"/>
      <c r="K2025" s="595"/>
      <c r="L2025" s="595"/>
      <c r="M2025" s="595"/>
      <c r="N2025" s="595"/>
      <c r="O2025" s="595"/>
      <c r="P2025" s="595"/>
    </row>
    <row r="2026" spans="1:18" s="596" customFormat="1" ht="34.5" hidden="1" outlineLevel="2" x14ac:dyDescent="0.3">
      <c r="A2026" s="438"/>
      <c r="B2026" s="224"/>
      <c r="C2026" s="439" t="s">
        <v>2077</v>
      </c>
      <c r="D2026" s="440" t="s">
        <v>2078</v>
      </c>
      <c r="E2026" s="91" t="s">
        <v>2079</v>
      </c>
      <c r="F2026" s="220"/>
      <c r="G2026" s="220"/>
      <c r="H2026" s="221"/>
      <c r="I2026" s="222"/>
      <c r="J2026" s="223"/>
      <c r="K2026" s="595"/>
      <c r="L2026" s="595"/>
      <c r="M2026" s="595"/>
      <c r="N2026" s="595"/>
      <c r="O2026" s="595"/>
      <c r="P2026" s="595"/>
      <c r="Q2026" s="595"/>
      <c r="R2026" s="595"/>
    </row>
    <row r="2027" spans="1:18" s="596" customFormat="1" ht="17.25" hidden="1" customHeight="1" outlineLevel="2" x14ac:dyDescent="0.3">
      <c r="A2027" s="444"/>
      <c r="B2027" s="451"/>
      <c r="C2027" s="451"/>
      <c r="D2027" s="451"/>
      <c r="E2027" s="452"/>
      <c r="F2027" s="220"/>
      <c r="G2027" s="220"/>
      <c r="H2027" s="221"/>
      <c r="I2027" s="222"/>
      <c r="J2027" s="223"/>
      <c r="K2027" s="595"/>
      <c r="L2027" s="595"/>
      <c r="M2027" s="595"/>
      <c r="N2027" s="595"/>
      <c r="O2027" s="595"/>
      <c r="P2027" s="595"/>
    </row>
    <row r="2028" spans="1:18" s="462" customFormat="1" ht="17.25" hidden="1" outlineLevel="2" x14ac:dyDescent="0.3">
      <c r="A2028" s="438"/>
      <c r="B2028" s="603"/>
      <c r="C2028" s="439" t="s">
        <v>2080</v>
      </c>
      <c r="D2028" s="481" t="s">
        <v>2081</v>
      </c>
      <c r="E2028" s="616" t="s">
        <v>2082</v>
      </c>
      <c r="F2028" s="220"/>
      <c r="G2028" s="220"/>
      <c r="H2028" s="461"/>
      <c r="I2028" s="461"/>
      <c r="J2028" s="595"/>
      <c r="K2028" s="595"/>
      <c r="L2028" s="595"/>
      <c r="M2028" s="595"/>
      <c r="N2028" s="595"/>
      <c r="O2028" s="461"/>
      <c r="P2028" s="461"/>
    </row>
    <row r="2029" spans="1:18" s="462" customFormat="1" ht="17.25" hidden="1" outlineLevel="2" x14ac:dyDescent="0.3">
      <c r="A2029" s="438"/>
      <c r="B2029" s="603"/>
      <c r="C2029" s="439" t="s">
        <v>2083</v>
      </c>
      <c r="D2029" s="439" t="s">
        <v>2084</v>
      </c>
      <c r="E2029" s="617" t="s">
        <v>2030</v>
      </c>
      <c r="F2029" s="220"/>
      <c r="G2029" s="220"/>
      <c r="H2029" s="461"/>
      <c r="I2029" s="461"/>
      <c r="J2029" s="595"/>
      <c r="K2029" s="595"/>
      <c r="L2029" s="595"/>
      <c r="M2029" s="595"/>
      <c r="N2029" s="595"/>
      <c r="O2029" s="461"/>
      <c r="P2029" s="461"/>
    </row>
    <row r="2030" spans="1:18" s="462" customFormat="1" ht="17.25" hidden="1" outlineLevel="2" x14ac:dyDescent="0.3">
      <c r="A2030" s="438"/>
      <c r="B2030" s="603"/>
      <c r="C2030" s="439" t="s">
        <v>2085</v>
      </c>
      <c r="D2030" s="439" t="s">
        <v>2086</v>
      </c>
      <c r="E2030" s="618" t="s">
        <v>2033</v>
      </c>
      <c r="F2030" s="220"/>
      <c r="G2030" s="220"/>
      <c r="H2030" s="461"/>
      <c r="I2030" s="461"/>
      <c r="J2030" s="595"/>
      <c r="K2030" s="595"/>
      <c r="L2030" s="595"/>
      <c r="M2030" s="595"/>
      <c r="N2030" s="595"/>
      <c r="O2030" s="461"/>
      <c r="P2030" s="461"/>
    </row>
    <row r="2031" spans="1:18" s="462" customFormat="1" ht="17.25" hidden="1" outlineLevel="2" x14ac:dyDescent="0.3">
      <c r="A2031" s="438"/>
      <c r="B2031" s="603"/>
      <c r="C2031" s="439" t="s">
        <v>2087</v>
      </c>
      <c r="D2031" s="439" t="s">
        <v>2088</v>
      </c>
      <c r="E2031" s="618"/>
      <c r="F2031" s="220"/>
      <c r="G2031" s="220"/>
      <c r="H2031" s="461"/>
      <c r="I2031" s="461"/>
      <c r="J2031" s="595"/>
      <c r="K2031" s="595"/>
      <c r="L2031" s="595"/>
      <c r="M2031" s="595"/>
      <c r="N2031" s="595"/>
      <c r="O2031" s="461"/>
      <c r="P2031" s="461"/>
    </row>
    <row r="2032" spans="1:18" s="462" customFormat="1" ht="17.25" hidden="1" outlineLevel="2" x14ac:dyDescent="0.3">
      <c r="A2032" s="438"/>
      <c r="B2032" s="603"/>
      <c r="C2032" s="439" t="s">
        <v>2089</v>
      </c>
      <c r="D2032" s="439" t="s">
        <v>2090</v>
      </c>
      <c r="E2032" s="618"/>
      <c r="F2032" s="220"/>
      <c r="G2032" s="220"/>
      <c r="H2032" s="461"/>
      <c r="I2032" s="461"/>
      <c r="J2032" s="595"/>
      <c r="K2032" s="595"/>
      <c r="L2032" s="595"/>
      <c r="M2032" s="595"/>
      <c r="N2032" s="595"/>
      <c r="O2032" s="461"/>
      <c r="P2032" s="461"/>
    </row>
    <row r="2033" spans="1:18" s="462" customFormat="1" ht="34.5" hidden="1" outlineLevel="2" x14ac:dyDescent="0.3">
      <c r="A2033" s="438"/>
      <c r="B2033" s="603"/>
      <c r="C2033" s="439" t="s">
        <v>2091</v>
      </c>
      <c r="D2033" s="439" t="s">
        <v>2092</v>
      </c>
      <c r="E2033" s="617" t="s">
        <v>2040</v>
      </c>
      <c r="F2033" s="220"/>
      <c r="G2033" s="220"/>
      <c r="H2033" s="461"/>
      <c r="I2033" s="461"/>
      <c r="J2033" s="595"/>
      <c r="K2033" s="595"/>
      <c r="L2033" s="595"/>
      <c r="M2033" s="595"/>
      <c r="N2033" s="595"/>
      <c r="O2033" s="461"/>
      <c r="P2033" s="461"/>
    </row>
    <row r="2034" spans="1:18" s="596" customFormat="1" ht="17.25" hidden="1" outlineLevel="2" x14ac:dyDescent="0.3">
      <c r="A2034" s="438"/>
      <c r="B2034" s="226"/>
      <c r="C2034" s="439" t="s">
        <v>2093</v>
      </c>
      <c r="D2034" s="439" t="s">
        <v>2094</v>
      </c>
      <c r="E2034" s="88" t="s">
        <v>2043</v>
      </c>
      <c r="F2034" s="220"/>
      <c r="G2034" s="220"/>
      <c r="H2034" s="221"/>
      <c r="I2034" s="222"/>
      <c r="J2034" s="223"/>
      <c r="K2034" s="595"/>
      <c r="L2034" s="595"/>
      <c r="M2034" s="595"/>
      <c r="N2034" s="595"/>
      <c r="O2034" s="595"/>
      <c r="P2034" s="595"/>
    </row>
    <row r="2035" spans="1:18" s="462" customFormat="1" ht="17.25" hidden="1" outlineLevel="2" x14ac:dyDescent="0.3">
      <c r="A2035" s="438"/>
      <c r="B2035" s="603"/>
      <c r="C2035" s="439" t="s">
        <v>2095</v>
      </c>
      <c r="D2035" s="439" t="s">
        <v>2096</v>
      </c>
      <c r="E2035" s="618" t="s">
        <v>2046</v>
      </c>
      <c r="F2035" s="220"/>
      <c r="G2035" s="220"/>
      <c r="H2035" s="461"/>
      <c r="I2035" s="461"/>
      <c r="J2035" s="595"/>
      <c r="K2035" s="595"/>
      <c r="L2035" s="595"/>
      <c r="M2035" s="595"/>
      <c r="N2035" s="595"/>
      <c r="O2035" s="461"/>
      <c r="P2035" s="461"/>
    </row>
    <row r="2036" spans="1:18" s="462" customFormat="1" ht="34.5" hidden="1" outlineLevel="2" x14ac:dyDescent="0.3">
      <c r="A2036" s="438"/>
      <c r="B2036" s="603"/>
      <c r="C2036" s="439" t="s">
        <v>2097</v>
      </c>
      <c r="D2036" s="439" t="s">
        <v>2098</v>
      </c>
      <c r="E2036" s="88" t="s">
        <v>2049</v>
      </c>
      <c r="F2036" s="220"/>
      <c r="G2036" s="220"/>
      <c r="H2036" s="461"/>
      <c r="I2036" s="461"/>
      <c r="J2036" s="595"/>
      <c r="K2036" s="595"/>
      <c r="L2036" s="595"/>
      <c r="M2036" s="595"/>
      <c r="N2036" s="595"/>
      <c r="O2036" s="461"/>
      <c r="P2036" s="461"/>
    </row>
    <row r="2037" spans="1:18" s="462" customFormat="1" ht="34.5" hidden="1" outlineLevel="2" x14ac:dyDescent="0.3">
      <c r="A2037" s="438"/>
      <c r="B2037" s="603"/>
      <c r="C2037" s="439" t="s">
        <v>2099</v>
      </c>
      <c r="D2037" s="439" t="s">
        <v>2100</v>
      </c>
      <c r="E2037" s="88" t="s">
        <v>2049</v>
      </c>
      <c r="F2037" s="220"/>
      <c r="G2037" s="220"/>
      <c r="H2037" s="461"/>
      <c r="I2037" s="461"/>
      <c r="J2037" s="595"/>
      <c r="K2037" s="595"/>
      <c r="L2037" s="595"/>
      <c r="M2037" s="595"/>
      <c r="N2037" s="595"/>
      <c r="O2037" s="461"/>
      <c r="P2037" s="461"/>
    </row>
    <row r="2038" spans="1:18" s="462" customFormat="1" ht="17.25" hidden="1" outlineLevel="2" x14ac:dyDescent="0.3">
      <c r="A2038" s="547"/>
      <c r="B2038" s="624"/>
      <c r="C2038" s="439" t="s">
        <v>2101</v>
      </c>
      <c r="D2038" s="439" t="s">
        <v>2102</v>
      </c>
      <c r="E2038" s="618" t="s">
        <v>2054</v>
      </c>
      <c r="F2038" s="220"/>
      <c r="G2038" s="220"/>
      <c r="H2038" s="461"/>
      <c r="I2038" s="461"/>
      <c r="J2038" s="595"/>
      <c r="K2038" s="595"/>
      <c r="L2038" s="595"/>
      <c r="M2038" s="595"/>
      <c r="N2038" s="595"/>
      <c r="O2038" s="461"/>
      <c r="P2038" s="461"/>
    </row>
    <row r="2039" spans="1:18" s="462" customFormat="1" ht="17.25" hidden="1" customHeight="1" outlineLevel="2" x14ac:dyDescent="0.3">
      <c r="A2039" s="444"/>
      <c r="B2039" s="451"/>
      <c r="C2039" s="451"/>
      <c r="D2039" s="451"/>
      <c r="E2039" s="452"/>
      <c r="F2039" s="220"/>
      <c r="G2039" s="220"/>
      <c r="H2039" s="461"/>
      <c r="I2039" s="461"/>
      <c r="J2039" s="595"/>
      <c r="K2039" s="595"/>
      <c r="L2039" s="595"/>
      <c r="M2039" s="595"/>
      <c r="N2039" s="595"/>
      <c r="O2039" s="461"/>
      <c r="P2039" s="461"/>
    </row>
    <row r="2040" spans="1:18" s="462" customFormat="1" ht="17.25" hidden="1" outlineLevel="2" x14ac:dyDescent="0.3">
      <c r="A2040" s="438"/>
      <c r="B2040" s="603"/>
      <c r="C2040" s="439" t="s">
        <v>2103</v>
      </c>
      <c r="D2040" s="439" t="s">
        <v>2104</v>
      </c>
      <c r="E2040" s="619" t="s">
        <v>2105</v>
      </c>
      <c r="F2040" s="220"/>
      <c r="G2040" s="220"/>
      <c r="H2040" s="461"/>
      <c r="I2040" s="461"/>
      <c r="J2040" s="595"/>
      <c r="K2040" s="595"/>
      <c r="L2040" s="595"/>
      <c r="M2040" s="595"/>
      <c r="N2040" s="595"/>
      <c r="O2040" s="461"/>
      <c r="P2040" s="461"/>
    </row>
    <row r="2041" spans="1:18" s="462" customFormat="1" ht="17.25" hidden="1" outlineLevel="2" x14ac:dyDescent="0.3">
      <c r="A2041" s="448"/>
      <c r="B2041" s="608"/>
      <c r="C2041" s="439" t="s">
        <v>2106</v>
      </c>
      <c r="D2041" s="439" t="s">
        <v>2107</v>
      </c>
      <c r="E2041" s="620" t="s">
        <v>2059</v>
      </c>
      <c r="F2041" s="460"/>
      <c r="G2041" s="220"/>
    </row>
    <row r="2042" spans="1:18" s="462" customFormat="1" ht="17.25" hidden="1" outlineLevel="2" x14ac:dyDescent="0.3">
      <c r="A2042" s="448"/>
      <c r="B2042" s="608"/>
      <c r="C2042" s="439" t="s">
        <v>2108</v>
      </c>
      <c r="D2042" s="439" t="s">
        <v>2109</v>
      </c>
      <c r="E2042" s="619"/>
      <c r="F2042" s="460"/>
      <c r="G2042" s="220"/>
    </row>
    <row r="2043" spans="1:18" s="462" customFormat="1" ht="34.5" hidden="1" outlineLevel="2" x14ac:dyDescent="0.3">
      <c r="A2043" s="448"/>
      <c r="B2043" s="608"/>
      <c r="C2043" s="439" t="s">
        <v>2110</v>
      </c>
      <c r="D2043" s="439" t="s">
        <v>2111</v>
      </c>
      <c r="E2043" s="619" t="s">
        <v>2064</v>
      </c>
      <c r="F2043" s="460"/>
      <c r="G2043" s="220"/>
    </row>
    <row r="2044" spans="1:18" s="462" customFormat="1" ht="34.5" hidden="1" outlineLevel="2" x14ac:dyDescent="0.3">
      <c r="A2044" s="611"/>
      <c r="B2044" s="612"/>
      <c r="C2044" s="714" t="s">
        <v>2065</v>
      </c>
      <c r="D2044" s="621" t="s">
        <v>2112</v>
      </c>
      <c r="E2044" s="622" t="s">
        <v>2011</v>
      </c>
      <c r="F2044" s="460"/>
      <c r="G2044" s="220"/>
    </row>
    <row r="2045" spans="1:18" s="596" customFormat="1" ht="17.25" hidden="1" customHeight="1" outlineLevel="2" x14ac:dyDescent="0.3">
      <c r="A2045" s="444"/>
      <c r="B2045" s="451"/>
      <c r="C2045" s="451"/>
      <c r="D2045" s="451"/>
      <c r="E2045" s="452"/>
      <c r="F2045" s="220"/>
      <c r="G2045" s="220"/>
      <c r="H2045" s="221"/>
      <c r="I2045" s="222"/>
      <c r="J2045" s="223"/>
      <c r="K2045" s="595"/>
      <c r="L2045" s="595"/>
      <c r="M2045" s="595"/>
      <c r="N2045" s="595"/>
      <c r="O2045" s="595"/>
      <c r="P2045" s="595"/>
    </row>
    <row r="2046" spans="1:18" s="86" customFormat="1" ht="34.5" hidden="1" outlineLevel="2" x14ac:dyDescent="0.3">
      <c r="A2046" s="438"/>
      <c r="B2046" s="614"/>
      <c r="C2046" s="623" t="s">
        <v>658</v>
      </c>
      <c r="D2046" s="439" t="s">
        <v>2067</v>
      </c>
      <c r="E2046" s="507" t="s">
        <v>2014</v>
      </c>
      <c r="F2046" s="460"/>
      <c r="G2046" s="220"/>
      <c r="H2046" s="462"/>
      <c r="I2046" s="462"/>
      <c r="J2046" s="462"/>
      <c r="K2046" s="462"/>
      <c r="L2046" s="462"/>
      <c r="M2046" s="462"/>
      <c r="N2046" s="462"/>
      <c r="O2046" s="462"/>
      <c r="P2046" s="462"/>
      <c r="Q2046" s="462"/>
      <c r="R2046" s="462"/>
    </row>
    <row r="2047" spans="1:18" s="86" customFormat="1" ht="34.5" hidden="1" outlineLevel="2" x14ac:dyDescent="0.3">
      <c r="A2047" s="438"/>
      <c r="B2047" s="614"/>
      <c r="C2047" s="623" t="s">
        <v>659</v>
      </c>
      <c r="D2047" s="439" t="s">
        <v>2068</v>
      </c>
      <c r="E2047" s="507" t="s">
        <v>2014</v>
      </c>
      <c r="F2047" s="460"/>
      <c r="G2047" s="220"/>
      <c r="H2047" s="462"/>
      <c r="I2047" s="462"/>
      <c r="J2047" s="462"/>
      <c r="K2047" s="462"/>
      <c r="L2047" s="462"/>
      <c r="M2047" s="462"/>
      <c r="N2047" s="462"/>
      <c r="O2047" s="462"/>
      <c r="P2047" s="462"/>
      <c r="Q2047" s="462"/>
      <c r="R2047" s="462"/>
    </row>
    <row r="2048" spans="1:18" s="86" customFormat="1" ht="34.5" hidden="1" outlineLevel="2" x14ac:dyDescent="0.3">
      <c r="A2048" s="438"/>
      <c r="B2048" s="614"/>
      <c r="C2048" s="439" t="s">
        <v>85</v>
      </c>
      <c r="D2048" s="439" t="s">
        <v>2069</v>
      </c>
      <c r="E2048" s="507" t="s">
        <v>2014</v>
      </c>
      <c r="F2048" s="460"/>
      <c r="G2048" s="220"/>
      <c r="H2048" s="462"/>
      <c r="I2048" s="462"/>
      <c r="J2048" s="462"/>
      <c r="K2048" s="462"/>
      <c r="L2048" s="462"/>
      <c r="M2048" s="462"/>
      <c r="N2048" s="462"/>
      <c r="O2048" s="462"/>
      <c r="P2048" s="462"/>
      <c r="Q2048" s="462"/>
      <c r="R2048" s="462"/>
    </row>
    <row r="2049" spans="1:18" s="462" customFormat="1" ht="17.25" hidden="1" customHeight="1" outlineLevel="1" x14ac:dyDescent="0.3">
      <c r="A2049" s="444"/>
      <c r="B2049" s="451"/>
      <c r="C2049" s="451"/>
      <c r="D2049" s="451"/>
      <c r="E2049" s="452"/>
      <c r="F2049" s="460"/>
      <c r="G2049" s="220"/>
    </row>
    <row r="2050" spans="1:18" s="86" customFormat="1" ht="17.25" hidden="1" outlineLevel="1" x14ac:dyDescent="0.3">
      <c r="A2050" s="79"/>
      <c r="B2050" s="80">
        <f>SUM(B2051:B2108)</f>
        <v>0</v>
      </c>
      <c r="C2050" s="437" t="s">
        <v>2113</v>
      </c>
      <c r="D2050" s="81" t="s">
        <v>2114</v>
      </c>
      <c r="E2050" s="105"/>
      <c r="F2050" s="83"/>
      <c r="G2050" s="84"/>
      <c r="H2050" s="85"/>
      <c r="I2050" s="85"/>
      <c r="J2050" s="85"/>
      <c r="K2050" s="85"/>
      <c r="L2050" s="85"/>
      <c r="M2050" s="85"/>
      <c r="N2050" s="85"/>
      <c r="O2050" s="85"/>
      <c r="P2050" s="85"/>
    </row>
    <row r="2051" spans="1:18" s="596" customFormat="1" ht="17.25" hidden="1" outlineLevel="2" x14ac:dyDescent="0.3">
      <c r="A2051" s="598"/>
      <c r="B2051" s="599"/>
      <c r="C2051" s="599"/>
      <c r="D2051" s="599"/>
      <c r="E2051" s="600"/>
      <c r="F2051" s="220"/>
      <c r="G2051" s="220"/>
      <c r="H2051" s="221"/>
      <c r="I2051" s="222"/>
      <c r="J2051" s="223"/>
      <c r="K2051" s="595"/>
      <c r="L2051" s="595"/>
      <c r="M2051" s="595"/>
      <c r="N2051" s="595"/>
      <c r="O2051" s="595"/>
      <c r="P2051" s="595"/>
      <c r="Q2051" s="595"/>
      <c r="R2051" s="595"/>
    </row>
    <row r="2052" spans="1:18" s="596" customFormat="1" ht="34.5" hidden="1" outlineLevel="2" x14ac:dyDescent="0.3">
      <c r="A2052" s="438"/>
      <c r="B2052" s="224"/>
      <c r="C2052" s="711" t="s">
        <v>1907</v>
      </c>
      <c r="D2052" s="597" t="s">
        <v>1908</v>
      </c>
      <c r="E2052" s="91"/>
      <c r="F2052" s="220"/>
      <c r="G2052" s="220"/>
      <c r="H2052" s="221"/>
      <c r="I2052" s="222"/>
      <c r="J2052" s="223"/>
      <c r="K2052" s="595"/>
      <c r="L2052" s="595"/>
      <c r="M2052" s="595"/>
      <c r="N2052" s="595"/>
      <c r="O2052" s="595"/>
      <c r="P2052" s="595"/>
    </row>
    <row r="2053" spans="1:18" s="596" customFormat="1" ht="34.5" hidden="1" outlineLevel="2" x14ac:dyDescent="0.3">
      <c r="A2053" s="438"/>
      <c r="B2053" s="224"/>
      <c r="C2053" s="711" t="s">
        <v>1909</v>
      </c>
      <c r="D2053" s="597" t="s">
        <v>1910</v>
      </c>
      <c r="E2053" s="91"/>
      <c r="F2053" s="220"/>
      <c r="G2053" s="220"/>
      <c r="H2053" s="221"/>
      <c r="I2053" s="222"/>
      <c r="J2053" s="223"/>
      <c r="K2053" s="595"/>
      <c r="L2053" s="595"/>
      <c r="M2053" s="595"/>
      <c r="N2053" s="595"/>
      <c r="O2053" s="595"/>
      <c r="P2053" s="595"/>
    </row>
    <row r="2054" spans="1:18" s="596" customFormat="1" ht="34.5" hidden="1" outlineLevel="2" x14ac:dyDescent="0.3">
      <c r="A2054" s="438"/>
      <c r="B2054" s="224"/>
      <c r="C2054" s="711" t="s">
        <v>1911</v>
      </c>
      <c r="D2054" s="597" t="s">
        <v>1912</v>
      </c>
      <c r="E2054" s="91"/>
      <c r="F2054" s="220"/>
      <c r="G2054" s="220"/>
      <c r="H2054" s="221"/>
      <c r="I2054" s="222"/>
      <c r="J2054" s="223"/>
      <c r="K2054" s="595"/>
      <c r="L2054" s="595"/>
      <c r="M2054" s="595"/>
      <c r="N2054" s="595"/>
      <c r="O2054" s="595"/>
      <c r="P2054" s="595"/>
    </row>
    <row r="2055" spans="1:18" s="596" customFormat="1" ht="34.5" hidden="1" outlineLevel="2" x14ac:dyDescent="0.3">
      <c r="A2055" s="438"/>
      <c r="B2055" s="224"/>
      <c r="C2055" s="711" t="s">
        <v>1913</v>
      </c>
      <c r="D2055" s="597" t="s">
        <v>1914</v>
      </c>
      <c r="E2055" s="91"/>
      <c r="F2055" s="220"/>
      <c r="G2055" s="220"/>
      <c r="H2055" s="221"/>
      <c r="I2055" s="222"/>
      <c r="J2055" s="223"/>
      <c r="K2055" s="595"/>
      <c r="L2055" s="595"/>
      <c r="M2055" s="595"/>
      <c r="N2055" s="595"/>
      <c r="O2055" s="595"/>
      <c r="P2055" s="595"/>
    </row>
    <row r="2056" spans="1:18" s="596" customFormat="1" ht="34.5" hidden="1" outlineLevel="2" x14ac:dyDescent="0.3">
      <c r="A2056" s="438"/>
      <c r="B2056" s="224"/>
      <c r="C2056" s="711" t="s">
        <v>1915</v>
      </c>
      <c r="D2056" s="597" t="s">
        <v>1916</v>
      </c>
      <c r="E2056" s="91"/>
      <c r="F2056" s="220"/>
      <c r="G2056" s="220"/>
      <c r="H2056" s="221"/>
      <c r="I2056" s="222"/>
      <c r="J2056" s="223"/>
      <c r="K2056" s="595"/>
      <c r="L2056" s="595"/>
      <c r="M2056" s="595"/>
      <c r="N2056" s="595"/>
      <c r="O2056" s="595"/>
      <c r="P2056" s="595"/>
    </row>
    <row r="2057" spans="1:18" s="596" customFormat="1" ht="34.5" hidden="1" outlineLevel="2" x14ac:dyDescent="0.3">
      <c r="A2057" s="438"/>
      <c r="B2057" s="224"/>
      <c r="C2057" s="711" t="s">
        <v>1917</v>
      </c>
      <c r="D2057" s="597" t="s">
        <v>1918</v>
      </c>
      <c r="E2057" s="91"/>
      <c r="F2057" s="220"/>
      <c r="G2057" s="220"/>
      <c r="H2057" s="221"/>
      <c r="I2057" s="222"/>
      <c r="J2057" s="223"/>
      <c r="K2057" s="595"/>
      <c r="L2057" s="595"/>
      <c r="M2057" s="595"/>
      <c r="N2057" s="595"/>
      <c r="O2057" s="595"/>
      <c r="P2057" s="595"/>
    </row>
    <row r="2058" spans="1:18" s="596" customFormat="1" ht="34.5" hidden="1" outlineLevel="2" x14ac:dyDescent="0.3">
      <c r="A2058" s="438"/>
      <c r="B2058" s="224"/>
      <c r="C2058" s="508" t="s">
        <v>1919</v>
      </c>
      <c r="D2058" s="481" t="s">
        <v>1920</v>
      </c>
      <c r="E2058" s="91"/>
      <c r="F2058" s="220"/>
      <c r="G2058" s="220"/>
      <c r="H2058" s="221"/>
      <c r="I2058" s="222"/>
      <c r="J2058" s="223"/>
      <c r="K2058" s="595"/>
      <c r="L2058" s="595"/>
      <c r="M2058" s="595"/>
      <c r="N2058" s="595"/>
      <c r="O2058" s="595"/>
      <c r="P2058" s="595"/>
    </row>
    <row r="2059" spans="1:18" s="596" customFormat="1" ht="34.5" hidden="1" outlineLevel="2" x14ac:dyDescent="0.3">
      <c r="A2059" s="438"/>
      <c r="B2059" s="224"/>
      <c r="C2059" s="508" t="s">
        <v>1921</v>
      </c>
      <c r="D2059" s="481" t="s">
        <v>1922</v>
      </c>
      <c r="E2059" s="91"/>
      <c r="F2059" s="220"/>
      <c r="G2059" s="220"/>
      <c r="H2059" s="221"/>
      <c r="I2059" s="222"/>
      <c r="J2059" s="223"/>
      <c r="K2059" s="595"/>
      <c r="L2059" s="595"/>
      <c r="M2059" s="595"/>
      <c r="N2059" s="595"/>
      <c r="O2059" s="595"/>
      <c r="P2059" s="595"/>
    </row>
    <row r="2060" spans="1:18" s="596" customFormat="1" ht="34.5" hidden="1" outlineLevel="2" x14ac:dyDescent="0.3">
      <c r="A2060" s="438"/>
      <c r="B2060" s="224"/>
      <c r="C2060" s="508" t="s">
        <v>1923</v>
      </c>
      <c r="D2060" s="481" t="s">
        <v>1924</v>
      </c>
      <c r="E2060" s="91"/>
      <c r="F2060" s="220"/>
      <c r="G2060" s="220"/>
      <c r="H2060" s="221"/>
      <c r="I2060" s="222"/>
      <c r="J2060" s="223"/>
      <c r="K2060" s="595"/>
      <c r="L2060" s="595"/>
      <c r="M2060" s="595"/>
      <c r="N2060" s="595"/>
      <c r="O2060" s="595"/>
      <c r="P2060" s="595"/>
    </row>
    <row r="2061" spans="1:18" s="596" customFormat="1" ht="17.25" hidden="1" outlineLevel="2" x14ac:dyDescent="0.3">
      <c r="A2061" s="598"/>
      <c r="B2061" s="599"/>
      <c r="C2061" s="599"/>
      <c r="D2061" s="599"/>
      <c r="E2061" s="600"/>
      <c r="F2061" s="220"/>
      <c r="G2061" s="220"/>
      <c r="H2061" s="221"/>
      <c r="I2061" s="222"/>
      <c r="J2061" s="223"/>
      <c r="K2061" s="595"/>
      <c r="L2061" s="595"/>
      <c r="M2061" s="595"/>
      <c r="N2061" s="595"/>
      <c r="O2061" s="595"/>
      <c r="P2061" s="595"/>
      <c r="Q2061" s="595"/>
      <c r="R2061" s="595"/>
    </row>
    <row r="2062" spans="1:18" s="596" customFormat="1" ht="34.5" hidden="1" outlineLevel="2" x14ac:dyDescent="0.3">
      <c r="A2062" s="438"/>
      <c r="B2062" s="224"/>
      <c r="C2062" s="439" t="s">
        <v>1925</v>
      </c>
      <c r="D2062" s="481" t="s">
        <v>1926</v>
      </c>
      <c r="E2062" s="183" t="s">
        <v>1927</v>
      </c>
      <c r="F2062" s="220"/>
      <c r="G2062" s="220"/>
      <c r="H2062" s="221"/>
      <c r="I2062" s="222"/>
      <c r="J2062" s="223"/>
      <c r="K2062" s="595"/>
      <c r="L2062" s="595"/>
      <c r="M2062" s="595"/>
      <c r="N2062" s="595"/>
      <c r="O2062" s="595"/>
      <c r="P2062" s="595"/>
    </row>
    <row r="2063" spans="1:18" s="596" customFormat="1" ht="17.25" hidden="1" outlineLevel="2" x14ac:dyDescent="0.3">
      <c r="A2063" s="598"/>
      <c r="B2063" s="599"/>
      <c r="C2063" s="599"/>
      <c r="D2063" s="599"/>
      <c r="E2063" s="600"/>
      <c r="F2063" s="220"/>
      <c r="G2063" s="220"/>
      <c r="H2063" s="221"/>
      <c r="I2063" s="222"/>
      <c r="J2063" s="223"/>
      <c r="K2063" s="595"/>
      <c r="L2063" s="595"/>
      <c r="M2063" s="595"/>
      <c r="N2063" s="595"/>
      <c r="O2063" s="595"/>
      <c r="P2063" s="595"/>
      <c r="Q2063" s="595"/>
      <c r="R2063" s="595"/>
    </row>
    <row r="2064" spans="1:18" s="596" customFormat="1" ht="34.5" hidden="1" outlineLevel="2" x14ac:dyDescent="0.3">
      <c r="A2064" s="438"/>
      <c r="B2064" s="224"/>
      <c r="C2064" s="439" t="s">
        <v>1928</v>
      </c>
      <c r="D2064" s="481" t="s">
        <v>1929</v>
      </c>
      <c r="E2064" s="183" t="s">
        <v>1930</v>
      </c>
      <c r="F2064" s="220"/>
      <c r="G2064" s="220"/>
      <c r="H2064" s="221"/>
      <c r="I2064" s="222"/>
      <c r="J2064" s="223"/>
      <c r="K2064" s="595"/>
      <c r="L2064" s="595"/>
      <c r="M2064" s="595"/>
      <c r="N2064" s="595"/>
      <c r="O2064" s="595"/>
      <c r="P2064" s="595"/>
    </row>
    <row r="2065" spans="1:18" s="596" customFormat="1" ht="34.5" hidden="1" outlineLevel="2" x14ac:dyDescent="0.3">
      <c r="A2065" s="438"/>
      <c r="B2065" s="224"/>
      <c r="C2065" s="439" t="s">
        <v>1931</v>
      </c>
      <c r="D2065" s="481" t="s">
        <v>1932</v>
      </c>
      <c r="E2065" s="183" t="s">
        <v>1930</v>
      </c>
      <c r="F2065" s="220"/>
      <c r="G2065" s="220"/>
      <c r="H2065" s="221"/>
      <c r="I2065" s="222"/>
      <c r="J2065" s="223"/>
      <c r="K2065" s="595"/>
      <c r="L2065" s="595"/>
      <c r="M2065" s="595"/>
      <c r="N2065" s="595"/>
      <c r="O2065" s="595"/>
      <c r="P2065" s="595"/>
    </row>
    <row r="2066" spans="1:18" s="596" customFormat="1" ht="17.25" hidden="1" outlineLevel="2" x14ac:dyDescent="0.3">
      <c r="A2066" s="438"/>
      <c r="B2066" s="224"/>
      <c r="C2066" s="439" t="s">
        <v>1933</v>
      </c>
      <c r="D2066" s="481" t="s">
        <v>1934</v>
      </c>
      <c r="E2066" s="183" t="s">
        <v>1930</v>
      </c>
      <c r="F2066" s="220"/>
      <c r="G2066" s="220"/>
      <c r="H2066" s="221"/>
      <c r="I2066" s="222"/>
      <c r="J2066" s="223"/>
      <c r="K2066" s="595"/>
      <c r="L2066" s="595"/>
      <c r="M2066" s="595"/>
      <c r="N2066" s="595"/>
      <c r="O2066" s="595"/>
      <c r="P2066" s="595"/>
    </row>
    <row r="2067" spans="1:18" s="596" customFormat="1" ht="34.5" hidden="1" outlineLevel="2" x14ac:dyDescent="0.3">
      <c r="A2067" s="438"/>
      <c r="B2067" s="224"/>
      <c r="C2067" s="439" t="s">
        <v>1935</v>
      </c>
      <c r="D2067" s="481" t="s">
        <v>1936</v>
      </c>
      <c r="E2067" s="183" t="s">
        <v>1930</v>
      </c>
      <c r="F2067" s="220"/>
      <c r="G2067" s="220"/>
      <c r="H2067" s="221"/>
      <c r="I2067" s="222"/>
      <c r="J2067" s="223"/>
      <c r="K2067" s="595"/>
      <c r="L2067" s="595"/>
      <c r="M2067" s="595"/>
      <c r="N2067" s="595"/>
      <c r="O2067" s="595"/>
      <c r="P2067" s="595"/>
    </row>
    <row r="2068" spans="1:18" s="596" customFormat="1" ht="34.5" hidden="1" outlineLevel="2" x14ac:dyDescent="0.3">
      <c r="A2068" s="438"/>
      <c r="B2068" s="224"/>
      <c r="C2068" s="439" t="s">
        <v>1937</v>
      </c>
      <c r="D2068" s="481" t="s">
        <v>1938</v>
      </c>
      <c r="E2068" s="183" t="s">
        <v>1939</v>
      </c>
      <c r="F2068" s="220"/>
      <c r="G2068" s="220"/>
      <c r="H2068" s="221"/>
      <c r="I2068" s="222"/>
      <c r="J2068" s="223"/>
      <c r="K2068" s="595"/>
      <c r="L2068" s="595"/>
      <c r="M2068" s="595"/>
      <c r="N2068" s="595"/>
      <c r="O2068" s="595"/>
      <c r="P2068" s="595"/>
    </row>
    <row r="2069" spans="1:18" s="596" customFormat="1" ht="34.5" hidden="1" outlineLevel="2" x14ac:dyDescent="0.3">
      <c r="A2069" s="438"/>
      <c r="B2069" s="224"/>
      <c r="C2069" s="439" t="s">
        <v>1940</v>
      </c>
      <c r="D2069" s="481" t="s">
        <v>1941</v>
      </c>
      <c r="E2069" s="183" t="s">
        <v>1939</v>
      </c>
      <c r="F2069" s="220"/>
      <c r="G2069" s="220"/>
      <c r="H2069" s="221"/>
      <c r="I2069" s="222"/>
      <c r="J2069" s="223"/>
      <c r="K2069" s="595"/>
      <c r="L2069" s="595"/>
      <c r="M2069" s="595"/>
      <c r="N2069" s="595"/>
      <c r="O2069" s="595"/>
      <c r="P2069" s="595"/>
    </row>
    <row r="2070" spans="1:18" s="596" customFormat="1" ht="17.25" hidden="1" outlineLevel="2" x14ac:dyDescent="0.3">
      <c r="A2070" s="438"/>
      <c r="B2070" s="224"/>
      <c r="C2070" s="439" t="s">
        <v>1942</v>
      </c>
      <c r="D2070" s="481" t="s">
        <v>1943</v>
      </c>
      <c r="E2070" s="183" t="s">
        <v>1939</v>
      </c>
      <c r="F2070" s="220"/>
      <c r="G2070" s="220"/>
      <c r="H2070" s="221"/>
      <c r="I2070" s="222"/>
      <c r="J2070" s="223"/>
      <c r="K2070" s="595"/>
      <c r="L2070" s="595"/>
      <c r="M2070" s="595"/>
      <c r="N2070" s="595"/>
      <c r="O2070" s="595"/>
      <c r="P2070" s="595"/>
    </row>
    <row r="2071" spans="1:18" s="596" customFormat="1" ht="34.5" hidden="1" outlineLevel="2" x14ac:dyDescent="0.3">
      <c r="A2071" s="438"/>
      <c r="B2071" s="224"/>
      <c r="C2071" s="439" t="s">
        <v>1944</v>
      </c>
      <c r="D2071" s="481" t="s">
        <v>1945</v>
      </c>
      <c r="E2071" s="183" t="s">
        <v>1939</v>
      </c>
      <c r="F2071" s="220"/>
      <c r="G2071" s="220"/>
      <c r="H2071" s="221"/>
      <c r="I2071" s="222"/>
      <c r="J2071" s="223"/>
      <c r="K2071" s="595"/>
      <c r="L2071" s="595"/>
      <c r="M2071" s="595"/>
      <c r="N2071" s="595"/>
      <c r="O2071" s="595"/>
      <c r="P2071" s="595"/>
    </row>
    <row r="2072" spans="1:18" s="596" customFormat="1" ht="34.5" hidden="1" outlineLevel="2" x14ac:dyDescent="0.3">
      <c r="A2072" s="438"/>
      <c r="B2072" s="224"/>
      <c r="C2072" s="712" t="s">
        <v>1946</v>
      </c>
      <c r="D2072" s="601" t="s">
        <v>1947</v>
      </c>
      <c r="E2072" s="602" t="s">
        <v>1948</v>
      </c>
      <c r="F2072" s="220"/>
      <c r="G2072" s="220"/>
      <c r="H2072" s="221"/>
      <c r="I2072" s="222"/>
      <c r="J2072" s="223"/>
      <c r="K2072" s="595"/>
      <c r="L2072" s="595"/>
      <c r="M2072" s="595"/>
      <c r="N2072" s="595"/>
      <c r="O2072" s="595"/>
      <c r="P2072" s="595"/>
    </row>
    <row r="2073" spans="1:18" s="596" customFormat="1" ht="17.25" hidden="1" outlineLevel="2" x14ac:dyDescent="0.3">
      <c r="A2073" s="598"/>
      <c r="B2073" s="599"/>
      <c r="C2073" s="599"/>
      <c r="D2073" s="599"/>
      <c r="E2073" s="600"/>
      <c r="F2073" s="220"/>
      <c r="G2073" s="220"/>
      <c r="H2073" s="221"/>
      <c r="I2073" s="222"/>
      <c r="J2073" s="223"/>
      <c r="K2073" s="595"/>
      <c r="L2073" s="595"/>
      <c r="M2073" s="595"/>
      <c r="N2073" s="595"/>
      <c r="O2073" s="595"/>
      <c r="P2073" s="595"/>
      <c r="Q2073" s="595"/>
      <c r="R2073" s="595"/>
    </row>
    <row r="2074" spans="1:18" s="596" customFormat="1" ht="34.5" hidden="1" outlineLevel="2" x14ac:dyDescent="0.3">
      <c r="A2074" s="438"/>
      <c r="B2074" s="224"/>
      <c r="C2074" s="508" t="s">
        <v>1949</v>
      </c>
      <c r="D2074" s="481" t="s">
        <v>1950</v>
      </c>
      <c r="E2074" s="183" t="s">
        <v>1951</v>
      </c>
      <c r="F2074" s="220"/>
      <c r="G2074" s="220"/>
      <c r="H2074" s="221"/>
      <c r="I2074" s="222"/>
      <c r="J2074" s="223"/>
      <c r="K2074" s="595"/>
      <c r="L2074" s="595"/>
      <c r="M2074" s="595"/>
      <c r="N2074" s="595"/>
      <c r="O2074" s="595"/>
      <c r="P2074" s="595"/>
    </row>
    <row r="2075" spans="1:18" s="596" customFormat="1" ht="34.5" hidden="1" outlineLevel="2" x14ac:dyDescent="0.3">
      <c r="A2075" s="438"/>
      <c r="B2075" s="224"/>
      <c r="C2075" s="508" t="s">
        <v>1952</v>
      </c>
      <c r="D2075" s="481" t="s">
        <v>1953</v>
      </c>
      <c r="E2075" s="91"/>
      <c r="F2075" s="220"/>
      <c r="G2075" s="220"/>
      <c r="H2075" s="221"/>
      <c r="I2075" s="222"/>
      <c r="J2075" s="223"/>
      <c r="K2075" s="595"/>
      <c r="L2075" s="595"/>
      <c r="M2075" s="595"/>
      <c r="N2075" s="595"/>
      <c r="O2075" s="595"/>
      <c r="P2075" s="595"/>
    </row>
    <row r="2076" spans="1:18" s="596" customFormat="1" ht="34.5" hidden="1" outlineLevel="2" x14ac:dyDescent="0.3">
      <c r="A2076" s="438"/>
      <c r="B2076" s="224"/>
      <c r="C2076" s="508" t="s">
        <v>1954</v>
      </c>
      <c r="D2076" s="481" t="s">
        <v>1955</v>
      </c>
      <c r="E2076" s="91"/>
      <c r="F2076" s="220"/>
      <c r="G2076" s="220"/>
      <c r="H2076" s="221"/>
      <c r="I2076" s="222"/>
      <c r="J2076" s="223"/>
      <c r="K2076" s="595"/>
      <c r="L2076" s="595"/>
      <c r="M2076" s="595"/>
      <c r="N2076" s="595"/>
      <c r="O2076" s="595"/>
      <c r="P2076" s="595"/>
    </row>
    <row r="2077" spans="1:18" s="596" customFormat="1" ht="34.5" hidden="1" outlineLevel="2" x14ac:dyDescent="0.3">
      <c r="A2077" s="438"/>
      <c r="B2077" s="224"/>
      <c r="C2077" s="508" t="s">
        <v>1956</v>
      </c>
      <c r="D2077" s="481" t="s">
        <v>1957</v>
      </c>
      <c r="E2077" s="91"/>
      <c r="F2077" s="220"/>
      <c r="G2077" s="220"/>
      <c r="H2077" s="221"/>
      <c r="I2077" s="222"/>
      <c r="J2077" s="223"/>
      <c r="K2077" s="595"/>
      <c r="L2077" s="595"/>
      <c r="M2077" s="595"/>
      <c r="N2077" s="595"/>
      <c r="O2077" s="595"/>
      <c r="P2077" s="595"/>
    </row>
    <row r="2078" spans="1:18" s="596" customFormat="1" ht="34.5" hidden="1" outlineLevel="2" x14ac:dyDescent="0.3">
      <c r="A2078" s="438"/>
      <c r="B2078" s="224"/>
      <c r="C2078" s="508" t="s">
        <v>1958</v>
      </c>
      <c r="D2078" s="481" t="s">
        <v>1959</v>
      </c>
      <c r="E2078" s="91"/>
      <c r="F2078" s="220"/>
      <c r="G2078" s="220"/>
      <c r="H2078" s="221"/>
      <c r="I2078" s="222"/>
      <c r="J2078" s="223"/>
      <c r="K2078" s="595"/>
      <c r="L2078" s="595"/>
      <c r="M2078" s="595"/>
      <c r="N2078" s="595"/>
      <c r="O2078" s="595"/>
      <c r="P2078" s="595"/>
    </row>
    <row r="2079" spans="1:18" s="596" customFormat="1" ht="34.5" hidden="1" outlineLevel="2" x14ac:dyDescent="0.3">
      <c r="A2079" s="438"/>
      <c r="B2079" s="224"/>
      <c r="C2079" s="508" t="s">
        <v>1960</v>
      </c>
      <c r="D2079" s="481" t="s">
        <v>1961</v>
      </c>
      <c r="E2079" s="183" t="s">
        <v>1951</v>
      </c>
      <c r="F2079" s="220"/>
      <c r="G2079" s="220"/>
      <c r="H2079" s="221"/>
      <c r="I2079" s="222"/>
      <c r="J2079" s="223"/>
      <c r="K2079" s="595"/>
      <c r="L2079" s="595"/>
      <c r="M2079" s="595"/>
      <c r="N2079" s="595"/>
      <c r="O2079" s="595"/>
      <c r="P2079" s="595"/>
    </row>
    <row r="2080" spans="1:18" s="596" customFormat="1" ht="34.5" hidden="1" outlineLevel="2" x14ac:dyDescent="0.3">
      <c r="A2080" s="438"/>
      <c r="B2080" s="224"/>
      <c r="C2080" s="508" t="s">
        <v>1962</v>
      </c>
      <c r="D2080" s="481" t="s">
        <v>1963</v>
      </c>
      <c r="E2080" s="183"/>
      <c r="F2080" s="220"/>
      <c r="G2080" s="220"/>
      <c r="H2080" s="221"/>
      <c r="I2080" s="222"/>
      <c r="J2080" s="223"/>
      <c r="K2080" s="595"/>
      <c r="L2080" s="595"/>
      <c r="M2080" s="595"/>
      <c r="N2080" s="595"/>
      <c r="O2080" s="595"/>
      <c r="P2080" s="595"/>
    </row>
    <row r="2081" spans="1:16" s="596" customFormat="1" ht="34.5" hidden="1" outlineLevel="2" x14ac:dyDescent="0.3">
      <c r="A2081" s="438"/>
      <c r="B2081" s="224"/>
      <c r="C2081" s="508" t="s">
        <v>1964</v>
      </c>
      <c r="D2081" s="481" t="s">
        <v>1965</v>
      </c>
      <c r="E2081" s="183"/>
      <c r="F2081" s="220"/>
      <c r="G2081" s="220"/>
      <c r="H2081" s="221"/>
      <c r="I2081" s="222"/>
      <c r="J2081" s="223"/>
      <c r="K2081" s="595"/>
      <c r="L2081" s="595"/>
      <c r="M2081" s="595"/>
      <c r="N2081" s="595"/>
      <c r="O2081" s="595"/>
      <c r="P2081" s="595"/>
    </row>
    <row r="2082" spans="1:16" s="596" customFormat="1" ht="34.5" hidden="1" outlineLevel="2" x14ac:dyDescent="0.3">
      <c r="A2082" s="438"/>
      <c r="B2082" s="224"/>
      <c r="C2082" s="508" t="s">
        <v>1966</v>
      </c>
      <c r="D2082" s="481" t="s">
        <v>1967</v>
      </c>
      <c r="E2082" s="183"/>
      <c r="F2082" s="220"/>
      <c r="G2082" s="220"/>
      <c r="H2082" s="221"/>
      <c r="I2082" s="222"/>
      <c r="J2082" s="223"/>
      <c r="K2082" s="595"/>
      <c r="L2082" s="595"/>
      <c r="M2082" s="595"/>
      <c r="N2082" s="595"/>
      <c r="O2082" s="595"/>
      <c r="P2082" s="595"/>
    </row>
    <row r="2083" spans="1:16" s="596" customFormat="1" ht="34.5" hidden="1" outlineLevel="2" x14ac:dyDescent="0.3">
      <c r="A2083" s="438"/>
      <c r="B2083" s="224"/>
      <c r="C2083" s="508" t="s">
        <v>1968</v>
      </c>
      <c r="D2083" s="481" t="s">
        <v>1969</v>
      </c>
      <c r="E2083" s="183"/>
      <c r="F2083" s="220"/>
      <c r="G2083" s="220"/>
      <c r="H2083" s="221"/>
      <c r="I2083" s="222"/>
      <c r="J2083" s="223"/>
      <c r="K2083" s="595"/>
      <c r="L2083" s="595"/>
      <c r="M2083" s="595"/>
      <c r="N2083" s="595"/>
      <c r="O2083" s="595"/>
      <c r="P2083" s="595"/>
    </row>
    <row r="2084" spans="1:16" s="596" customFormat="1" ht="34.5" hidden="1" outlineLevel="2" x14ac:dyDescent="0.3">
      <c r="A2084" s="438"/>
      <c r="B2084" s="224"/>
      <c r="C2084" s="508" t="s">
        <v>1970</v>
      </c>
      <c r="D2084" s="481" t="s">
        <v>1971</v>
      </c>
      <c r="E2084" s="183" t="s">
        <v>1951</v>
      </c>
      <c r="F2084" s="220"/>
      <c r="G2084" s="220"/>
      <c r="H2084" s="221"/>
      <c r="I2084" s="222"/>
      <c r="J2084" s="223"/>
      <c r="K2084" s="595"/>
      <c r="L2084" s="595"/>
      <c r="M2084" s="595"/>
      <c r="N2084" s="595"/>
      <c r="O2084" s="595"/>
      <c r="P2084" s="595"/>
    </row>
    <row r="2085" spans="1:16" s="596" customFormat="1" ht="17.25" hidden="1" outlineLevel="2" x14ac:dyDescent="0.3">
      <c r="A2085" s="438"/>
      <c r="B2085" s="224"/>
      <c r="C2085" s="508" t="s">
        <v>1972</v>
      </c>
      <c r="D2085" s="481" t="s">
        <v>1973</v>
      </c>
      <c r="E2085" s="183"/>
      <c r="F2085" s="220"/>
      <c r="G2085" s="220"/>
      <c r="H2085" s="221"/>
      <c r="I2085" s="222"/>
      <c r="J2085" s="223"/>
      <c r="K2085" s="595"/>
      <c r="L2085" s="595"/>
      <c r="M2085" s="595"/>
      <c r="N2085" s="595"/>
      <c r="O2085" s="595"/>
      <c r="P2085" s="595"/>
    </row>
    <row r="2086" spans="1:16" s="596" customFormat="1" ht="34.5" hidden="1" outlineLevel="2" x14ac:dyDescent="0.3">
      <c r="A2086" s="438"/>
      <c r="B2086" s="224"/>
      <c r="C2086" s="508" t="s">
        <v>1974</v>
      </c>
      <c r="D2086" s="481" t="s">
        <v>1975</v>
      </c>
      <c r="E2086" s="183"/>
      <c r="F2086" s="220"/>
      <c r="G2086" s="220"/>
      <c r="H2086" s="221"/>
      <c r="I2086" s="222"/>
      <c r="J2086" s="223"/>
      <c r="K2086" s="595"/>
      <c r="L2086" s="595"/>
      <c r="M2086" s="595"/>
      <c r="N2086" s="595"/>
      <c r="O2086" s="595"/>
      <c r="P2086" s="595"/>
    </row>
    <row r="2087" spans="1:16" s="596" customFormat="1" ht="34.5" hidden="1" outlineLevel="2" x14ac:dyDescent="0.3">
      <c r="A2087" s="438"/>
      <c r="B2087" s="224"/>
      <c r="C2087" s="508" t="s">
        <v>1976</v>
      </c>
      <c r="D2087" s="481" t="s">
        <v>1977</v>
      </c>
      <c r="E2087" s="183"/>
      <c r="F2087" s="220"/>
      <c r="G2087" s="220"/>
      <c r="H2087" s="221"/>
      <c r="I2087" s="222"/>
      <c r="J2087" s="223"/>
      <c r="K2087" s="595"/>
      <c r="L2087" s="595"/>
      <c r="M2087" s="595"/>
      <c r="N2087" s="595"/>
      <c r="O2087" s="595"/>
      <c r="P2087" s="595"/>
    </row>
    <row r="2088" spans="1:16" s="596" customFormat="1" ht="34.5" hidden="1" outlineLevel="2" x14ac:dyDescent="0.3">
      <c r="A2088" s="438"/>
      <c r="B2088" s="224"/>
      <c r="C2088" s="508" t="s">
        <v>1978</v>
      </c>
      <c r="D2088" s="481" t="s">
        <v>1979</v>
      </c>
      <c r="E2088" s="183"/>
      <c r="F2088" s="220"/>
      <c r="G2088" s="220"/>
      <c r="H2088" s="221"/>
      <c r="I2088" s="222"/>
      <c r="J2088" s="223"/>
      <c r="K2088" s="595"/>
      <c r="L2088" s="595"/>
      <c r="M2088" s="595"/>
      <c r="N2088" s="595"/>
      <c r="O2088" s="595"/>
      <c r="P2088" s="595"/>
    </row>
    <row r="2089" spans="1:16" s="596" customFormat="1" ht="34.5" hidden="1" outlineLevel="2" x14ac:dyDescent="0.3">
      <c r="A2089" s="438"/>
      <c r="B2089" s="224"/>
      <c r="C2089" s="508" t="s">
        <v>1980</v>
      </c>
      <c r="D2089" s="481" t="s">
        <v>1981</v>
      </c>
      <c r="E2089" s="183" t="s">
        <v>1951</v>
      </c>
      <c r="F2089" s="220"/>
      <c r="G2089" s="220"/>
      <c r="H2089" s="221"/>
      <c r="I2089" s="222"/>
      <c r="J2089" s="223"/>
      <c r="K2089" s="595"/>
      <c r="L2089" s="595"/>
      <c r="M2089" s="595"/>
      <c r="N2089" s="595"/>
      <c r="O2089" s="595"/>
      <c r="P2089" s="595"/>
    </row>
    <row r="2090" spans="1:16" s="596" customFormat="1" ht="17.25" hidden="1" outlineLevel="2" x14ac:dyDescent="0.3">
      <c r="A2090" s="438"/>
      <c r="B2090" s="224"/>
      <c r="C2090" s="439" t="s">
        <v>1982</v>
      </c>
      <c r="D2090" s="439" t="s">
        <v>1983</v>
      </c>
      <c r="E2090" s="91"/>
      <c r="F2090" s="220"/>
      <c r="G2090" s="220"/>
      <c r="H2090" s="221"/>
      <c r="I2090" s="222"/>
      <c r="J2090" s="223"/>
      <c r="K2090" s="595"/>
      <c r="L2090" s="595"/>
      <c r="M2090" s="595"/>
      <c r="N2090" s="595"/>
      <c r="O2090" s="595"/>
      <c r="P2090" s="595"/>
    </row>
    <row r="2091" spans="1:16" s="596" customFormat="1" ht="34.5" hidden="1" outlineLevel="2" x14ac:dyDescent="0.3">
      <c r="A2091" s="438"/>
      <c r="B2091" s="224"/>
      <c r="C2091" s="439" t="s">
        <v>1984</v>
      </c>
      <c r="D2091" s="439" t="s">
        <v>1985</v>
      </c>
      <c r="E2091" s="91"/>
      <c r="F2091" s="220"/>
      <c r="G2091" s="220"/>
      <c r="H2091" s="221"/>
      <c r="I2091" s="222"/>
      <c r="J2091" s="223"/>
      <c r="K2091" s="595"/>
      <c r="L2091" s="595"/>
      <c r="M2091" s="595"/>
      <c r="N2091" s="595"/>
      <c r="O2091" s="595"/>
      <c r="P2091" s="595"/>
    </row>
    <row r="2092" spans="1:16" s="596" customFormat="1" ht="34.5" hidden="1" outlineLevel="2" x14ac:dyDescent="0.3">
      <c r="A2092" s="438"/>
      <c r="B2092" s="224"/>
      <c r="C2092" s="439" t="s">
        <v>1986</v>
      </c>
      <c r="D2092" s="439" t="s">
        <v>1987</v>
      </c>
      <c r="E2092" s="91"/>
      <c r="F2092" s="220"/>
      <c r="G2092" s="220"/>
      <c r="H2092" s="221"/>
      <c r="I2092" s="222"/>
      <c r="J2092" s="223"/>
      <c r="K2092" s="595"/>
      <c r="L2092" s="595"/>
      <c r="M2092" s="595"/>
      <c r="N2092" s="595"/>
      <c r="O2092" s="595"/>
      <c r="P2092" s="595"/>
    </row>
    <row r="2093" spans="1:16" s="596" customFormat="1" ht="34.5" hidden="1" outlineLevel="2" x14ac:dyDescent="0.3">
      <c r="A2093" s="438"/>
      <c r="B2093" s="224"/>
      <c r="C2093" s="439" t="s">
        <v>1988</v>
      </c>
      <c r="D2093" s="439" t="s">
        <v>1989</v>
      </c>
      <c r="E2093" s="91"/>
      <c r="F2093" s="220"/>
      <c r="G2093" s="220"/>
      <c r="H2093" s="221"/>
      <c r="I2093" s="222"/>
      <c r="J2093" s="223"/>
      <c r="K2093" s="595"/>
      <c r="L2093" s="595"/>
      <c r="M2093" s="595"/>
      <c r="N2093" s="595"/>
      <c r="O2093" s="595"/>
      <c r="P2093" s="595"/>
    </row>
    <row r="2094" spans="1:16" s="596" customFormat="1" ht="17.25" hidden="1" customHeight="1" outlineLevel="2" x14ac:dyDescent="0.3">
      <c r="A2094" s="444"/>
      <c r="B2094" s="451"/>
      <c r="C2094" s="451"/>
      <c r="D2094" s="451"/>
      <c r="E2094" s="452"/>
      <c r="F2094" s="220"/>
      <c r="G2094" s="220"/>
      <c r="H2094" s="221"/>
      <c r="I2094" s="222"/>
      <c r="J2094" s="223"/>
      <c r="K2094" s="595"/>
      <c r="L2094" s="595"/>
      <c r="M2094" s="595"/>
      <c r="N2094" s="595"/>
      <c r="O2094" s="595"/>
      <c r="P2094" s="595"/>
    </row>
    <row r="2095" spans="1:16" s="462" customFormat="1" ht="34.5" hidden="1" outlineLevel="2" x14ac:dyDescent="0.3">
      <c r="A2095" s="438"/>
      <c r="B2095" s="603"/>
      <c r="C2095" s="604" t="s">
        <v>1990</v>
      </c>
      <c r="D2095" s="605" t="s">
        <v>1991</v>
      </c>
      <c r="E2095" s="606" t="s">
        <v>1992</v>
      </c>
      <c r="F2095" s="220"/>
      <c r="G2095" s="220"/>
      <c r="H2095" s="461"/>
      <c r="I2095" s="461"/>
      <c r="J2095" s="595"/>
      <c r="K2095" s="595"/>
      <c r="L2095" s="595"/>
      <c r="M2095" s="595"/>
      <c r="N2095" s="595"/>
      <c r="O2095" s="461"/>
      <c r="P2095" s="461"/>
    </row>
    <row r="2096" spans="1:16" s="462" customFormat="1" ht="34.5" hidden="1" outlineLevel="2" x14ac:dyDescent="0.3">
      <c r="A2096" s="448"/>
      <c r="B2096" s="607"/>
      <c r="C2096" s="604" t="s">
        <v>1993</v>
      </c>
      <c r="D2096" s="605" t="s">
        <v>1994</v>
      </c>
      <c r="E2096" s="606"/>
      <c r="F2096" s="220"/>
      <c r="G2096" s="220"/>
      <c r="H2096" s="461"/>
      <c r="I2096" s="461"/>
      <c r="J2096" s="595"/>
      <c r="K2096" s="595"/>
      <c r="L2096" s="595"/>
      <c r="M2096" s="595"/>
      <c r="N2096" s="595"/>
      <c r="O2096" s="461"/>
      <c r="P2096" s="461"/>
    </row>
    <row r="2097" spans="1:18" s="462" customFormat="1" ht="17.25" hidden="1" outlineLevel="2" x14ac:dyDescent="0.3">
      <c r="A2097" s="448"/>
      <c r="B2097" s="607"/>
      <c r="C2097" s="604" t="s">
        <v>1995</v>
      </c>
      <c r="D2097" s="605" t="s">
        <v>1996</v>
      </c>
      <c r="E2097" s="606"/>
      <c r="F2097" s="220"/>
      <c r="G2097" s="220"/>
      <c r="H2097" s="461"/>
      <c r="I2097" s="461"/>
      <c r="J2097" s="595"/>
      <c r="K2097" s="595"/>
      <c r="L2097" s="595"/>
      <c r="M2097" s="595"/>
      <c r="N2097" s="595"/>
      <c r="O2097" s="461"/>
      <c r="P2097" s="461"/>
    </row>
    <row r="2098" spans="1:18" s="462" customFormat="1" ht="34.5" hidden="1" outlineLevel="2" x14ac:dyDescent="0.3">
      <c r="A2098" s="448"/>
      <c r="B2098" s="607"/>
      <c r="C2098" s="604" t="s">
        <v>1997</v>
      </c>
      <c r="D2098" s="605" t="s">
        <v>1998</v>
      </c>
      <c r="E2098" s="606"/>
      <c r="F2098" s="220"/>
      <c r="G2098" s="220"/>
      <c r="H2098" s="461"/>
      <c r="I2098" s="461"/>
      <c r="J2098" s="595"/>
      <c r="K2098" s="595"/>
      <c r="L2098" s="595"/>
      <c r="M2098" s="595"/>
      <c r="N2098" s="595"/>
      <c r="O2098" s="461"/>
      <c r="P2098" s="461"/>
    </row>
    <row r="2099" spans="1:18" s="462" customFormat="1" ht="34.5" hidden="1" outlineLevel="2" x14ac:dyDescent="0.3">
      <c r="A2099" s="448"/>
      <c r="B2099" s="607"/>
      <c r="C2099" s="604" t="s">
        <v>1999</v>
      </c>
      <c r="D2099" s="605" t="s">
        <v>2072</v>
      </c>
      <c r="E2099" s="606"/>
      <c r="F2099" s="220"/>
      <c r="G2099" s="220"/>
      <c r="H2099" s="461"/>
      <c r="I2099" s="461"/>
      <c r="J2099" s="595"/>
      <c r="K2099" s="595"/>
      <c r="L2099" s="595"/>
      <c r="M2099" s="595"/>
      <c r="N2099" s="595"/>
      <c r="O2099" s="461"/>
      <c r="P2099" s="461"/>
    </row>
    <row r="2100" spans="1:18" s="462" customFormat="1" ht="51.75" hidden="1" outlineLevel="2" x14ac:dyDescent="0.3">
      <c r="A2100" s="448"/>
      <c r="B2100" s="608"/>
      <c r="C2100" s="604" t="s">
        <v>2001</v>
      </c>
      <c r="D2100" s="609" t="s">
        <v>2073</v>
      </c>
      <c r="E2100" s="610" t="s">
        <v>2003</v>
      </c>
      <c r="F2100" s="460" t="s">
        <v>2004</v>
      </c>
      <c r="G2100" s="220"/>
    </row>
    <row r="2101" spans="1:18" s="462" customFormat="1" ht="17.25" hidden="1" outlineLevel="2" x14ac:dyDescent="0.3">
      <c r="A2101" s="448"/>
      <c r="B2101" s="608"/>
      <c r="C2101" s="604" t="s">
        <v>2005</v>
      </c>
      <c r="D2101" s="605" t="s">
        <v>2074</v>
      </c>
      <c r="E2101" s="606"/>
      <c r="G2101" s="220"/>
    </row>
    <row r="2102" spans="1:18" s="462" customFormat="1" ht="34.5" hidden="1" outlineLevel="2" x14ac:dyDescent="0.3">
      <c r="A2102" s="448"/>
      <c r="B2102" s="608"/>
      <c r="C2102" s="604" t="s">
        <v>2007</v>
      </c>
      <c r="D2102" s="605" t="s">
        <v>2075</v>
      </c>
      <c r="E2102" s="606"/>
      <c r="F2102" s="460"/>
      <c r="G2102" s="220"/>
    </row>
    <row r="2103" spans="1:18" s="462" customFormat="1" ht="34.5" hidden="1" outlineLevel="2" x14ac:dyDescent="0.3">
      <c r="A2103" s="611"/>
      <c r="B2103" s="612"/>
      <c r="C2103" s="713" t="s">
        <v>2009</v>
      </c>
      <c r="D2103" s="601" t="s">
        <v>2010</v>
      </c>
      <c r="E2103" s="613" t="s">
        <v>2011</v>
      </c>
      <c r="F2103" s="460"/>
      <c r="G2103" s="220"/>
    </row>
    <row r="2104" spans="1:18" s="596" customFormat="1" ht="17.25" hidden="1" customHeight="1" outlineLevel="2" x14ac:dyDescent="0.3">
      <c r="A2104" s="444"/>
      <c r="B2104" s="451"/>
      <c r="C2104" s="451"/>
      <c r="D2104" s="451"/>
      <c r="E2104" s="452"/>
      <c r="F2104" s="220"/>
      <c r="G2104" s="220"/>
      <c r="H2104" s="221"/>
      <c r="I2104" s="222"/>
      <c r="J2104" s="223"/>
      <c r="K2104" s="595"/>
      <c r="L2104" s="595"/>
      <c r="M2104" s="595"/>
      <c r="N2104" s="595"/>
      <c r="O2104" s="595"/>
      <c r="P2104" s="595"/>
    </row>
    <row r="2105" spans="1:18" s="86" customFormat="1" ht="17.25" hidden="1" outlineLevel="2" x14ac:dyDescent="0.3">
      <c r="A2105" s="438"/>
      <c r="B2105" s="614"/>
      <c r="C2105" s="615" t="s">
        <v>2012</v>
      </c>
      <c r="D2105" s="439" t="s">
        <v>2013</v>
      </c>
      <c r="E2105" s="507" t="s">
        <v>2014</v>
      </c>
      <c r="F2105" s="460"/>
      <c r="G2105" s="220"/>
      <c r="H2105" s="462"/>
      <c r="I2105" s="462"/>
      <c r="J2105" s="462"/>
      <c r="K2105" s="462"/>
      <c r="L2105" s="462"/>
      <c r="M2105" s="462"/>
      <c r="N2105" s="462"/>
      <c r="O2105" s="462"/>
      <c r="P2105" s="462"/>
      <c r="Q2105" s="462"/>
      <c r="R2105" s="462"/>
    </row>
    <row r="2106" spans="1:18" s="86" customFormat="1" ht="17.25" hidden="1" outlineLevel="2" x14ac:dyDescent="0.3">
      <c r="A2106" s="438"/>
      <c r="B2106" s="614"/>
      <c r="C2106" s="615" t="s">
        <v>2015</v>
      </c>
      <c r="D2106" s="439" t="s">
        <v>2016</v>
      </c>
      <c r="E2106" s="507" t="s">
        <v>2014</v>
      </c>
      <c r="F2106" s="460"/>
      <c r="G2106" s="220"/>
      <c r="H2106" s="462"/>
      <c r="I2106" s="462"/>
      <c r="J2106" s="462"/>
      <c r="K2106" s="462"/>
      <c r="L2106" s="462"/>
      <c r="M2106" s="462"/>
      <c r="N2106" s="462"/>
      <c r="O2106" s="462"/>
      <c r="P2106" s="462"/>
      <c r="Q2106" s="462"/>
      <c r="R2106" s="462"/>
    </row>
    <row r="2107" spans="1:18" s="86" customFormat="1" ht="34.5" hidden="1" outlineLevel="2" x14ac:dyDescent="0.3">
      <c r="A2107" s="438"/>
      <c r="B2107" s="614"/>
      <c r="C2107" s="508" t="s">
        <v>2017</v>
      </c>
      <c r="D2107" s="439" t="s">
        <v>2018</v>
      </c>
      <c r="E2107" s="507" t="s">
        <v>2014</v>
      </c>
      <c r="F2107" s="460"/>
      <c r="G2107" s="220"/>
      <c r="H2107" s="462"/>
      <c r="I2107" s="462"/>
      <c r="J2107" s="462"/>
      <c r="K2107" s="462"/>
      <c r="L2107" s="462"/>
      <c r="M2107" s="462"/>
      <c r="N2107" s="462"/>
      <c r="O2107" s="462"/>
      <c r="P2107" s="462"/>
      <c r="Q2107" s="462"/>
      <c r="R2107" s="462"/>
    </row>
    <row r="2108" spans="1:18" s="462" customFormat="1" ht="17.25" hidden="1" customHeight="1" outlineLevel="1" x14ac:dyDescent="0.3">
      <c r="A2108" s="444"/>
      <c r="B2108" s="451"/>
      <c r="C2108" s="451"/>
      <c r="D2108" s="451"/>
      <c r="E2108" s="452"/>
      <c r="F2108" s="220"/>
      <c r="G2108" s="220"/>
      <c r="H2108" s="461"/>
      <c r="I2108" s="461"/>
      <c r="J2108" s="595"/>
      <c r="K2108" s="595"/>
      <c r="L2108" s="595"/>
      <c r="M2108" s="595"/>
      <c r="N2108" s="595"/>
      <c r="O2108" s="461"/>
      <c r="P2108" s="461"/>
    </row>
    <row r="2109" spans="1:18" s="86" customFormat="1" ht="17.25" hidden="1" outlineLevel="1" x14ac:dyDescent="0.3">
      <c r="A2109" s="79"/>
      <c r="B2109" s="80">
        <f>SUM(B2110:B2134)</f>
        <v>0</v>
      </c>
      <c r="C2109" s="437" t="s">
        <v>2113</v>
      </c>
      <c r="D2109" s="81" t="s">
        <v>2115</v>
      </c>
      <c r="E2109" s="105"/>
      <c r="F2109" s="83"/>
      <c r="G2109" s="84"/>
      <c r="H2109" s="85"/>
      <c r="I2109" s="85"/>
      <c r="J2109" s="85"/>
      <c r="K2109" s="85"/>
      <c r="L2109" s="85"/>
      <c r="M2109" s="85"/>
      <c r="N2109" s="85"/>
      <c r="O2109" s="85"/>
      <c r="P2109" s="85"/>
    </row>
    <row r="2110" spans="1:18" s="596" customFormat="1" ht="17.25" hidden="1" outlineLevel="2" x14ac:dyDescent="0.3">
      <c r="A2110" s="598"/>
      <c r="B2110" s="599"/>
      <c r="C2110" s="599"/>
      <c r="D2110" s="599"/>
      <c r="E2110" s="600"/>
      <c r="F2110" s="220"/>
      <c r="G2110" s="220"/>
      <c r="H2110" s="221"/>
      <c r="I2110" s="222"/>
      <c r="J2110" s="223"/>
      <c r="K2110" s="595"/>
      <c r="L2110" s="595"/>
      <c r="M2110" s="595"/>
      <c r="N2110" s="595"/>
      <c r="O2110" s="595"/>
      <c r="P2110" s="595"/>
      <c r="Q2110" s="595"/>
      <c r="R2110" s="595"/>
    </row>
    <row r="2111" spans="1:18" s="596" customFormat="1" ht="34.5" hidden="1" outlineLevel="2" x14ac:dyDescent="0.3">
      <c r="A2111" s="438"/>
      <c r="B2111" s="224"/>
      <c r="C2111" s="439" t="s">
        <v>2116</v>
      </c>
      <c r="D2111" s="440" t="s">
        <v>2117</v>
      </c>
      <c r="E2111" s="91" t="s">
        <v>2079</v>
      </c>
      <c r="F2111" s="220"/>
      <c r="G2111" s="220"/>
      <c r="H2111" s="221"/>
      <c r="I2111" s="222"/>
      <c r="J2111" s="223"/>
      <c r="K2111" s="595"/>
      <c r="L2111" s="595"/>
      <c r="M2111" s="595"/>
      <c r="N2111" s="595"/>
      <c r="O2111" s="595"/>
      <c r="P2111" s="595"/>
      <c r="Q2111" s="595"/>
      <c r="R2111" s="595"/>
    </row>
    <row r="2112" spans="1:18" s="596" customFormat="1" ht="17.25" hidden="1" customHeight="1" outlineLevel="2" x14ac:dyDescent="0.3">
      <c r="A2112" s="444"/>
      <c r="B2112" s="451"/>
      <c r="C2112" s="451"/>
      <c r="D2112" s="451"/>
      <c r="E2112" s="452"/>
      <c r="F2112" s="220"/>
      <c r="G2112" s="220"/>
      <c r="H2112" s="221"/>
      <c r="I2112" s="222"/>
      <c r="J2112" s="223"/>
      <c r="K2112" s="595"/>
      <c r="L2112" s="595"/>
      <c r="M2112" s="595"/>
      <c r="N2112" s="595"/>
      <c r="O2112" s="595"/>
      <c r="P2112" s="595"/>
    </row>
    <row r="2113" spans="1:16" s="462" customFormat="1" ht="17.25" hidden="1" outlineLevel="2" x14ac:dyDescent="0.3">
      <c r="A2113" s="438"/>
      <c r="B2113" s="603"/>
      <c r="C2113" s="439" t="s">
        <v>2118</v>
      </c>
      <c r="D2113" s="481" t="s">
        <v>2119</v>
      </c>
      <c r="E2113" s="616" t="s">
        <v>2082</v>
      </c>
      <c r="F2113" s="220"/>
      <c r="G2113" s="220"/>
      <c r="H2113" s="461"/>
      <c r="I2113" s="461"/>
      <c r="J2113" s="595"/>
      <c r="K2113" s="595"/>
      <c r="L2113" s="595"/>
      <c r="M2113" s="595"/>
      <c r="N2113" s="595"/>
      <c r="O2113" s="461"/>
      <c r="P2113" s="461"/>
    </row>
    <row r="2114" spans="1:16" s="462" customFormat="1" ht="17.25" hidden="1" outlineLevel="2" x14ac:dyDescent="0.3">
      <c r="A2114" s="438"/>
      <c r="B2114" s="603"/>
      <c r="C2114" s="439" t="s">
        <v>2120</v>
      </c>
      <c r="D2114" s="439" t="s">
        <v>2121</v>
      </c>
      <c r="E2114" s="617" t="s">
        <v>2030</v>
      </c>
      <c r="F2114" s="220"/>
      <c r="G2114" s="220"/>
      <c r="H2114" s="461"/>
      <c r="I2114" s="461"/>
      <c r="J2114" s="595"/>
      <c r="K2114" s="595"/>
      <c r="L2114" s="595"/>
      <c r="M2114" s="595"/>
      <c r="N2114" s="595"/>
      <c r="O2114" s="461"/>
      <c r="P2114" s="461"/>
    </row>
    <row r="2115" spans="1:16" s="462" customFormat="1" ht="17.25" hidden="1" outlineLevel="2" x14ac:dyDescent="0.3">
      <c r="A2115" s="438"/>
      <c r="B2115" s="603"/>
      <c r="C2115" s="439" t="s">
        <v>2122</v>
      </c>
      <c r="D2115" s="439" t="s">
        <v>2123</v>
      </c>
      <c r="E2115" s="618" t="s">
        <v>2033</v>
      </c>
      <c r="F2115" s="220"/>
      <c r="G2115" s="220"/>
      <c r="H2115" s="461"/>
      <c r="I2115" s="461"/>
      <c r="J2115" s="595"/>
      <c r="K2115" s="595"/>
      <c r="L2115" s="595"/>
      <c r="M2115" s="595"/>
      <c r="N2115" s="595"/>
      <c r="O2115" s="461"/>
      <c r="P2115" s="461"/>
    </row>
    <row r="2116" spans="1:16" s="462" customFormat="1" ht="17.25" hidden="1" outlineLevel="2" x14ac:dyDescent="0.3">
      <c r="A2116" s="438"/>
      <c r="B2116" s="603"/>
      <c r="C2116" s="439" t="s">
        <v>2124</v>
      </c>
      <c r="D2116" s="439" t="s">
        <v>2125</v>
      </c>
      <c r="E2116" s="618"/>
      <c r="F2116" s="220"/>
      <c r="G2116" s="220"/>
      <c r="H2116" s="461"/>
      <c r="I2116" s="461"/>
      <c r="J2116" s="595"/>
      <c r="K2116" s="595"/>
      <c r="L2116" s="595"/>
      <c r="M2116" s="595"/>
      <c r="N2116" s="595"/>
      <c r="O2116" s="461"/>
      <c r="P2116" s="461"/>
    </row>
    <row r="2117" spans="1:16" s="462" customFormat="1" ht="17.25" hidden="1" outlineLevel="2" x14ac:dyDescent="0.3">
      <c r="A2117" s="438"/>
      <c r="B2117" s="603"/>
      <c r="C2117" s="439" t="s">
        <v>2126</v>
      </c>
      <c r="D2117" s="439" t="s">
        <v>2127</v>
      </c>
      <c r="E2117" s="618"/>
      <c r="F2117" s="220"/>
      <c r="G2117" s="220"/>
      <c r="H2117" s="461"/>
      <c r="I2117" s="461"/>
      <c r="J2117" s="595"/>
      <c r="K2117" s="595"/>
      <c r="L2117" s="595"/>
      <c r="M2117" s="595"/>
      <c r="N2117" s="595"/>
      <c r="O2117" s="461"/>
      <c r="P2117" s="461"/>
    </row>
    <row r="2118" spans="1:16" s="462" customFormat="1" ht="34.5" hidden="1" outlineLevel="2" x14ac:dyDescent="0.3">
      <c r="A2118" s="438"/>
      <c r="B2118" s="603"/>
      <c r="C2118" s="439" t="s">
        <v>2128</v>
      </c>
      <c r="D2118" s="439" t="s">
        <v>2129</v>
      </c>
      <c r="E2118" s="617" t="s">
        <v>2040</v>
      </c>
      <c r="F2118" s="220"/>
      <c r="G2118" s="220"/>
      <c r="H2118" s="461"/>
      <c r="I2118" s="461"/>
      <c r="J2118" s="595"/>
      <c r="K2118" s="595"/>
      <c r="L2118" s="595"/>
      <c r="M2118" s="595"/>
      <c r="N2118" s="595"/>
      <c r="O2118" s="461"/>
      <c r="P2118" s="461"/>
    </row>
    <row r="2119" spans="1:16" s="596" customFormat="1" ht="17.25" hidden="1" outlineLevel="2" x14ac:dyDescent="0.3">
      <c r="A2119" s="438"/>
      <c r="B2119" s="226"/>
      <c r="C2119" s="439" t="s">
        <v>2130</v>
      </c>
      <c r="D2119" s="439" t="s">
        <v>2131</v>
      </c>
      <c r="E2119" s="88" t="s">
        <v>2043</v>
      </c>
      <c r="F2119" s="220"/>
      <c r="G2119" s="220"/>
      <c r="H2119" s="221"/>
      <c r="I2119" s="222"/>
      <c r="J2119" s="223"/>
      <c r="K2119" s="595"/>
      <c r="L2119" s="595"/>
      <c r="M2119" s="595"/>
      <c r="N2119" s="595"/>
      <c r="O2119" s="595"/>
      <c r="P2119" s="595"/>
    </row>
    <row r="2120" spans="1:16" s="462" customFormat="1" ht="17.25" hidden="1" outlineLevel="2" x14ac:dyDescent="0.3">
      <c r="A2120" s="438"/>
      <c r="B2120" s="603"/>
      <c r="C2120" s="439" t="s">
        <v>2132</v>
      </c>
      <c r="D2120" s="439" t="s">
        <v>2133</v>
      </c>
      <c r="E2120" s="618" t="s">
        <v>2134</v>
      </c>
      <c r="F2120" s="220"/>
      <c r="G2120" s="220"/>
      <c r="H2120" s="461"/>
      <c r="I2120" s="461"/>
      <c r="J2120" s="595"/>
      <c r="K2120" s="595"/>
      <c r="L2120" s="595"/>
      <c r="M2120" s="595"/>
      <c r="N2120" s="595"/>
      <c r="O2120" s="461"/>
      <c r="P2120" s="461"/>
    </row>
    <row r="2121" spans="1:16" s="462" customFormat="1" ht="34.5" hidden="1" outlineLevel="2" x14ac:dyDescent="0.3">
      <c r="A2121" s="438"/>
      <c r="B2121" s="603"/>
      <c r="C2121" s="439" t="s">
        <v>2135</v>
      </c>
      <c r="D2121" s="439" t="s">
        <v>2136</v>
      </c>
      <c r="E2121" s="88" t="s">
        <v>2049</v>
      </c>
      <c r="F2121" s="220"/>
      <c r="G2121" s="220"/>
      <c r="H2121" s="461"/>
      <c r="I2121" s="461"/>
      <c r="J2121" s="595"/>
      <c r="K2121" s="595"/>
      <c r="L2121" s="595"/>
      <c r="M2121" s="595"/>
      <c r="N2121" s="595"/>
      <c r="O2121" s="461"/>
      <c r="P2121" s="461"/>
    </row>
    <row r="2122" spans="1:16" s="462" customFormat="1" ht="34.5" hidden="1" outlineLevel="2" x14ac:dyDescent="0.3">
      <c r="A2122" s="438"/>
      <c r="B2122" s="603"/>
      <c r="C2122" s="439" t="s">
        <v>2137</v>
      </c>
      <c r="D2122" s="439" t="s">
        <v>2138</v>
      </c>
      <c r="E2122" s="88" t="s">
        <v>2049</v>
      </c>
      <c r="F2122" s="220"/>
      <c r="G2122" s="220"/>
      <c r="H2122" s="461"/>
      <c r="I2122" s="461"/>
      <c r="J2122" s="595"/>
      <c r="K2122" s="595"/>
      <c r="L2122" s="595"/>
      <c r="M2122" s="595"/>
      <c r="N2122" s="595"/>
      <c r="O2122" s="461"/>
      <c r="P2122" s="461"/>
    </row>
    <row r="2123" spans="1:16" s="462" customFormat="1" ht="17.25" hidden="1" outlineLevel="2" x14ac:dyDescent="0.3">
      <c r="A2123" s="547"/>
      <c r="B2123" s="624"/>
      <c r="C2123" s="439" t="s">
        <v>2139</v>
      </c>
      <c r="D2123" s="439" t="s">
        <v>2140</v>
      </c>
      <c r="E2123" s="618" t="s">
        <v>2054</v>
      </c>
      <c r="F2123" s="220"/>
      <c r="G2123" s="220"/>
      <c r="H2123" s="461"/>
      <c r="I2123" s="461"/>
      <c r="J2123" s="595"/>
      <c r="K2123" s="595"/>
      <c r="L2123" s="595"/>
      <c r="M2123" s="595"/>
      <c r="N2123" s="595"/>
      <c r="O2123" s="461"/>
      <c r="P2123" s="461"/>
    </row>
    <row r="2124" spans="1:16" s="462" customFormat="1" ht="17.25" hidden="1" customHeight="1" outlineLevel="2" x14ac:dyDescent="0.3">
      <c r="A2124" s="444"/>
      <c r="B2124" s="451"/>
      <c r="C2124" s="451"/>
      <c r="D2124" s="451"/>
      <c r="E2124" s="452"/>
      <c r="F2124" s="220"/>
      <c r="G2124" s="220"/>
      <c r="H2124" s="461"/>
      <c r="I2124" s="461"/>
      <c r="J2124" s="595"/>
      <c r="K2124" s="595"/>
      <c r="L2124" s="595"/>
      <c r="M2124" s="595"/>
      <c r="N2124" s="595"/>
      <c r="O2124" s="461"/>
      <c r="P2124" s="461"/>
    </row>
    <row r="2125" spans="1:16" s="462" customFormat="1" ht="17.25" hidden="1" outlineLevel="2" x14ac:dyDescent="0.3">
      <c r="A2125" s="438"/>
      <c r="B2125" s="224"/>
      <c r="C2125" s="439" t="s">
        <v>2141</v>
      </c>
      <c r="D2125" s="439" t="s">
        <v>2142</v>
      </c>
      <c r="E2125" s="619" t="s">
        <v>2105</v>
      </c>
      <c r="F2125" s="220"/>
      <c r="G2125" s="220"/>
      <c r="H2125" s="461"/>
      <c r="I2125" s="461"/>
      <c r="J2125" s="595"/>
      <c r="K2125" s="595"/>
      <c r="L2125" s="595"/>
      <c r="M2125" s="595"/>
      <c r="N2125" s="595"/>
      <c r="O2125" s="461"/>
      <c r="P2125" s="461"/>
    </row>
    <row r="2126" spans="1:16" s="462" customFormat="1" ht="17.25" hidden="1" outlineLevel="2" x14ac:dyDescent="0.3">
      <c r="A2126" s="438"/>
      <c r="B2126" s="224"/>
      <c r="C2126" s="439" t="s">
        <v>2143</v>
      </c>
      <c r="D2126" s="439" t="s">
        <v>2144</v>
      </c>
      <c r="E2126" s="620" t="s">
        <v>2059</v>
      </c>
      <c r="F2126" s="460"/>
      <c r="G2126" s="220"/>
    </row>
    <row r="2127" spans="1:16" s="462" customFormat="1" ht="17.25" hidden="1" outlineLevel="2" x14ac:dyDescent="0.3">
      <c r="A2127" s="438"/>
      <c r="B2127" s="224"/>
      <c r="C2127" s="439" t="s">
        <v>2145</v>
      </c>
      <c r="D2127" s="439" t="s">
        <v>2146</v>
      </c>
      <c r="E2127" s="619"/>
      <c r="F2127" s="460"/>
      <c r="G2127" s="220"/>
    </row>
    <row r="2128" spans="1:16" s="462" customFormat="1" ht="34.5" hidden="1" outlineLevel="2" x14ac:dyDescent="0.3">
      <c r="A2128" s="438"/>
      <c r="B2128" s="224"/>
      <c r="C2128" s="439" t="s">
        <v>2147</v>
      </c>
      <c r="D2128" s="439" t="s">
        <v>2148</v>
      </c>
      <c r="E2128" s="619" t="s">
        <v>2064</v>
      </c>
      <c r="F2128" s="460"/>
      <c r="G2128" s="220"/>
    </row>
    <row r="2129" spans="1:18" s="462" customFormat="1" ht="17.25" hidden="1" outlineLevel="2" x14ac:dyDescent="0.3">
      <c r="A2129" s="611"/>
      <c r="B2129" s="612"/>
      <c r="C2129" s="714" t="s">
        <v>2065</v>
      </c>
      <c r="D2129" s="621" t="s">
        <v>2149</v>
      </c>
      <c r="E2129" s="622" t="s">
        <v>2011</v>
      </c>
      <c r="F2129" s="460"/>
      <c r="G2129" s="220"/>
    </row>
    <row r="2130" spans="1:18" s="596" customFormat="1" ht="17.25" hidden="1" customHeight="1" outlineLevel="2" x14ac:dyDescent="0.3">
      <c r="A2130" s="444"/>
      <c r="B2130" s="451"/>
      <c r="C2130" s="451"/>
      <c r="D2130" s="451"/>
      <c r="E2130" s="452"/>
      <c r="F2130" s="220"/>
      <c r="G2130" s="220"/>
      <c r="H2130" s="221"/>
      <c r="I2130" s="222"/>
      <c r="J2130" s="223"/>
      <c r="K2130" s="595"/>
      <c r="L2130" s="595"/>
      <c r="M2130" s="595"/>
      <c r="N2130" s="595"/>
      <c r="O2130" s="595"/>
      <c r="P2130" s="595"/>
    </row>
    <row r="2131" spans="1:18" s="86" customFormat="1" ht="34.5" hidden="1" outlineLevel="2" x14ac:dyDescent="0.3">
      <c r="A2131" s="438"/>
      <c r="B2131" s="224"/>
      <c r="C2131" s="439" t="s">
        <v>658</v>
      </c>
      <c r="D2131" s="439" t="s">
        <v>2067</v>
      </c>
      <c r="E2131" s="91" t="s">
        <v>2014</v>
      </c>
      <c r="F2131" s="460"/>
      <c r="G2131" s="220"/>
      <c r="H2131" s="462"/>
      <c r="I2131" s="462"/>
      <c r="J2131" s="462"/>
      <c r="K2131" s="462"/>
      <c r="L2131" s="462"/>
      <c r="M2131" s="462"/>
      <c r="N2131" s="462"/>
      <c r="O2131" s="462"/>
      <c r="P2131" s="462"/>
      <c r="Q2131" s="462"/>
      <c r="R2131" s="462"/>
    </row>
    <row r="2132" spans="1:18" s="86" customFormat="1" ht="34.5" hidden="1" outlineLevel="2" x14ac:dyDescent="0.3">
      <c r="A2132" s="438"/>
      <c r="B2132" s="224"/>
      <c r="C2132" s="439" t="s">
        <v>659</v>
      </c>
      <c r="D2132" s="439" t="s">
        <v>2068</v>
      </c>
      <c r="E2132" s="91" t="s">
        <v>2014</v>
      </c>
      <c r="F2132" s="460"/>
      <c r="G2132" s="220"/>
      <c r="H2132" s="462"/>
      <c r="I2132" s="462"/>
      <c r="J2132" s="462"/>
      <c r="K2132" s="462"/>
      <c r="L2132" s="462"/>
      <c r="M2132" s="462"/>
      <c r="N2132" s="462"/>
      <c r="O2132" s="462"/>
      <c r="P2132" s="462"/>
      <c r="Q2132" s="462"/>
      <c r="R2132" s="462"/>
    </row>
    <row r="2133" spans="1:18" s="86" customFormat="1" ht="34.5" hidden="1" outlineLevel="2" x14ac:dyDescent="0.3">
      <c r="A2133" s="438"/>
      <c r="B2133" s="224"/>
      <c r="C2133" s="439" t="s">
        <v>85</v>
      </c>
      <c r="D2133" s="439" t="s">
        <v>2069</v>
      </c>
      <c r="E2133" s="91" t="s">
        <v>2014</v>
      </c>
      <c r="F2133" s="460"/>
      <c r="G2133" s="220"/>
      <c r="H2133" s="462"/>
      <c r="I2133" s="462"/>
      <c r="J2133" s="462"/>
      <c r="K2133" s="462"/>
      <c r="L2133" s="462"/>
      <c r="M2133" s="462"/>
      <c r="N2133" s="462"/>
      <c r="O2133" s="462"/>
      <c r="P2133" s="462"/>
      <c r="Q2133" s="462"/>
      <c r="R2133" s="462"/>
    </row>
    <row r="2134" spans="1:18" s="462" customFormat="1" ht="18" hidden="1" customHeight="1" outlineLevel="1" thickBot="1" x14ac:dyDescent="0.35">
      <c r="A2134" s="625"/>
      <c r="B2134" s="626"/>
      <c r="C2134" s="626"/>
      <c r="D2134" s="626"/>
      <c r="E2134" s="627"/>
      <c r="F2134" s="460"/>
      <c r="G2134" s="220"/>
    </row>
    <row r="2135" spans="1:18" s="462" customFormat="1" ht="18" hidden="1" customHeight="1" outlineLevel="1" thickBot="1" x14ac:dyDescent="0.35">
      <c r="A2135" s="628"/>
      <c r="B2135" s="629"/>
      <c r="C2135" s="629"/>
      <c r="D2135" s="629"/>
      <c r="E2135" s="630"/>
      <c r="F2135" s="460"/>
      <c r="G2135" s="220"/>
    </row>
    <row r="2136" spans="1:18" s="86" customFormat="1" ht="17.25" hidden="1" outlineLevel="1" x14ac:dyDescent="0.3">
      <c r="A2136" s="79"/>
      <c r="B2136" s="80">
        <f>SUM(B2137:B2194)</f>
        <v>0</v>
      </c>
      <c r="C2136" s="437" t="s">
        <v>1905</v>
      </c>
      <c r="D2136" s="81" t="s">
        <v>1906</v>
      </c>
      <c r="E2136" s="82"/>
      <c r="F2136" s="83"/>
      <c r="G2136" s="84"/>
      <c r="H2136" s="85"/>
      <c r="I2136" s="85"/>
      <c r="J2136" s="85"/>
      <c r="K2136" s="85"/>
      <c r="L2136" s="85"/>
      <c r="M2136" s="85"/>
      <c r="N2136" s="85"/>
      <c r="O2136" s="85"/>
      <c r="P2136" s="85"/>
    </row>
    <row r="2137" spans="1:18" s="596" customFormat="1" ht="17.25" hidden="1" customHeight="1" outlineLevel="2" x14ac:dyDescent="0.3">
      <c r="A2137" s="444"/>
      <c r="B2137" s="451"/>
      <c r="C2137" s="451"/>
      <c r="D2137" s="451"/>
      <c r="E2137" s="452"/>
      <c r="F2137" s="220"/>
      <c r="G2137" s="220"/>
      <c r="H2137" s="221"/>
      <c r="I2137" s="222"/>
      <c r="J2137" s="223"/>
      <c r="K2137" s="595"/>
      <c r="L2137" s="595"/>
      <c r="M2137" s="595"/>
      <c r="N2137" s="595"/>
      <c r="O2137" s="595"/>
      <c r="P2137" s="595"/>
      <c r="Q2137" s="595"/>
      <c r="R2137" s="595"/>
    </row>
    <row r="2138" spans="1:18" s="596" customFormat="1" ht="34.5" hidden="1" outlineLevel="2" x14ac:dyDescent="0.3">
      <c r="A2138" s="438"/>
      <c r="B2138" s="224"/>
      <c r="C2138" s="711" t="s">
        <v>1907</v>
      </c>
      <c r="D2138" s="597" t="s">
        <v>1908</v>
      </c>
      <c r="E2138" s="91"/>
      <c r="F2138" s="220"/>
      <c r="G2138" s="220"/>
      <c r="H2138" s="221"/>
      <c r="I2138" s="222"/>
      <c r="J2138" s="223"/>
      <c r="K2138" s="595"/>
      <c r="L2138" s="595"/>
      <c r="M2138" s="595"/>
      <c r="N2138" s="595"/>
      <c r="O2138" s="595"/>
      <c r="P2138" s="595"/>
    </row>
    <row r="2139" spans="1:18" s="596" customFormat="1" ht="34.5" hidden="1" outlineLevel="2" x14ac:dyDescent="0.3">
      <c r="A2139" s="438"/>
      <c r="B2139" s="224"/>
      <c r="C2139" s="711" t="s">
        <v>1909</v>
      </c>
      <c r="D2139" s="597" t="s">
        <v>1910</v>
      </c>
      <c r="E2139" s="91"/>
      <c r="F2139" s="220"/>
      <c r="G2139" s="220"/>
      <c r="H2139" s="221"/>
      <c r="I2139" s="222"/>
      <c r="J2139" s="223"/>
      <c r="K2139" s="595"/>
      <c r="L2139" s="595"/>
      <c r="M2139" s="595"/>
      <c r="N2139" s="595"/>
      <c r="O2139" s="595"/>
      <c r="P2139" s="595"/>
    </row>
    <row r="2140" spans="1:18" s="596" customFormat="1" ht="34.5" hidden="1" outlineLevel="2" x14ac:dyDescent="0.3">
      <c r="A2140" s="438"/>
      <c r="B2140" s="224"/>
      <c r="C2140" s="711" t="s">
        <v>1911</v>
      </c>
      <c r="D2140" s="597" t="s">
        <v>1912</v>
      </c>
      <c r="E2140" s="91"/>
      <c r="F2140" s="220"/>
      <c r="G2140" s="220"/>
      <c r="H2140" s="221"/>
      <c r="I2140" s="222"/>
      <c r="J2140" s="223"/>
      <c r="K2140" s="595"/>
      <c r="L2140" s="595"/>
      <c r="M2140" s="595"/>
      <c r="N2140" s="595"/>
      <c r="O2140" s="595"/>
      <c r="P2140" s="595"/>
    </row>
    <row r="2141" spans="1:18" s="596" customFormat="1" ht="34.5" hidden="1" outlineLevel="2" x14ac:dyDescent="0.3">
      <c r="A2141" s="438"/>
      <c r="B2141" s="224"/>
      <c r="C2141" s="711" t="s">
        <v>1913</v>
      </c>
      <c r="D2141" s="597" t="s">
        <v>1914</v>
      </c>
      <c r="E2141" s="91"/>
      <c r="F2141" s="220"/>
      <c r="G2141" s="220"/>
      <c r="H2141" s="221"/>
      <c r="I2141" s="222"/>
      <c r="J2141" s="223"/>
      <c r="K2141" s="595"/>
      <c r="L2141" s="595"/>
      <c r="M2141" s="595"/>
      <c r="N2141" s="595"/>
      <c r="O2141" s="595"/>
      <c r="P2141" s="595"/>
    </row>
    <row r="2142" spans="1:18" s="596" customFormat="1" ht="34.5" hidden="1" outlineLevel="2" x14ac:dyDescent="0.3">
      <c r="A2142" s="438"/>
      <c r="B2142" s="224"/>
      <c r="C2142" s="711" t="s">
        <v>1915</v>
      </c>
      <c r="D2142" s="597" t="s">
        <v>1916</v>
      </c>
      <c r="E2142" s="91"/>
      <c r="F2142" s="220"/>
      <c r="G2142" s="220"/>
      <c r="H2142" s="221"/>
      <c r="I2142" s="222"/>
      <c r="J2142" s="223"/>
      <c r="K2142" s="595"/>
      <c r="L2142" s="595"/>
      <c r="M2142" s="595"/>
      <c r="N2142" s="595"/>
      <c r="O2142" s="595"/>
      <c r="P2142" s="595"/>
    </row>
    <row r="2143" spans="1:18" s="596" customFormat="1" ht="34.5" hidden="1" outlineLevel="2" x14ac:dyDescent="0.3">
      <c r="A2143" s="438"/>
      <c r="B2143" s="224"/>
      <c r="C2143" s="711" t="s">
        <v>1917</v>
      </c>
      <c r="D2143" s="597" t="s">
        <v>1918</v>
      </c>
      <c r="E2143" s="91"/>
      <c r="F2143" s="220"/>
      <c r="G2143" s="220"/>
      <c r="H2143" s="221"/>
      <c r="I2143" s="222"/>
      <c r="J2143" s="223"/>
      <c r="K2143" s="595"/>
      <c r="L2143" s="595"/>
      <c r="M2143" s="595"/>
      <c r="N2143" s="595"/>
      <c r="O2143" s="595"/>
      <c r="P2143" s="595"/>
    </row>
    <row r="2144" spans="1:18" s="596" customFormat="1" ht="34.5" hidden="1" outlineLevel="2" x14ac:dyDescent="0.3">
      <c r="A2144" s="438"/>
      <c r="B2144" s="224"/>
      <c r="C2144" s="508" t="s">
        <v>1919</v>
      </c>
      <c r="D2144" s="481" t="s">
        <v>1920</v>
      </c>
      <c r="E2144" s="91"/>
      <c r="F2144" s="220"/>
      <c r="G2144" s="220"/>
      <c r="H2144" s="221"/>
      <c r="I2144" s="222"/>
      <c r="J2144" s="223"/>
      <c r="K2144" s="595"/>
      <c r="L2144" s="595"/>
      <c r="M2144" s="595"/>
      <c r="N2144" s="595"/>
      <c r="O2144" s="595"/>
      <c r="P2144" s="595"/>
    </row>
    <row r="2145" spans="1:18" s="596" customFormat="1" ht="34.5" hidden="1" outlineLevel="2" x14ac:dyDescent="0.3">
      <c r="A2145" s="438"/>
      <c r="B2145" s="224"/>
      <c r="C2145" s="508" t="s">
        <v>1921</v>
      </c>
      <c r="D2145" s="481" t="s">
        <v>1922</v>
      </c>
      <c r="E2145" s="91"/>
      <c r="F2145" s="220"/>
      <c r="G2145" s="220"/>
      <c r="H2145" s="221"/>
      <c r="I2145" s="222"/>
      <c r="J2145" s="223"/>
      <c r="K2145" s="595"/>
      <c r="L2145" s="595"/>
      <c r="M2145" s="595"/>
      <c r="N2145" s="595"/>
      <c r="O2145" s="595"/>
      <c r="P2145" s="595"/>
    </row>
    <row r="2146" spans="1:18" s="596" customFormat="1" ht="34.5" hidden="1" outlineLevel="2" x14ac:dyDescent="0.3">
      <c r="A2146" s="438"/>
      <c r="B2146" s="224"/>
      <c r="C2146" s="508" t="s">
        <v>1923</v>
      </c>
      <c r="D2146" s="481" t="s">
        <v>1924</v>
      </c>
      <c r="E2146" s="91"/>
      <c r="F2146" s="220"/>
      <c r="G2146" s="220"/>
      <c r="H2146" s="221"/>
      <c r="I2146" s="222"/>
      <c r="J2146" s="223"/>
      <c r="K2146" s="595"/>
      <c r="L2146" s="595"/>
      <c r="M2146" s="595"/>
      <c r="N2146" s="595"/>
      <c r="O2146" s="595"/>
      <c r="P2146" s="595"/>
    </row>
    <row r="2147" spans="1:18" s="596" customFormat="1" ht="17.25" hidden="1" outlineLevel="2" x14ac:dyDescent="0.3">
      <c r="A2147" s="598"/>
      <c r="B2147" s="599"/>
      <c r="C2147" s="599"/>
      <c r="D2147" s="599"/>
      <c r="E2147" s="600"/>
      <c r="F2147" s="220"/>
      <c r="G2147" s="220"/>
      <c r="H2147" s="221"/>
      <c r="I2147" s="222"/>
      <c r="J2147" s="223"/>
      <c r="K2147" s="595"/>
      <c r="L2147" s="595"/>
      <c r="M2147" s="595"/>
      <c r="N2147" s="595"/>
      <c r="O2147" s="595"/>
      <c r="P2147" s="595"/>
      <c r="Q2147" s="595"/>
      <c r="R2147" s="595"/>
    </row>
    <row r="2148" spans="1:18" s="596" customFormat="1" ht="34.5" hidden="1" outlineLevel="2" x14ac:dyDescent="0.3">
      <c r="A2148" s="438"/>
      <c r="B2148" s="224"/>
      <c r="C2148" s="439" t="s">
        <v>1925</v>
      </c>
      <c r="D2148" s="481" t="s">
        <v>1926</v>
      </c>
      <c r="E2148" s="183" t="s">
        <v>1927</v>
      </c>
      <c r="F2148" s="220"/>
      <c r="G2148" s="220"/>
      <c r="H2148" s="221"/>
      <c r="I2148" s="222"/>
      <c r="J2148" s="223"/>
      <c r="K2148" s="595"/>
      <c r="L2148" s="595"/>
      <c r="M2148" s="595"/>
      <c r="N2148" s="595"/>
      <c r="O2148" s="595"/>
      <c r="P2148" s="595"/>
    </row>
    <row r="2149" spans="1:18" s="596" customFormat="1" ht="17.25" hidden="1" outlineLevel="2" x14ac:dyDescent="0.3">
      <c r="A2149" s="598"/>
      <c r="B2149" s="599"/>
      <c r="C2149" s="599"/>
      <c r="D2149" s="599"/>
      <c r="E2149" s="600"/>
      <c r="F2149" s="220"/>
      <c r="G2149" s="220"/>
      <c r="H2149" s="221"/>
      <c r="I2149" s="222"/>
      <c r="J2149" s="223"/>
      <c r="K2149" s="595"/>
      <c r="L2149" s="595"/>
      <c r="M2149" s="595"/>
      <c r="N2149" s="595"/>
      <c r="O2149" s="595"/>
      <c r="P2149" s="595"/>
      <c r="Q2149" s="595"/>
      <c r="R2149" s="595"/>
    </row>
    <row r="2150" spans="1:18" s="596" customFormat="1" ht="34.5" hidden="1" outlineLevel="2" x14ac:dyDescent="0.3">
      <c r="A2150" s="438"/>
      <c r="B2150" s="224"/>
      <c r="C2150" s="439" t="s">
        <v>1928</v>
      </c>
      <c r="D2150" s="481" t="s">
        <v>1929</v>
      </c>
      <c r="E2150" s="183" t="s">
        <v>1930</v>
      </c>
      <c r="F2150" s="220"/>
      <c r="G2150" s="220"/>
      <c r="H2150" s="221"/>
      <c r="I2150" s="222"/>
      <c r="J2150" s="223"/>
      <c r="K2150" s="595"/>
      <c r="L2150" s="595"/>
      <c r="M2150" s="595"/>
      <c r="N2150" s="595"/>
      <c r="O2150" s="595"/>
      <c r="P2150" s="595"/>
    </row>
    <row r="2151" spans="1:18" s="596" customFormat="1" ht="34.5" hidden="1" outlineLevel="2" x14ac:dyDescent="0.3">
      <c r="A2151" s="438"/>
      <c r="B2151" s="224"/>
      <c r="C2151" s="439" t="s">
        <v>1931</v>
      </c>
      <c r="D2151" s="481" t="s">
        <v>1932</v>
      </c>
      <c r="E2151" s="183" t="s">
        <v>1930</v>
      </c>
      <c r="F2151" s="220"/>
      <c r="G2151" s="220"/>
      <c r="H2151" s="221"/>
      <c r="I2151" s="222"/>
      <c r="J2151" s="223"/>
      <c r="K2151" s="595"/>
      <c r="L2151" s="595"/>
      <c r="M2151" s="595"/>
      <c r="N2151" s="595"/>
      <c r="O2151" s="595"/>
      <c r="P2151" s="595"/>
    </row>
    <row r="2152" spans="1:18" s="596" customFormat="1" ht="17.25" hidden="1" outlineLevel="2" x14ac:dyDescent="0.3">
      <c r="A2152" s="438"/>
      <c r="B2152" s="224"/>
      <c r="C2152" s="439" t="s">
        <v>1933</v>
      </c>
      <c r="D2152" s="481" t="s">
        <v>1934</v>
      </c>
      <c r="E2152" s="183" t="s">
        <v>1930</v>
      </c>
      <c r="F2152" s="220"/>
      <c r="G2152" s="220"/>
      <c r="H2152" s="221"/>
      <c r="I2152" s="222"/>
      <c r="J2152" s="223"/>
      <c r="K2152" s="595"/>
      <c r="L2152" s="595"/>
      <c r="M2152" s="595"/>
      <c r="N2152" s="595"/>
      <c r="O2152" s="595"/>
      <c r="P2152" s="595"/>
    </row>
    <row r="2153" spans="1:18" s="596" customFormat="1" ht="34.5" hidden="1" outlineLevel="2" x14ac:dyDescent="0.3">
      <c r="A2153" s="438"/>
      <c r="B2153" s="224"/>
      <c r="C2153" s="439" t="s">
        <v>1935</v>
      </c>
      <c r="D2153" s="481" t="s">
        <v>1936</v>
      </c>
      <c r="E2153" s="183" t="s">
        <v>1930</v>
      </c>
      <c r="F2153" s="220"/>
      <c r="G2153" s="220"/>
      <c r="H2153" s="221"/>
      <c r="I2153" s="222"/>
      <c r="J2153" s="223"/>
      <c r="K2153" s="595"/>
      <c r="L2153" s="595"/>
      <c r="M2153" s="595"/>
      <c r="N2153" s="595"/>
      <c r="O2153" s="595"/>
      <c r="P2153" s="595"/>
    </row>
    <row r="2154" spans="1:18" s="596" customFormat="1" ht="34.5" hidden="1" outlineLevel="2" x14ac:dyDescent="0.3">
      <c r="A2154" s="438"/>
      <c r="B2154" s="224"/>
      <c r="C2154" s="439" t="s">
        <v>1937</v>
      </c>
      <c r="D2154" s="481" t="s">
        <v>1938</v>
      </c>
      <c r="E2154" s="183" t="s">
        <v>1939</v>
      </c>
      <c r="F2154" s="220"/>
      <c r="G2154" s="220"/>
      <c r="H2154" s="221"/>
      <c r="I2154" s="222"/>
      <c r="J2154" s="223"/>
      <c r="K2154" s="595"/>
      <c r="L2154" s="595"/>
      <c r="M2154" s="595"/>
      <c r="N2154" s="595"/>
      <c r="O2154" s="595"/>
      <c r="P2154" s="595"/>
    </row>
    <row r="2155" spans="1:18" s="596" customFormat="1" ht="34.5" hidden="1" outlineLevel="2" x14ac:dyDescent="0.3">
      <c r="A2155" s="438"/>
      <c r="B2155" s="224"/>
      <c r="C2155" s="439" t="s">
        <v>1940</v>
      </c>
      <c r="D2155" s="481" t="s">
        <v>1941</v>
      </c>
      <c r="E2155" s="183" t="s">
        <v>1939</v>
      </c>
      <c r="F2155" s="220"/>
      <c r="G2155" s="220"/>
      <c r="H2155" s="221"/>
      <c r="I2155" s="222"/>
      <c r="J2155" s="223"/>
      <c r="K2155" s="595"/>
      <c r="L2155" s="595"/>
      <c r="M2155" s="595"/>
      <c r="N2155" s="595"/>
      <c r="O2155" s="595"/>
      <c r="P2155" s="595"/>
    </row>
    <row r="2156" spans="1:18" s="596" customFormat="1" ht="17.25" hidden="1" outlineLevel="2" x14ac:dyDescent="0.3">
      <c r="A2156" s="438"/>
      <c r="B2156" s="224"/>
      <c r="C2156" s="439" t="s">
        <v>1942</v>
      </c>
      <c r="D2156" s="481" t="s">
        <v>1943</v>
      </c>
      <c r="E2156" s="183" t="s">
        <v>1939</v>
      </c>
      <c r="F2156" s="220"/>
      <c r="G2156" s="220"/>
      <c r="H2156" s="221"/>
      <c r="I2156" s="222"/>
      <c r="J2156" s="223"/>
      <c r="K2156" s="595"/>
      <c r="L2156" s="595"/>
      <c r="M2156" s="595"/>
      <c r="N2156" s="595"/>
      <c r="O2156" s="595"/>
      <c r="P2156" s="595"/>
    </row>
    <row r="2157" spans="1:18" s="596" customFormat="1" ht="34.5" hidden="1" outlineLevel="2" x14ac:dyDescent="0.3">
      <c r="A2157" s="438"/>
      <c r="B2157" s="224"/>
      <c r="C2157" s="439" t="s">
        <v>1944</v>
      </c>
      <c r="D2157" s="481" t="s">
        <v>1945</v>
      </c>
      <c r="E2157" s="183" t="s">
        <v>1939</v>
      </c>
      <c r="F2157" s="220"/>
      <c r="G2157" s="220"/>
      <c r="H2157" s="221"/>
      <c r="I2157" s="222"/>
      <c r="J2157" s="223"/>
      <c r="K2157" s="595"/>
      <c r="L2157" s="595"/>
      <c r="M2157" s="595"/>
      <c r="N2157" s="595"/>
      <c r="O2157" s="595"/>
      <c r="P2157" s="595"/>
    </row>
    <row r="2158" spans="1:18" s="596" customFormat="1" ht="34.5" hidden="1" outlineLevel="2" x14ac:dyDescent="0.3">
      <c r="A2158" s="438"/>
      <c r="B2158" s="224"/>
      <c r="C2158" s="712" t="s">
        <v>1946</v>
      </c>
      <c r="D2158" s="601" t="s">
        <v>1947</v>
      </c>
      <c r="E2158" s="602" t="s">
        <v>1948</v>
      </c>
      <c r="F2158" s="220"/>
      <c r="G2158" s="220"/>
      <c r="H2158" s="221"/>
      <c r="I2158" s="222"/>
      <c r="J2158" s="223"/>
      <c r="K2158" s="595"/>
      <c r="L2158" s="595"/>
      <c r="M2158" s="595"/>
      <c r="N2158" s="595"/>
      <c r="O2158" s="595"/>
      <c r="P2158" s="595"/>
    </row>
    <row r="2159" spans="1:18" s="596" customFormat="1" ht="17.25" hidden="1" outlineLevel="2" x14ac:dyDescent="0.3">
      <c r="A2159" s="598"/>
      <c r="B2159" s="599"/>
      <c r="C2159" s="599"/>
      <c r="D2159" s="599"/>
      <c r="E2159" s="600"/>
      <c r="F2159" s="220"/>
      <c r="G2159" s="220"/>
      <c r="H2159" s="221"/>
      <c r="I2159" s="222"/>
      <c r="J2159" s="223"/>
      <c r="K2159" s="595"/>
      <c r="L2159" s="595"/>
      <c r="M2159" s="595"/>
      <c r="N2159" s="595"/>
      <c r="O2159" s="595"/>
      <c r="P2159" s="595"/>
      <c r="Q2159" s="595"/>
      <c r="R2159" s="595"/>
    </row>
    <row r="2160" spans="1:18" s="596" customFormat="1" ht="34.5" hidden="1" outlineLevel="2" x14ac:dyDescent="0.3">
      <c r="A2160" s="438"/>
      <c r="B2160" s="224"/>
      <c r="C2160" s="508" t="s">
        <v>1949</v>
      </c>
      <c r="D2160" s="481" t="s">
        <v>1950</v>
      </c>
      <c r="E2160" s="183" t="s">
        <v>1951</v>
      </c>
      <c r="F2160" s="220"/>
      <c r="G2160" s="220"/>
      <c r="H2160" s="221"/>
      <c r="I2160" s="222"/>
      <c r="J2160" s="223"/>
      <c r="K2160" s="595"/>
      <c r="L2160" s="595"/>
      <c r="M2160" s="595"/>
      <c r="N2160" s="595"/>
      <c r="O2160" s="595"/>
      <c r="P2160" s="595"/>
    </row>
    <row r="2161" spans="1:16" s="596" customFormat="1" ht="34.5" hidden="1" outlineLevel="2" x14ac:dyDescent="0.3">
      <c r="A2161" s="438"/>
      <c r="B2161" s="224"/>
      <c r="C2161" s="508" t="s">
        <v>1952</v>
      </c>
      <c r="D2161" s="481" t="s">
        <v>1953</v>
      </c>
      <c r="E2161" s="183"/>
      <c r="F2161" s="220"/>
      <c r="G2161" s="220"/>
      <c r="H2161" s="221"/>
      <c r="I2161" s="222"/>
      <c r="J2161" s="223"/>
      <c r="K2161" s="595"/>
      <c r="L2161" s="595"/>
      <c r="M2161" s="595"/>
      <c r="N2161" s="595"/>
      <c r="O2161" s="595"/>
      <c r="P2161" s="595"/>
    </row>
    <row r="2162" spans="1:16" s="596" customFormat="1" ht="34.5" hidden="1" outlineLevel="2" x14ac:dyDescent="0.3">
      <c r="A2162" s="438"/>
      <c r="B2162" s="224"/>
      <c r="C2162" s="508" t="s">
        <v>1954</v>
      </c>
      <c r="D2162" s="481" t="s">
        <v>1955</v>
      </c>
      <c r="E2162" s="183"/>
      <c r="F2162" s="220"/>
      <c r="G2162" s="220"/>
      <c r="H2162" s="221"/>
      <c r="I2162" s="222"/>
      <c r="J2162" s="223"/>
      <c r="K2162" s="595"/>
      <c r="L2162" s="595"/>
      <c r="M2162" s="595"/>
      <c r="N2162" s="595"/>
      <c r="O2162" s="595"/>
      <c r="P2162" s="595"/>
    </row>
    <row r="2163" spans="1:16" s="596" customFormat="1" ht="34.5" hidden="1" outlineLevel="2" x14ac:dyDescent="0.3">
      <c r="A2163" s="438"/>
      <c r="B2163" s="224"/>
      <c r="C2163" s="508" t="s">
        <v>1956</v>
      </c>
      <c r="D2163" s="481" t="s">
        <v>1957</v>
      </c>
      <c r="E2163" s="183"/>
      <c r="F2163" s="220"/>
      <c r="G2163" s="220"/>
      <c r="H2163" s="221"/>
      <c r="I2163" s="222"/>
      <c r="J2163" s="223"/>
      <c r="K2163" s="595"/>
      <c r="L2163" s="595"/>
      <c r="M2163" s="595"/>
      <c r="N2163" s="595"/>
      <c r="O2163" s="595"/>
      <c r="P2163" s="595"/>
    </row>
    <row r="2164" spans="1:16" s="596" customFormat="1" ht="34.5" hidden="1" outlineLevel="2" x14ac:dyDescent="0.3">
      <c r="A2164" s="438"/>
      <c r="B2164" s="224"/>
      <c r="C2164" s="508" t="s">
        <v>1958</v>
      </c>
      <c r="D2164" s="481" t="s">
        <v>1959</v>
      </c>
      <c r="E2164" s="183"/>
      <c r="F2164" s="220"/>
      <c r="G2164" s="220"/>
      <c r="H2164" s="221"/>
      <c r="I2164" s="222"/>
      <c r="J2164" s="223"/>
      <c r="K2164" s="595"/>
      <c r="L2164" s="595"/>
      <c r="M2164" s="595"/>
      <c r="N2164" s="595"/>
      <c r="O2164" s="595"/>
      <c r="P2164" s="595"/>
    </row>
    <row r="2165" spans="1:16" s="596" customFormat="1" ht="34.5" hidden="1" outlineLevel="2" x14ac:dyDescent="0.3">
      <c r="A2165" s="438"/>
      <c r="B2165" s="224"/>
      <c r="C2165" s="508" t="s">
        <v>1960</v>
      </c>
      <c r="D2165" s="481" t="s">
        <v>1961</v>
      </c>
      <c r="E2165" s="183" t="s">
        <v>1951</v>
      </c>
      <c r="F2165" s="220"/>
      <c r="G2165" s="220"/>
      <c r="H2165" s="221"/>
      <c r="I2165" s="222"/>
      <c r="J2165" s="223"/>
      <c r="K2165" s="595"/>
      <c r="L2165" s="595"/>
      <c r="M2165" s="595"/>
      <c r="N2165" s="595"/>
      <c r="O2165" s="595"/>
      <c r="P2165" s="595"/>
    </row>
    <row r="2166" spans="1:16" s="596" customFormat="1" ht="34.5" hidden="1" outlineLevel="2" x14ac:dyDescent="0.3">
      <c r="A2166" s="438"/>
      <c r="B2166" s="224"/>
      <c r="C2166" s="508" t="s">
        <v>1962</v>
      </c>
      <c r="D2166" s="481" t="s">
        <v>1963</v>
      </c>
      <c r="E2166" s="183"/>
      <c r="F2166" s="220"/>
      <c r="G2166" s="220"/>
      <c r="H2166" s="221"/>
      <c r="I2166" s="222"/>
      <c r="J2166" s="223"/>
      <c r="K2166" s="595"/>
      <c r="L2166" s="595"/>
      <c r="M2166" s="595"/>
      <c r="N2166" s="595"/>
      <c r="O2166" s="595"/>
      <c r="P2166" s="595"/>
    </row>
    <row r="2167" spans="1:16" s="596" customFormat="1" ht="34.5" hidden="1" outlineLevel="2" x14ac:dyDescent="0.3">
      <c r="A2167" s="438"/>
      <c r="B2167" s="224"/>
      <c r="C2167" s="508" t="s">
        <v>1964</v>
      </c>
      <c r="D2167" s="481" t="s">
        <v>1965</v>
      </c>
      <c r="E2167" s="183"/>
      <c r="F2167" s="220"/>
      <c r="G2167" s="220"/>
      <c r="H2167" s="221"/>
      <c r="I2167" s="222"/>
      <c r="J2167" s="223"/>
      <c r="K2167" s="595"/>
      <c r="L2167" s="595"/>
      <c r="M2167" s="595"/>
      <c r="N2167" s="595"/>
      <c r="O2167" s="595"/>
      <c r="P2167" s="595"/>
    </row>
    <row r="2168" spans="1:16" s="596" customFormat="1" ht="34.5" hidden="1" outlineLevel="2" x14ac:dyDescent="0.3">
      <c r="A2168" s="438"/>
      <c r="B2168" s="224"/>
      <c r="C2168" s="508" t="s">
        <v>1966</v>
      </c>
      <c r="D2168" s="481" t="s">
        <v>1967</v>
      </c>
      <c r="E2168" s="183"/>
      <c r="F2168" s="220"/>
      <c r="G2168" s="220"/>
      <c r="H2168" s="221"/>
      <c r="I2168" s="222"/>
      <c r="J2168" s="223"/>
      <c r="K2168" s="595"/>
      <c r="L2168" s="595"/>
      <c r="M2168" s="595"/>
      <c r="N2168" s="595"/>
      <c r="O2168" s="595"/>
      <c r="P2168" s="595"/>
    </row>
    <row r="2169" spans="1:16" s="596" customFormat="1" ht="34.5" hidden="1" outlineLevel="2" x14ac:dyDescent="0.3">
      <c r="A2169" s="438"/>
      <c r="B2169" s="224"/>
      <c r="C2169" s="508" t="s">
        <v>1968</v>
      </c>
      <c r="D2169" s="481" t="s">
        <v>1969</v>
      </c>
      <c r="E2169" s="183"/>
      <c r="F2169" s="220"/>
      <c r="G2169" s="220"/>
      <c r="H2169" s="221"/>
      <c r="I2169" s="222"/>
      <c r="J2169" s="223"/>
      <c r="K2169" s="595"/>
      <c r="L2169" s="595"/>
      <c r="M2169" s="595"/>
      <c r="N2169" s="595"/>
      <c r="O2169" s="595"/>
      <c r="P2169" s="595"/>
    </row>
    <row r="2170" spans="1:16" s="596" customFormat="1" ht="34.5" hidden="1" outlineLevel="2" x14ac:dyDescent="0.3">
      <c r="A2170" s="438"/>
      <c r="B2170" s="224"/>
      <c r="C2170" s="508" t="s">
        <v>1970</v>
      </c>
      <c r="D2170" s="481" t="s">
        <v>1971</v>
      </c>
      <c r="E2170" s="183" t="s">
        <v>1951</v>
      </c>
      <c r="F2170" s="220"/>
      <c r="G2170" s="220"/>
      <c r="H2170" s="221"/>
      <c r="I2170" s="222"/>
      <c r="J2170" s="223"/>
      <c r="K2170" s="595"/>
      <c r="L2170" s="595"/>
      <c r="M2170" s="595"/>
      <c r="N2170" s="595"/>
      <c r="O2170" s="595"/>
      <c r="P2170" s="595"/>
    </row>
    <row r="2171" spans="1:16" s="596" customFormat="1" ht="17.25" hidden="1" outlineLevel="2" x14ac:dyDescent="0.3">
      <c r="A2171" s="438"/>
      <c r="B2171" s="224"/>
      <c r="C2171" s="439" t="s">
        <v>1972</v>
      </c>
      <c r="D2171" s="439" t="s">
        <v>1973</v>
      </c>
      <c r="E2171" s="91"/>
      <c r="F2171" s="220"/>
      <c r="G2171" s="220"/>
      <c r="H2171" s="221"/>
      <c r="I2171" s="222"/>
      <c r="J2171" s="223"/>
      <c r="K2171" s="595"/>
      <c r="L2171" s="595"/>
      <c r="M2171" s="595"/>
      <c r="N2171" s="595"/>
      <c r="O2171" s="595"/>
      <c r="P2171" s="595"/>
    </row>
    <row r="2172" spans="1:16" s="596" customFormat="1" ht="34.5" hidden="1" outlineLevel="2" x14ac:dyDescent="0.3">
      <c r="A2172" s="438"/>
      <c r="B2172" s="224"/>
      <c r="C2172" s="439" t="s">
        <v>1974</v>
      </c>
      <c r="D2172" s="439" t="s">
        <v>1975</v>
      </c>
      <c r="E2172" s="91"/>
      <c r="F2172" s="220"/>
      <c r="G2172" s="220"/>
      <c r="H2172" s="221"/>
      <c r="I2172" s="222"/>
      <c r="J2172" s="223"/>
      <c r="K2172" s="595"/>
      <c r="L2172" s="595"/>
      <c r="M2172" s="595"/>
      <c r="N2172" s="595"/>
      <c r="O2172" s="595"/>
      <c r="P2172" s="595"/>
    </row>
    <row r="2173" spans="1:16" s="596" customFormat="1" ht="34.5" hidden="1" outlineLevel="2" x14ac:dyDescent="0.3">
      <c r="A2173" s="438"/>
      <c r="B2173" s="224"/>
      <c r="C2173" s="439" t="s">
        <v>1976</v>
      </c>
      <c r="D2173" s="439" t="s">
        <v>1977</v>
      </c>
      <c r="E2173" s="91"/>
      <c r="F2173" s="220"/>
      <c r="G2173" s="220"/>
      <c r="H2173" s="221"/>
      <c r="I2173" s="222"/>
      <c r="J2173" s="223"/>
      <c r="K2173" s="595"/>
      <c r="L2173" s="595"/>
      <c r="M2173" s="595"/>
      <c r="N2173" s="595"/>
      <c r="O2173" s="595"/>
      <c r="P2173" s="595"/>
    </row>
    <row r="2174" spans="1:16" s="596" customFormat="1" ht="34.5" hidden="1" outlineLevel="2" x14ac:dyDescent="0.3">
      <c r="A2174" s="438"/>
      <c r="B2174" s="224"/>
      <c r="C2174" s="439" t="s">
        <v>1978</v>
      </c>
      <c r="D2174" s="439" t="s">
        <v>1979</v>
      </c>
      <c r="E2174" s="91"/>
      <c r="F2174" s="220"/>
      <c r="G2174" s="220"/>
      <c r="H2174" s="221"/>
      <c r="I2174" s="222"/>
      <c r="J2174" s="223"/>
      <c r="K2174" s="595"/>
      <c r="L2174" s="595"/>
      <c r="M2174" s="595"/>
      <c r="N2174" s="595"/>
      <c r="O2174" s="595"/>
      <c r="P2174" s="595"/>
    </row>
    <row r="2175" spans="1:16" s="596" customFormat="1" ht="34.5" hidden="1" outlineLevel="2" x14ac:dyDescent="0.3">
      <c r="A2175" s="438"/>
      <c r="B2175" s="224"/>
      <c r="C2175" s="439" t="s">
        <v>1980</v>
      </c>
      <c r="D2175" s="439" t="s">
        <v>1981</v>
      </c>
      <c r="E2175" s="183" t="s">
        <v>1951</v>
      </c>
      <c r="F2175" s="220"/>
      <c r="G2175" s="220"/>
      <c r="H2175" s="221"/>
      <c r="I2175" s="222"/>
      <c r="J2175" s="223"/>
      <c r="K2175" s="595"/>
      <c r="L2175" s="595"/>
      <c r="M2175" s="595"/>
      <c r="N2175" s="595"/>
      <c r="O2175" s="595"/>
      <c r="P2175" s="595"/>
    </row>
    <row r="2176" spans="1:16" s="596" customFormat="1" ht="17.25" hidden="1" outlineLevel="2" x14ac:dyDescent="0.3">
      <c r="A2176" s="438"/>
      <c r="B2176" s="224"/>
      <c r="C2176" s="439" t="s">
        <v>1982</v>
      </c>
      <c r="D2176" s="439" t="s">
        <v>1983</v>
      </c>
      <c r="E2176" s="183"/>
      <c r="F2176" s="220"/>
      <c r="G2176" s="220"/>
      <c r="H2176" s="221"/>
      <c r="I2176" s="222"/>
      <c r="J2176" s="223"/>
      <c r="K2176" s="595"/>
      <c r="L2176" s="595"/>
      <c r="M2176" s="595"/>
      <c r="N2176" s="595"/>
      <c r="O2176" s="595"/>
      <c r="P2176" s="595"/>
    </row>
    <row r="2177" spans="1:18" s="596" customFormat="1" ht="34.5" hidden="1" outlineLevel="2" x14ac:dyDescent="0.3">
      <c r="A2177" s="438"/>
      <c r="B2177" s="224"/>
      <c r="C2177" s="439" t="s">
        <v>1984</v>
      </c>
      <c r="D2177" s="439" t="s">
        <v>1985</v>
      </c>
      <c r="E2177" s="183"/>
      <c r="F2177" s="220"/>
      <c r="G2177" s="220"/>
      <c r="H2177" s="221"/>
      <c r="I2177" s="222"/>
      <c r="J2177" s="223"/>
      <c r="K2177" s="595"/>
      <c r="L2177" s="595"/>
      <c r="M2177" s="595"/>
      <c r="N2177" s="595"/>
      <c r="O2177" s="595"/>
      <c r="P2177" s="595"/>
    </row>
    <row r="2178" spans="1:18" s="596" customFormat="1" ht="34.5" hidden="1" outlineLevel="2" x14ac:dyDescent="0.3">
      <c r="A2178" s="438"/>
      <c r="B2178" s="224"/>
      <c r="C2178" s="439" t="s">
        <v>1986</v>
      </c>
      <c r="D2178" s="439" t="s">
        <v>1987</v>
      </c>
      <c r="E2178" s="183"/>
      <c r="F2178" s="220"/>
      <c r="G2178" s="220"/>
      <c r="H2178" s="221"/>
      <c r="I2178" s="222"/>
      <c r="J2178" s="223"/>
      <c r="K2178" s="595"/>
      <c r="L2178" s="595"/>
      <c r="M2178" s="595"/>
      <c r="N2178" s="595"/>
      <c r="O2178" s="595"/>
      <c r="P2178" s="595"/>
    </row>
    <row r="2179" spans="1:18" s="596" customFormat="1" ht="34.5" hidden="1" outlineLevel="2" x14ac:dyDescent="0.3">
      <c r="A2179" s="438"/>
      <c r="B2179" s="224"/>
      <c r="C2179" s="439" t="s">
        <v>1988</v>
      </c>
      <c r="D2179" s="439" t="s">
        <v>1989</v>
      </c>
      <c r="E2179" s="183"/>
      <c r="F2179" s="220"/>
      <c r="G2179" s="220"/>
      <c r="H2179" s="221"/>
      <c r="I2179" s="222"/>
      <c r="J2179" s="223"/>
      <c r="K2179" s="595"/>
      <c r="L2179" s="595"/>
      <c r="M2179" s="595"/>
      <c r="N2179" s="595"/>
      <c r="O2179" s="595"/>
      <c r="P2179" s="595"/>
    </row>
    <row r="2180" spans="1:18" s="596" customFormat="1" ht="17.25" hidden="1" customHeight="1" outlineLevel="2" x14ac:dyDescent="0.3">
      <c r="A2180" s="444"/>
      <c r="B2180" s="451"/>
      <c r="C2180" s="451"/>
      <c r="D2180" s="451"/>
      <c r="E2180" s="452"/>
      <c r="F2180" s="220"/>
      <c r="G2180" s="220"/>
      <c r="H2180" s="221"/>
      <c r="I2180" s="222"/>
      <c r="J2180" s="223"/>
      <c r="K2180" s="595"/>
      <c r="L2180" s="595"/>
      <c r="M2180" s="595"/>
      <c r="N2180" s="595"/>
      <c r="O2180" s="595"/>
      <c r="P2180" s="595"/>
    </row>
    <row r="2181" spans="1:18" s="462" customFormat="1" ht="34.5" hidden="1" outlineLevel="2" x14ac:dyDescent="0.3">
      <c r="A2181" s="438"/>
      <c r="B2181" s="603"/>
      <c r="C2181" s="604" t="s">
        <v>1990</v>
      </c>
      <c r="D2181" s="605" t="s">
        <v>1991</v>
      </c>
      <c r="E2181" s="606" t="s">
        <v>1992</v>
      </c>
      <c r="F2181" s="220"/>
      <c r="G2181" s="220"/>
      <c r="H2181" s="461"/>
      <c r="I2181" s="461"/>
      <c r="J2181" s="595"/>
      <c r="K2181" s="595"/>
      <c r="L2181" s="595"/>
      <c r="M2181" s="595"/>
      <c r="N2181" s="595"/>
      <c r="O2181" s="461"/>
      <c r="P2181" s="461"/>
    </row>
    <row r="2182" spans="1:18" s="462" customFormat="1" ht="34.5" hidden="1" outlineLevel="2" x14ac:dyDescent="0.3">
      <c r="A2182" s="448"/>
      <c r="B2182" s="607"/>
      <c r="C2182" s="604" t="s">
        <v>1993</v>
      </c>
      <c r="D2182" s="605" t="s">
        <v>1994</v>
      </c>
      <c r="E2182" s="606"/>
      <c r="F2182" s="220"/>
      <c r="G2182" s="220"/>
      <c r="H2182" s="461"/>
      <c r="I2182" s="461"/>
      <c r="J2182" s="595"/>
      <c r="K2182" s="595"/>
      <c r="L2182" s="595"/>
      <c r="M2182" s="595"/>
      <c r="N2182" s="595"/>
      <c r="O2182" s="461"/>
      <c r="P2182" s="461"/>
    </row>
    <row r="2183" spans="1:18" s="462" customFormat="1" ht="17.25" hidden="1" outlineLevel="2" x14ac:dyDescent="0.3">
      <c r="A2183" s="448"/>
      <c r="B2183" s="607"/>
      <c r="C2183" s="604" t="s">
        <v>1995</v>
      </c>
      <c r="D2183" s="605" t="s">
        <v>1996</v>
      </c>
      <c r="E2183" s="606"/>
      <c r="F2183" s="220"/>
      <c r="G2183" s="220"/>
      <c r="H2183" s="461"/>
      <c r="I2183" s="461"/>
      <c r="J2183" s="595"/>
      <c r="K2183" s="595"/>
      <c r="L2183" s="595"/>
      <c r="M2183" s="595"/>
      <c r="N2183" s="595"/>
      <c r="O2183" s="461"/>
      <c r="P2183" s="461"/>
    </row>
    <row r="2184" spans="1:18" s="462" customFormat="1" ht="34.5" hidden="1" outlineLevel="2" x14ac:dyDescent="0.3">
      <c r="A2184" s="448"/>
      <c r="B2184" s="607"/>
      <c r="C2184" s="604" t="s">
        <v>1997</v>
      </c>
      <c r="D2184" s="605" t="s">
        <v>1998</v>
      </c>
      <c r="E2184" s="606"/>
      <c r="F2184" s="220"/>
      <c r="G2184" s="220"/>
      <c r="H2184" s="461"/>
      <c r="I2184" s="461"/>
      <c r="J2184" s="595"/>
      <c r="K2184" s="595"/>
      <c r="L2184" s="595"/>
      <c r="M2184" s="595"/>
      <c r="N2184" s="595"/>
      <c r="O2184" s="461"/>
      <c r="P2184" s="461"/>
    </row>
    <row r="2185" spans="1:18" s="462" customFormat="1" ht="34.5" hidden="1" outlineLevel="2" x14ac:dyDescent="0.3">
      <c r="A2185" s="448"/>
      <c r="B2185" s="607"/>
      <c r="C2185" s="604" t="s">
        <v>1999</v>
      </c>
      <c r="D2185" s="605" t="s">
        <v>2072</v>
      </c>
      <c r="E2185" s="606"/>
      <c r="F2185" s="220"/>
      <c r="G2185" s="220"/>
      <c r="H2185" s="461"/>
      <c r="I2185" s="461"/>
      <c r="J2185" s="595"/>
      <c r="K2185" s="595"/>
      <c r="L2185" s="595"/>
      <c r="M2185" s="595"/>
      <c r="N2185" s="595"/>
      <c r="O2185" s="461"/>
      <c r="P2185" s="461"/>
    </row>
    <row r="2186" spans="1:18" s="462" customFormat="1" ht="51.75" hidden="1" outlineLevel="2" x14ac:dyDescent="0.3">
      <c r="A2186" s="448"/>
      <c r="B2186" s="608"/>
      <c r="C2186" s="604" t="s">
        <v>2001</v>
      </c>
      <c r="D2186" s="609" t="s">
        <v>2073</v>
      </c>
      <c r="E2186" s="610" t="s">
        <v>2003</v>
      </c>
      <c r="F2186" s="460" t="s">
        <v>2004</v>
      </c>
      <c r="G2186" s="220"/>
    </row>
    <row r="2187" spans="1:18" s="462" customFormat="1" ht="17.25" hidden="1" outlineLevel="2" x14ac:dyDescent="0.3">
      <c r="A2187" s="448"/>
      <c r="B2187" s="608"/>
      <c r="C2187" s="604" t="s">
        <v>2005</v>
      </c>
      <c r="D2187" s="605" t="s">
        <v>2074</v>
      </c>
      <c r="E2187" s="606"/>
      <c r="G2187" s="220"/>
    </row>
    <row r="2188" spans="1:18" s="462" customFormat="1" ht="34.5" hidden="1" outlineLevel="2" x14ac:dyDescent="0.3">
      <c r="A2188" s="448"/>
      <c r="B2188" s="608"/>
      <c r="C2188" s="604" t="s">
        <v>2007</v>
      </c>
      <c r="D2188" s="605" t="s">
        <v>2075</v>
      </c>
      <c r="E2188" s="606"/>
      <c r="F2188" s="460"/>
      <c r="G2188" s="220"/>
    </row>
    <row r="2189" spans="1:18" s="462" customFormat="1" ht="34.5" hidden="1" outlineLevel="2" x14ac:dyDescent="0.3">
      <c r="A2189" s="611"/>
      <c r="B2189" s="612"/>
      <c r="C2189" s="713" t="s">
        <v>2009</v>
      </c>
      <c r="D2189" s="601" t="s">
        <v>2010</v>
      </c>
      <c r="E2189" s="613" t="s">
        <v>2011</v>
      </c>
      <c r="F2189" s="460"/>
      <c r="G2189" s="220"/>
    </row>
    <row r="2190" spans="1:18" s="596" customFormat="1" ht="17.25" hidden="1" customHeight="1" outlineLevel="2" x14ac:dyDescent="0.3">
      <c r="A2190" s="444"/>
      <c r="B2190" s="451"/>
      <c r="C2190" s="451"/>
      <c r="D2190" s="451"/>
      <c r="E2190" s="452"/>
      <c r="F2190" s="220"/>
      <c r="G2190" s="220"/>
      <c r="H2190" s="221"/>
      <c r="I2190" s="222"/>
      <c r="J2190" s="223"/>
      <c r="K2190" s="595"/>
      <c r="L2190" s="595"/>
      <c r="M2190" s="595"/>
      <c r="N2190" s="595"/>
      <c r="O2190" s="595"/>
      <c r="P2190" s="595"/>
    </row>
    <row r="2191" spans="1:18" s="86" customFormat="1" ht="17.25" hidden="1" outlineLevel="2" x14ac:dyDescent="0.3">
      <c r="A2191" s="438"/>
      <c r="B2191" s="614"/>
      <c r="C2191" s="615" t="s">
        <v>2012</v>
      </c>
      <c r="D2191" s="439" t="s">
        <v>2013</v>
      </c>
      <c r="E2191" s="507" t="s">
        <v>2014</v>
      </c>
      <c r="F2191" s="460"/>
      <c r="G2191" s="220"/>
      <c r="H2191" s="462"/>
      <c r="I2191" s="462"/>
      <c r="J2191" s="462"/>
      <c r="K2191" s="462"/>
      <c r="L2191" s="462"/>
      <c r="M2191" s="462"/>
      <c r="N2191" s="462"/>
      <c r="O2191" s="462"/>
      <c r="P2191" s="462"/>
      <c r="Q2191" s="462"/>
      <c r="R2191" s="462"/>
    </row>
    <row r="2192" spans="1:18" s="86" customFormat="1" ht="17.25" hidden="1" outlineLevel="2" x14ac:dyDescent="0.3">
      <c r="A2192" s="438"/>
      <c r="B2192" s="614"/>
      <c r="C2192" s="615" t="s">
        <v>2015</v>
      </c>
      <c r="D2192" s="439" t="s">
        <v>2016</v>
      </c>
      <c r="E2192" s="507" t="s">
        <v>2014</v>
      </c>
      <c r="F2192" s="460"/>
      <c r="G2192" s="220"/>
      <c r="H2192" s="462"/>
      <c r="I2192" s="462"/>
      <c r="J2192" s="462"/>
      <c r="K2192" s="462"/>
      <c r="L2192" s="462"/>
      <c r="M2192" s="462"/>
      <c r="N2192" s="462"/>
      <c r="O2192" s="462"/>
      <c r="P2192" s="462"/>
      <c r="Q2192" s="462"/>
      <c r="R2192" s="462"/>
    </row>
    <row r="2193" spans="1:18" s="86" customFormat="1" ht="34.5" hidden="1" outlineLevel="2" x14ac:dyDescent="0.3">
      <c r="A2193" s="438"/>
      <c r="B2193" s="614"/>
      <c r="C2193" s="508" t="s">
        <v>2017</v>
      </c>
      <c r="D2193" s="439" t="s">
        <v>2018</v>
      </c>
      <c r="E2193" s="507" t="s">
        <v>2014</v>
      </c>
      <c r="F2193" s="460"/>
      <c r="G2193" s="220"/>
      <c r="H2193" s="462"/>
      <c r="I2193" s="462"/>
      <c r="J2193" s="462"/>
      <c r="K2193" s="462"/>
      <c r="L2193" s="462"/>
      <c r="M2193" s="462"/>
      <c r="N2193" s="462"/>
      <c r="O2193" s="462"/>
      <c r="P2193" s="462"/>
      <c r="Q2193" s="462"/>
      <c r="R2193" s="462"/>
    </row>
    <row r="2194" spans="1:18" s="462" customFormat="1" ht="17.25" hidden="1" customHeight="1" outlineLevel="1" x14ac:dyDescent="0.3">
      <c r="A2194" s="444"/>
      <c r="B2194" s="451"/>
      <c r="C2194" s="451"/>
      <c r="D2194" s="451"/>
      <c r="E2194" s="452"/>
      <c r="F2194" s="220"/>
      <c r="G2194" s="220"/>
      <c r="H2194" s="461"/>
      <c r="I2194" s="461"/>
      <c r="J2194" s="595"/>
      <c r="K2194" s="595"/>
      <c r="L2194" s="595"/>
      <c r="M2194" s="595"/>
      <c r="N2194" s="595"/>
      <c r="O2194" s="461"/>
      <c r="P2194" s="461"/>
    </row>
    <row r="2195" spans="1:18" s="86" customFormat="1" ht="17.25" hidden="1" outlineLevel="1" collapsed="1" x14ac:dyDescent="0.3">
      <c r="A2195" s="79"/>
      <c r="B2195" s="80">
        <f>SUM(B2196:B2221)</f>
        <v>0</v>
      </c>
      <c r="C2195" s="437" t="s">
        <v>1905</v>
      </c>
      <c r="D2195" s="81" t="s">
        <v>2019</v>
      </c>
      <c r="E2195" s="82"/>
      <c r="F2195" s="83"/>
      <c r="G2195" s="84"/>
      <c r="H2195" s="85"/>
      <c r="I2195" s="85"/>
      <c r="J2195" s="85"/>
      <c r="K2195" s="85"/>
      <c r="L2195" s="85"/>
      <c r="M2195" s="85"/>
      <c r="N2195" s="85"/>
      <c r="O2195" s="85"/>
      <c r="P2195" s="85"/>
    </row>
    <row r="2196" spans="1:18" s="596" customFormat="1" ht="17.25" hidden="1" customHeight="1" outlineLevel="2" x14ac:dyDescent="0.3">
      <c r="A2196" s="444"/>
      <c r="B2196" s="451"/>
      <c r="C2196" s="451"/>
      <c r="D2196" s="451"/>
      <c r="E2196" s="452"/>
      <c r="F2196" s="220"/>
      <c r="G2196" s="220"/>
      <c r="H2196" s="221"/>
      <c r="I2196" s="222"/>
      <c r="J2196" s="223"/>
      <c r="K2196" s="595"/>
      <c r="L2196" s="595"/>
      <c r="M2196" s="595"/>
      <c r="N2196" s="595"/>
      <c r="O2196" s="595"/>
      <c r="P2196" s="595"/>
    </row>
    <row r="2197" spans="1:18" s="596" customFormat="1" ht="34.5" hidden="1" outlineLevel="2" x14ac:dyDescent="0.3">
      <c r="A2197" s="438"/>
      <c r="B2197" s="224"/>
      <c r="C2197" s="508" t="s">
        <v>2020</v>
      </c>
      <c r="D2197" s="483" t="s">
        <v>2021</v>
      </c>
      <c r="E2197" s="225"/>
      <c r="F2197" s="220"/>
      <c r="G2197" s="220"/>
      <c r="H2197" s="221"/>
      <c r="I2197" s="222"/>
      <c r="J2197" s="223"/>
      <c r="K2197" s="595"/>
      <c r="L2197" s="595"/>
      <c r="M2197" s="595"/>
      <c r="N2197" s="595"/>
      <c r="O2197" s="595"/>
      <c r="P2197" s="595"/>
      <c r="Q2197" s="595"/>
      <c r="R2197" s="595"/>
    </row>
    <row r="2198" spans="1:18" s="596" customFormat="1" ht="17.25" hidden="1" customHeight="1" outlineLevel="2" x14ac:dyDescent="0.3">
      <c r="A2198" s="444"/>
      <c r="B2198" s="451"/>
      <c r="C2198" s="451"/>
      <c r="D2198" s="451"/>
      <c r="E2198" s="452"/>
      <c r="F2198" s="220"/>
      <c r="G2198" s="220"/>
      <c r="H2198" s="221"/>
      <c r="I2198" s="222"/>
      <c r="J2198" s="223"/>
      <c r="K2198" s="595"/>
      <c r="L2198" s="595"/>
      <c r="M2198" s="595"/>
      <c r="N2198" s="595"/>
      <c r="O2198" s="595"/>
      <c r="P2198" s="595"/>
    </row>
    <row r="2199" spans="1:18" s="462" customFormat="1" ht="34.5" hidden="1" outlineLevel="2" x14ac:dyDescent="0.3">
      <c r="A2199" s="438"/>
      <c r="B2199" s="603"/>
      <c r="C2199" s="508" t="s">
        <v>2022</v>
      </c>
      <c r="D2199" s="481" t="s">
        <v>2023</v>
      </c>
      <c r="E2199" s="616" t="s">
        <v>2024</v>
      </c>
      <c r="F2199" s="220"/>
      <c r="G2199" s="220"/>
      <c r="H2199" s="461"/>
      <c r="I2199" s="461"/>
      <c r="J2199" s="595"/>
      <c r="K2199" s="595"/>
      <c r="L2199" s="595"/>
      <c r="M2199" s="595"/>
      <c r="N2199" s="595"/>
      <c r="O2199" s="461"/>
      <c r="P2199" s="461"/>
    </row>
    <row r="2200" spans="1:18" s="462" customFormat="1" ht="34.5" hidden="1" outlineLevel="2" x14ac:dyDescent="0.3">
      <c r="A2200" s="438"/>
      <c r="B2200" s="603"/>
      <c r="C2200" s="508" t="s">
        <v>2025</v>
      </c>
      <c r="D2200" s="481" t="s">
        <v>2026</v>
      </c>
      <c r="E2200" s="616" t="s">
        <v>2027</v>
      </c>
      <c r="F2200" s="220"/>
      <c r="G2200" s="220"/>
      <c r="H2200" s="461"/>
      <c r="I2200" s="461"/>
      <c r="J2200" s="595"/>
      <c r="K2200" s="595"/>
      <c r="L2200" s="595"/>
      <c r="M2200" s="595"/>
      <c r="N2200" s="595"/>
      <c r="O2200" s="461"/>
      <c r="P2200" s="461"/>
    </row>
    <row r="2201" spans="1:18" s="462" customFormat="1" ht="17.25" hidden="1" outlineLevel="2" x14ac:dyDescent="0.3">
      <c r="A2201" s="438"/>
      <c r="B2201" s="603"/>
      <c r="C2201" s="508" t="s">
        <v>2028</v>
      </c>
      <c r="D2201" s="481" t="s">
        <v>2029</v>
      </c>
      <c r="E2201" s="617" t="s">
        <v>2030</v>
      </c>
      <c r="F2201" s="220"/>
      <c r="G2201" s="220"/>
      <c r="H2201" s="461"/>
      <c r="I2201" s="461"/>
      <c r="J2201" s="595"/>
      <c r="K2201" s="595"/>
      <c r="L2201" s="595"/>
      <c r="M2201" s="595"/>
      <c r="N2201" s="595"/>
      <c r="O2201" s="461"/>
      <c r="P2201" s="461"/>
    </row>
    <row r="2202" spans="1:18" s="462" customFormat="1" ht="17.25" hidden="1" outlineLevel="2" x14ac:dyDescent="0.3">
      <c r="A2202" s="438"/>
      <c r="B2202" s="603"/>
      <c r="C2202" s="508" t="s">
        <v>2031</v>
      </c>
      <c r="D2202" s="481" t="s">
        <v>2032</v>
      </c>
      <c r="E2202" s="618" t="s">
        <v>2033</v>
      </c>
      <c r="F2202" s="220"/>
      <c r="G2202" s="220"/>
      <c r="H2202" s="461"/>
      <c r="I2202" s="461"/>
      <c r="J2202" s="595"/>
      <c r="K2202" s="595"/>
      <c r="L2202" s="595"/>
      <c r="M2202" s="595"/>
      <c r="N2202" s="595"/>
      <c r="O2202" s="461"/>
      <c r="P2202" s="461"/>
    </row>
    <row r="2203" spans="1:18" s="462" customFormat="1" ht="17.25" hidden="1" outlineLevel="2" x14ac:dyDescent="0.3">
      <c r="A2203" s="438"/>
      <c r="B2203" s="603"/>
      <c r="C2203" s="508" t="s">
        <v>2034</v>
      </c>
      <c r="D2203" s="481" t="s">
        <v>2035</v>
      </c>
      <c r="E2203" s="618"/>
      <c r="F2203" s="220"/>
      <c r="G2203" s="220"/>
      <c r="H2203" s="461"/>
      <c r="I2203" s="461"/>
      <c r="J2203" s="595"/>
      <c r="K2203" s="595"/>
      <c r="L2203" s="595"/>
      <c r="M2203" s="595"/>
      <c r="N2203" s="595"/>
      <c r="O2203" s="461"/>
      <c r="P2203" s="461"/>
    </row>
    <row r="2204" spans="1:18" s="462" customFormat="1" ht="34.5" hidden="1" outlineLevel="2" x14ac:dyDescent="0.3">
      <c r="A2204" s="438"/>
      <c r="B2204" s="603"/>
      <c r="C2204" s="508" t="s">
        <v>2036</v>
      </c>
      <c r="D2204" s="483" t="s">
        <v>2037</v>
      </c>
      <c r="E2204" s="616"/>
      <c r="F2204" s="220"/>
      <c r="G2204" s="220"/>
      <c r="H2204" s="461"/>
      <c r="I2204" s="461"/>
      <c r="J2204" s="595"/>
      <c r="K2204" s="595"/>
      <c r="L2204" s="595"/>
      <c r="M2204" s="595"/>
      <c r="N2204" s="595"/>
      <c r="O2204" s="461"/>
      <c r="P2204" s="461"/>
    </row>
    <row r="2205" spans="1:18" s="462" customFormat="1" ht="34.5" hidden="1" outlineLevel="2" x14ac:dyDescent="0.3">
      <c r="A2205" s="438"/>
      <c r="B2205" s="603"/>
      <c r="C2205" s="508" t="s">
        <v>2038</v>
      </c>
      <c r="D2205" s="481" t="s">
        <v>2039</v>
      </c>
      <c r="E2205" s="617" t="s">
        <v>2040</v>
      </c>
      <c r="F2205" s="220"/>
      <c r="G2205" s="220"/>
      <c r="H2205" s="461"/>
      <c r="I2205" s="461"/>
      <c r="J2205" s="595"/>
      <c r="K2205" s="595"/>
      <c r="L2205" s="595"/>
      <c r="M2205" s="595"/>
      <c r="N2205" s="595"/>
      <c r="O2205" s="461"/>
      <c r="P2205" s="461"/>
    </row>
    <row r="2206" spans="1:18" s="596" customFormat="1" ht="17.25" hidden="1" outlineLevel="2" x14ac:dyDescent="0.3">
      <c r="A2206" s="438"/>
      <c r="B2206" s="226"/>
      <c r="C2206" s="508" t="s">
        <v>2041</v>
      </c>
      <c r="D2206" s="481" t="s">
        <v>2042</v>
      </c>
      <c r="E2206" s="88" t="s">
        <v>2043</v>
      </c>
      <c r="F2206" s="220"/>
      <c r="G2206" s="220"/>
      <c r="H2206" s="221"/>
      <c r="I2206" s="222"/>
      <c r="J2206" s="223"/>
      <c r="K2206" s="595"/>
      <c r="L2206" s="595"/>
      <c r="M2206" s="595"/>
      <c r="N2206" s="595"/>
      <c r="O2206" s="595"/>
      <c r="P2206" s="595"/>
    </row>
    <row r="2207" spans="1:18" s="462" customFormat="1" ht="17.25" hidden="1" outlineLevel="2" x14ac:dyDescent="0.3">
      <c r="A2207" s="438"/>
      <c r="B2207" s="603"/>
      <c r="C2207" s="508" t="s">
        <v>2044</v>
      </c>
      <c r="D2207" s="481" t="s">
        <v>2045</v>
      </c>
      <c r="E2207" s="618" t="s">
        <v>2046</v>
      </c>
      <c r="F2207" s="220"/>
      <c r="G2207" s="220"/>
      <c r="H2207" s="461"/>
      <c r="I2207" s="461"/>
      <c r="J2207" s="595"/>
      <c r="K2207" s="595"/>
      <c r="L2207" s="595"/>
      <c r="M2207" s="595"/>
      <c r="N2207" s="595"/>
      <c r="O2207" s="461"/>
      <c r="P2207" s="461"/>
    </row>
    <row r="2208" spans="1:18" s="462" customFormat="1" ht="34.5" hidden="1" outlineLevel="2" x14ac:dyDescent="0.3">
      <c r="A2208" s="438"/>
      <c r="B2208" s="603"/>
      <c r="C2208" s="508" t="s">
        <v>2047</v>
      </c>
      <c r="D2208" s="481" t="s">
        <v>2048</v>
      </c>
      <c r="E2208" s="88" t="s">
        <v>2049</v>
      </c>
      <c r="F2208" s="220"/>
      <c r="G2208" s="220"/>
      <c r="H2208" s="461"/>
      <c r="I2208" s="461"/>
      <c r="J2208" s="595"/>
      <c r="K2208" s="595"/>
      <c r="L2208" s="595"/>
      <c r="M2208" s="595"/>
      <c r="N2208" s="595"/>
      <c r="O2208" s="461"/>
      <c r="P2208" s="461"/>
    </row>
    <row r="2209" spans="1:18" s="462" customFormat="1" ht="34.5" hidden="1" outlineLevel="2" x14ac:dyDescent="0.3">
      <c r="A2209" s="438"/>
      <c r="B2209" s="603"/>
      <c r="C2209" s="508" t="s">
        <v>2050</v>
      </c>
      <c r="D2209" s="481" t="s">
        <v>2051</v>
      </c>
      <c r="E2209" s="88" t="s">
        <v>2049</v>
      </c>
      <c r="F2209" s="220"/>
      <c r="G2209" s="220"/>
      <c r="H2209" s="461"/>
      <c r="I2209" s="461"/>
      <c r="J2209" s="595"/>
      <c r="K2209" s="595"/>
      <c r="L2209" s="595"/>
      <c r="M2209" s="595"/>
      <c r="N2209" s="595"/>
      <c r="O2209" s="461"/>
      <c r="P2209" s="461"/>
    </row>
    <row r="2210" spans="1:18" s="462" customFormat="1" ht="17.25" hidden="1" outlineLevel="2" x14ac:dyDescent="0.3">
      <c r="A2210" s="438"/>
      <c r="B2210" s="603"/>
      <c r="C2210" s="508" t="s">
        <v>2052</v>
      </c>
      <c r="D2210" s="481" t="s">
        <v>2053</v>
      </c>
      <c r="E2210" s="618" t="s">
        <v>2054</v>
      </c>
      <c r="F2210" s="220"/>
      <c r="G2210" s="220"/>
      <c r="H2210" s="461"/>
      <c r="I2210" s="461"/>
      <c r="J2210" s="595"/>
      <c r="K2210" s="595"/>
      <c r="L2210" s="595"/>
      <c r="M2210" s="595"/>
      <c r="N2210" s="595"/>
      <c r="O2210" s="461"/>
      <c r="P2210" s="461"/>
    </row>
    <row r="2211" spans="1:18" s="462" customFormat="1" ht="17.25" hidden="1" customHeight="1" outlineLevel="2" x14ac:dyDescent="0.3">
      <c r="A2211" s="444"/>
      <c r="B2211" s="451"/>
      <c r="C2211" s="451"/>
      <c r="D2211" s="451"/>
      <c r="E2211" s="452"/>
      <c r="F2211" s="220"/>
      <c r="G2211" s="220"/>
      <c r="H2211" s="461"/>
      <c r="I2211" s="461"/>
      <c r="J2211" s="595"/>
      <c r="K2211" s="595"/>
      <c r="L2211" s="595"/>
      <c r="M2211" s="595"/>
      <c r="N2211" s="595"/>
      <c r="O2211" s="461"/>
      <c r="P2211" s="461"/>
    </row>
    <row r="2212" spans="1:18" s="462" customFormat="1" ht="17.25" hidden="1" outlineLevel="2" x14ac:dyDescent="0.3">
      <c r="A2212" s="438"/>
      <c r="B2212" s="603"/>
      <c r="C2212" s="508" t="s">
        <v>2055</v>
      </c>
      <c r="D2212" s="481" t="s">
        <v>2056</v>
      </c>
      <c r="E2212" s="619" t="s">
        <v>1992</v>
      </c>
      <c r="F2212" s="220"/>
      <c r="G2212" s="220"/>
      <c r="H2212" s="461"/>
      <c r="I2212" s="461"/>
      <c r="J2212" s="595"/>
      <c r="K2212" s="595"/>
      <c r="L2212" s="595"/>
      <c r="M2212" s="595"/>
      <c r="N2212" s="595"/>
      <c r="O2212" s="461"/>
      <c r="P2212" s="461"/>
    </row>
    <row r="2213" spans="1:18" s="462" customFormat="1" ht="17.25" hidden="1" outlineLevel="2" x14ac:dyDescent="0.3">
      <c r="A2213" s="448"/>
      <c r="B2213" s="608"/>
      <c r="C2213" s="508" t="s">
        <v>2057</v>
      </c>
      <c r="D2213" s="481" t="s">
        <v>2058</v>
      </c>
      <c r="E2213" s="620" t="s">
        <v>2059</v>
      </c>
      <c r="F2213" s="460"/>
      <c r="G2213" s="220"/>
    </row>
    <row r="2214" spans="1:18" s="462" customFormat="1" ht="17.25" hidden="1" outlineLevel="2" x14ac:dyDescent="0.3">
      <c r="A2214" s="448"/>
      <c r="B2214" s="608"/>
      <c r="C2214" s="508" t="s">
        <v>2060</v>
      </c>
      <c r="D2214" s="481" t="s">
        <v>2061</v>
      </c>
      <c r="E2214" s="619"/>
      <c r="F2214" s="460"/>
      <c r="G2214" s="220"/>
    </row>
    <row r="2215" spans="1:18" s="462" customFormat="1" ht="34.5" hidden="1" outlineLevel="2" x14ac:dyDescent="0.3">
      <c r="A2215" s="448"/>
      <c r="B2215" s="608"/>
      <c r="C2215" s="508" t="s">
        <v>2062</v>
      </c>
      <c r="D2215" s="481" t="s">
        <v>2063</v>
      </c>
      <c r="E2215" s="619" t="s">
        <v>2064</v>
      </c>
      <c r="F2215" s="460"/>
      <c r="G2215" s="220"/>
    </row>
    <row r="2216" spans="1:18" s="462" customFormat="1" ht="34.5" hidden="1" outlineLevel="2" x14ac:dyDescent="0.3">
      <c r="A2216" s="611"/>
      <c r="B2216" s="612"/>
      <c r="C2216" s="714" t="s">
        <v>2065</v>
      </c>
      <c r="D2216" s="621" t="s">
        <v>2066</v>
      </c>
      <c r="E2216" s="622"/>
      <c r="F2216" s="460"/>
      <c r="G2216" s="220"/>
    </row>
    <row r="2217" spans="1:18" s="596" customFormat="1" ht="17.25" hidden="1" customHeight="1" outlineLevel="2" x14ac:dyDescent="0.3">
      <c r="A2217" s="444"/>
      <c r="B2217" s="451"/>
      <c r="C2217" s="451"/>
      <c r="D2217" s="451"/>
      <c r="E2217" s="452"/>
      <c r="F2217" s="220"/>
      <c r="G2217" s="220"/>
      <c r="H2217" s="221"/>
      <c r="I2217" s="222"/>
      <c r="J2217" s="223"/>
      <c r="K2217" s="595"/>
      <c r="L2217" s="595"/>
      <c r="M2217" s="595"/>
      <c r="N2217" s="595"/>
      <c r="O2217" s="595"/>
      <c r="P2217" s="595"/>
    </row>
    <row r="2218" spans="1:18" s="86" customFormat="1" ht="34.5" hidden="1" outlineLevel="2" x14ac:dyDescent="0.3">
      <c r="A2218" s="438"/>
      <c r="B2218" s="614"/>
      <c r="C2218" s="623" t="s">
        <v>658</v>
      </c>
      <c r="D2218" s="439" t="s">
        <v>2067</v>
      </c>
      <c r="E2218" s="507" t="s">
        <v>2014</v>
      </c>
      <c r="F2218" s="460"/>
      <c r="G2218" s="220"/>
      <c r="H2218" s="462"/>
      <c r="I2218" s="462"/>
      <c r="J2218" s="462"/>
      <c r="K2218" s="462"/>
      <c r="L2218" s="462"/>
      <c r="M2218" s="462"/>
      <c r="N2218" s="462"/>
      <c r="O2218" s="462"/>
      <c r="P2218" s="462"/>
      <c r="Q2218" s="462"/>
      <c r="R2218" s="462"/>
    </row>
    <row r="2219" spans="1:18" s="86" customFormat="1" ht="34.5" hidden="1" outlineLevel="2" x14ac:dyDescent="0.3">
      <c r="A2219" s="438"/>
      <c r="B2219" s="614"/>
      <c r="C2219" s="623" t="s">
        <v>659</v>
      </c>
      <c r="D2219" s="439" t="s">
        <v>2068</v>
      </c>
      <c r="E2219" s="507" t="s">
        <v>2014</v>
      </c>
      <c r="F2219" s="460"/>
      <c r="G2219" s="220"/>
      <c r="H2219" s="462"/>
      <c r="I2219" s="462"/>
      <c r="J2219" s="462"/>
      <c r="K2219" s="462"/>
      <c r="L2219" s="462"/>
      <c r="M2219" s="462"/>
      <c r="N2219" s="462"/>
      <c r="O2219" s="462"/>
      <c r="P2219" s="462"/>
      <c r="Q2219" s="462"/>
      <c r="R2219" s="462"/>
    </row>
    <row r="2220" spans="1:18" s="86" customFormat="1" ht="34.5" hidden="1" outlineLevel="2" x14ac:dyDescent="0.3">
      <c r="A2220" s="438"/>
      <c r="B2220" s="614"/>
      <c r="C2220" s="439" t="s">
        <v>85</v>
      </c>
      <c r="D2220" s="439" t="s">
        <v>2069</v>
      </c>
      <c r="E2220" s="507" t="s">
        <v>2014</v>
      </c>
      <c r="F2220" s="460"/>
      <c r="G2220" s="220"/>
      <c r="H2220" s="462"/>
      <c r="I2220" s="462"/>
      <c r="J2220" s="462"/>
      <c r="K2220" s="462"/>
      <c r="L2220" s="462"/>
      <c r="M2220" s="462"/>
      <c r="N2220" s="462"/>
      <c r="O2220" s="462"/>
      <c r="P2220" s="462"/>
      <c r="Q2220" s="462"/>
      <c r="R2220" s="462"/>
    </row>
    <row r="2221" spans="1:18" s="462" customFormat="1" ht="17.25" hidden="1" customHeight="1" outlineLevel="1" x14ac:dyDescent="0.3">
      <c r="A2221" s="444"/>
      <c r="B2221" s="451"/>
      <c r="C2221" s="451"/>
      <c r="D2221" s="451"/>
      <c r="E2221" s="452"/>
      <c r="F2221" s="460"/>
      <c r="G2221" s="220"/>
    </row>
    <row r="2222" spans="1:18" s="86" customFormat="1" ht="17.25" hidden="1" outlineLevel="1" x14ac:dyDescent="0.3">
      <c r="A2222" s="79"/>
      <c r="B2222" s="80">
        <f>SUM(B2223:B2280)</f>
        <v>0</v>
      </c>
      <c r="C2222" s="437" t="s">
        <v>2070</v>
      </c>
      <c r="D2222" s="81" t="s">
        <v>2071</v>
      </c>
      <c r="E2222" s="105"/>
      <c r="F2222" s="83"/>
      <c r="G2222" s="84"/>
      <c r="H2222" s="85"/>
      <c r="I2222" s="85"/>
      <c r="J2222" s="85"/>
      <c r="K2222" s="85"/>
      <c r="L2222" s="85"/>
      <c r="M2222" s="85"/>
      <c r="N2222" s="85"/>
      <c r="O2222" s="85"/>
      <c r="P2222" s="85"/>
    </row>
    <row r="2223" spans="1:18" s="596" customFormat="1" ht="17.25" hidden="1" customHeight="1" outlineLevel="2" x14ac:dyDescent="0.3">
      <c r="A2223" s="444"/>
      <c r="B2223" s="451"/>
      <c r="C2223" s="451"/>
      <c r="D2223" s="451"/>
      <c r="E2223" s="452"/>
      <c r="F2223" s="220"/>
      <c r="G2223" s="220"/>
      <c r="H2223" s="221"/>
      <c r="I2223" s="222"/>
      <c r="J2223" s="223"/>
      <c r="K2223" s="595"/>
      <c r="L2223" s="595"/>
      <c r="M2223" s="595"/>
      <c r="N2223" s="595"/>
      <c r="O2223" s="595"/>
      <c r="P2223" s="595"/>
      <c r="Q2223" s="595"/>
      <c r="R2223" s="595"/>
    </row>
    <row r="2224" spans="1:18" s="596" customFormat="1" ht="34.5" hidden="1" outlineLevel="2" x14ac:dyDescent="0.3">
      <c r="A2224" s="438"/>
      <c r="B2224" s="224"/>
      <c r="C2224" s="711" t="s">
        <v>1907</v>
      </c>
      <c r="D2224" s="597" t="s">
        <v>1908</v>
      </c>
      <c r="E2224" s="91"/>
      <c r="F2224" s="220"/>
      <c r="G2224" s="220"/>
      <c r="H2224" s="221"/>
      <c r="I2224" s="222"/>
      <c r="J2224" s="223"/>
      <c r="K2224" s="595"/>
      <c r="L2224" s="595"/>
      <c r="M2224" s="595"/>
      <c r="N2224" s="595"/>
      <c r="O2224" s="595"/>
      <c r="P2224" s="595"/>
    </row>
    <row r="2225" spans="1:18" s="596" customFormat="1" ht="34.5" hidden="1" outlineLevel="2" x14ac:dyDescent="0.3">
      <c r="A2225" s="438"/>
      <c r="B2225" s="224"/>
      <c r="C2225" s="711" t="s">
        <v>1909</v>
      </c>
      <c r="D2225" s="597" t="s">
        <v>1910</v>
      </c>
      <c r="E2225" s="91"/>
      <c r="F2225" s="220"/>
      <c r="G2225" s="220"/>
      <c r="H2225" s="221"/>
      <c r="I2225" s="222"/>
      <c r="J2225" s="223"/>
      <c r="K2225" s="595"/>
      <c r="L2225" s="595"/>
      <c r="M2225" s="595"/>
      <c r="N2225" s="595"/>
      <c r="O2225" s="595"/>
      <c r="P2225" s="595"/>
    </row>
    <row r="2226" spans="1:18" s="596" customFormat="1" ht="34.5" hidden="1" outlineLevel="2" x14ac:dyDescent="0.3">
      <c r="A2226" s="438"/>
      <c r="B2226" s="224"/>
      <c r="C2226" s="711" t="s">
        <v>1911</v>
      </c>
      <c r="D2226" s="597" t="s">
        <v>1912</v>
      </c>
      <c r="E2226" s="91"/>
      <c r="F2226" s="220"/>
      <c r="G2226" s="220"/>
      <c r="H2226" s="221"/>
      <c r="I2226" s="222"/>
      <c r="J2226" s="223"/>
      <c r="K2226" s="595"/>
      <c r="L2226" s="595"/>
      <c r="M2226" s="595"/>
      <c r="N2226" s="595"/>
      <c r="O2226" s="595"/>
      <c r="P2226" s="595"/>
    </row>
    <row r="2227" spans="1:18" s="596" customFormat="1" ht="34.5" hidden="1" outlineLevel="2" x14ac:dyDescent="0.3">
      <c r="A2227" s="438"/>
      <c r="B2227" s="224"/>
      <c r="C2227" s="711" t="s">
        <v>1913</v>
      </c>
      <c r="D2227" s="597" t="s">
        <v>1914</v>
      </c>
      <c r="E2227" s="91"/>
      <c r="F2227" s="220"/>
      <c r="G2227" s="220"/>
      <c r="H2227" s="221"/>
      <c r="I2227" s="222"/>
      <c r="J2227" s="223"/>
      <c r="K2227" s="595"/>
      <c r="L2227" s="595"/>
      <c r="M2227" s="595"/>
      <c r="N2227" s="595"/>
      <c r="O2227" s="595"/>
      <c r="P2227" s="595"/>
    </row>
    <row r="2228" spans="1:18" s="596" customFormat="1" ht="34.5" hidden="1" outlineLevel="2" x14ac:dyDescent="0.3">
      <c r="A2228" s="438"/>
      <c r="B2228" s="224"/>
      <c r="C2228" s="711" t="s">
        <v>1915</v>
      </c>
      <c r="D2228" s="597" t="s">
        <v>1916</v>
      </c>
      <c r="E2228" s="91"/>
      <c r="F2228" s="220"/>
      <c r="G2228" s="220"/>
      <c r="H2228" s="221"/>
      <c r="I2228" s="222"/>
      <c r="J2228" s="223"/>
      <c r="K2228" s="595"/>
      <c r="L2228" s="595"/>
      <c r="M2228" s="595"/>
      <c r="N2228" s="595"/>
      <c r="O2228" s="595"/>
      <c r="P2228" s="595"/>
    </row>
    <row r="2229" spans="1:18" s="596" customFormat="1" ht="34.5" hidden="1" outlineLevel="2" x14ac:dyDescent="0.3">
      <c r="A2229" s="438"/>
      <c r="B2229" s="224"/>
      <c r="C2229" s="711" t="s">
        <v>1917</v>
      </c>
      <c r="D2229" s="597" t="s">
        <v>1918</v>
      </c>
      <c r="E2229" s="91"/>
      <c r="F2229" s="220"/>
      <c r="G2229" s="220"/>
      <c r="H2229" s="221"/>
      <c r="I2229" s="222"/>
      <c r="J2229" s="223"/>
      <c r="K2229" s="595"/>
      <c r="L2229" s="595"/>
      <c r="M2229" s="595"/>
      <c r="N2229" s="595"/>
      <c r="O2229" s="595"/>
      <c r="P2229" s="595"/>
    </row>
    <row r="2230" spans="1:18" s="596" customFormat="1" ht="34.5" hidden="1" outlineLevel="2" x14ac:dyDescent="0.3">
      <c r="A2230" s="438"/>
      <c r="B2230" s="224"/>
      <c r="C2230" s="508" t="s">
        <v>1919</v>
      </c>
      <c r="D2230" s="481" t="s">
        <v>1920</v>
      </c>
      <c r="E2230" s="91"/>
      <c r="F2230" s="220"/>
      <c r="G2230" s="220"/>
      <c r="H2230" s="221"/>
      <c r="I2230" s="222"/>
      <c r="J2230" s="223"/>
      <c r="K2230" s="595"/>
      <c r="L2230" s="595"/>
      <c r="M2230" s="595"/>
      <c r="N2230" s="595"/>
      <c r="O2230" s="595"/>
      <c r="P2230" s="595"/>
    </row>
    <row r="2231" spans="1:18" s="596" customFormat="1" ht="34.5" hidden="1" outlineLevel="2" x14ac:dyDescent="0.3">
      <c r="A2231" s="438"/>
      <c r="B2231" s="224"/>
      <c r="C2231" s="508" t="s">
        <v>1921</v>
      </c>
      <c r="D2231" s="481" t="s">
        <v>1922</v>
      </c>
      <c r="E2231" s="91"/>
      <c r="F2231" s="220"/>
      <c r="G2231" s="220"/>
      <c r="H2231" s="221"/>
      <c r="I2231" s="222"/>
      <c r="J2231" s="223"/>
      <c r="K2231" s="595"/>
      <c r="L2231" s="595"/>
      <c r="M2231" s="595"/>
      <c r="N2231" s="595"/>
      <c r="O2231" s="595"/>
      <c r="P2231" s="595"/>
    </row>
    <row r="2232" spans="1:18" s="596" customFormat="1" ht="34.5" hidden="1" outlineLevel="2" x14ac:dyDescent="0.3">
      <c r="A2232" s="438"/>
      <c r="B2232" s="224"/>
      <c r="C2232" s="508" t="s">
        <v>1923</v>
      </c>
      <c r="D2232" s="481" t="s">
        <v>1924</v>
      </c>
      <c r="E2232" s="91"/>
      <c r="F2232" s="220"/>
      <c r="G2232" s="220"/>
      <c r="H2232" s="221"/>
      <c r="I2232" s="222"/>
      <c r="J2232" s="223"/>
      <c r="K2232" s="595"/>
      <c r="L2232" s="595"/>
      <c r="M2232" s="595"/>
      <c r="N2232" s="595"/>
      <c r="O2232" s="595"/>
      <c r="P2232" s="595"/>
    </row>
    <row r="2233" spans="1:18" s="596" customFormat="1" ht="17.25" hidden="1" outlineLevel="2" x14ac:dyDescent="0.3">
      <c r="A2233" s="598"/>
      <c r="B2233" s="599"/>
      <c r="C2233" s="599"/>
      <c r="D2233" s="599"/>
      <c r="E2233" s="600"/>
      <c r="F2233" s="220"/>
      <c r="G2233" s="220"/>
      <c r="H2233" s="221"/>
      <c r="I2233" s="222"/>
      <c r="J2233" s="223"/>
      <c r="K2233" s="595"/>
      <c r="L2233" s="595"/>
      <c r="M2233" s="595"/>
      <c r="N2233" s="595"/>
      <c r="O2233" s="595"/>
      <c r="P2233" s="595"/>
      <c r="Q2233" s="595"/>
      <c r="R2233" s="595"/>
    </row>
    <row r="2234" spans="1:18" s="596" customFormat="1" ht="34.5" hidden="1" outlineLevel="2" x14ac:dyDescent="0.3">
      <c r="A2234" s="438"/>
      <c r="B2234" s="224"/>
      <c r="C2234" s="439" t="s">
        <v>1925</v>
      </c>
      <c r="D2234" s="481" t="s">
        <v>1926</v>
      </c>
      <c r="E2234" s="183" t="s">
        <v>1927</v>
      </c>
      <c r="F2234" s="220"/>
      <c r="G2234" s="220"/>
      <c r="H2234" s="221"/>
      <c r="I2234" s="222"/>
      <c r="J2234" s="223"/>
      <c r="K2234" s="595"/>
      <c r="L2234" s="595"/>
      <c r="M2234" s="595"/>
      <c r="N2234" s="595"/>
      <c r="O2234" s="595"/>
      <c r="P2234" s="595"/>
    </row>
    <row r="2235" spans="1:18" s="596" customFormat="1" ht="17.25" hidden="1" outlineLevel="2" x14ac:dyDescent="0.3">
      <c r="A2235" s="598"/>
      <c r="B2235" s="599"/>
      <c r="C2235" s="599"/>
      <c r="D2235" s="599"/>
      <c r="E2235" s="600"/>
      <c r="F2235" s="220"/>
      <c r="G2235" s="220"/>
      <c r="H2235" s="221"/>
      <c r="I2235" s="222"/>
      <c r="J2235" s="223"/>
      <c r="K2235" s="595"/>
      <c r="L2235" s="595"/>
      <c r="M2235" s="595"/>
      <c r="N2235" s="595"/>
      <c r="O2235" s="595"/>
      <c r="P2235" s="595"/>
      <c r="Q2235" s="595"/>
      <c r="R2235" s="595"/>
    </row>
    <row r="2236" spans="1:18" s="596" customFormat="1" ht="34.5" hidden="1" outlineLevel="2" x14ac:dyDescent="0.3">
      <c r="A2236" s="438"/>
      <c r="B2236" s="224"/>
      <c r="C2236" s="439" t="s">
        <v>1928</v>
      </c>
      <c r="D2236" s="481" t="s">
        <v>1929</v>
      </c>
      <c r="E2236" s="183" t="s">
        <v>1930</v>
      </c>
      <c r="F2236" s="220"/>
      <c r="G2236" s="220"/>
      <c r="H2236" s="221"/>
      <c r="I2236" s="222"/>
      <c r="J2236" s="223"/>
      <c r="K2236" s="595"/>
      <c r="L2236" s="595"/>
      <c r="M2236" s="595"/>
      <c r="N2236" s="595"/>
      <c r="O2236" s="595"/>
      <c r="P2236" s="595"/>
    </row>
    <row r="2237" spans="1:18" s="596" customFormat="1" ht="34.5" hidden="1" outlineLevel="2" x14ac:dyDescent="0.3">
      <c r="A2237" s="438"/>
      <c r="B2237" s="224"/>
      <c r="C2237" s="439" t="s">
        <v>1931</v>
      </c>
      <c r="D2237" s="481" t="s">
        <v>1932</v>
      </c>
      <c r="E2237" s="183" t="s">
        <v>1930</v>
      </c>
      <c r="F2237" s="220"/>
      <c r="G2237" s="220"/>
      <c r="H2237" s="221"/>
      <c r="I2237" s="222"/>
      <c r="J2237" s="223"/>
      <c r="K2237" s="595"/>
      <c r="L2237" s="595"/>
      <c r="M2237" s="595"/>
      <c r="N2237" s="595"/>
      <c r="O2237" s="595"/>
      <c r="P2237" s="595"/>
    </row>
    <row r="2238" spans="1:18" s="596" customFormat="1" ht="17.25" hidden="1" outlineLevel="2" x14ac:dyDescent="0.3">
      <c r="A2238" s="438"/>
      <c r="B2238" s="224"/>
      <c r="C2238" s="439" t="s">
        <v>1933</v>
      </c>
      <c r="D2238" s="481" t="s">
        <v>1934</v>
      </c>
      <c r="E2238" s="183" t="s">
        <v>1930</v>
      </c>
      <c r="F2238" s="220"/>
      <c r="G2238" s="220"/>
      <c r="H2238" s="221"/>
      <c r="I2238" s="222"/>
      <c r="J2238" s="223"/>
      <c r="K2238" s="595"/>
      <c r="L2238" s="595"/>
      <c r="M2238" s="595"/>
      <c r="N2238" s="595"/>
      <c r="O2238" s="595"/>
      <c r="P2238" s="595"/>
    </row>
    <row r="2239" spans="1:18" s="596" customFormat="1" ht="34.5" hidden="1" outlineLevel="2" x14ac:dyDescent="0.3">
      <c r="A2239" s="438"/>
      <c r="B2239" s="224"/>
      <c r="C2239" s="439" t="s">
        <v>1935</v>
      </c>
      <c r="D2239" s="481" t="s">
        <v>1936</v>
      </c>
      <c r="E2239" s="183" t="s">
        <v>1930</v>
      </c>
      <c r="F2239" s="220"/>
      <c r="G2239" s="220"/>
      <c r="H2239" s="221"/>
      <c r="I2239" s="222"/>
      <c r="J2239" s="223"/>
      <c r="K2239" s="595"/>
      <c r="L2239" s="595"/>
      <c r="M2239" s="595"/>
      <c r="N2239" s="595"/>
      <c r="O2239" s="595"/>
      <c r="P2239" s="595"/>
    </row>
    <row r="2240" spans="1:18" s="596" customFormat="1" ht="34.5" hidden="1" outlineLevel="2" x14ac:dyDescent="0.3">
      <c r="A2240" s="438"/>
      <c r="B2240" s="224"/>
      <c r="C2240" s="439" t="s">
        <v>1937</v>
      </c>
      <c r="D2240" s="481" t="s">
        <v>1938</v>
      </c>
      <c r="E2240" s="183" t="s">
        <v>1939</v>
      </c>
      <c r="F2240" s="220"/>
      <c r="G2240" s="220"/>
      <c r="H2240" s="221"/>
      <c r="I2240" s="222"/>
      <c r="J2240" s="223"/>
      <c r="K2240" s="595"/>
      <c r="L2240" s="595"/>
      <c r="M2240" s="595"/>
      <c r="N2240" s="595"/>
      <c r="O2240" s="595"/>
      <c r="P2240" s="595"/>
    </row>
    <row r="2241" spans="1:18" s="596" customFormat="1" ht="34.5" hidden="1" outlineLevel="2" x14ac:dyDescent="0.3">
      <c r="A2241" s="438"/>
      <c r="B2241" s="224"/>
      <c r="C2241" s="439" t="s">
        <v>1940</v>
      </c>
      <c r="D2241" s="481" t="s">
        <v>1941</v>
      </c>
      <c r="E2241" s="183" t="s">
        <v>1939</v>
      </c>
      <c r="F2241" s="220"/>
      <c r="G2241" s="220"/>
      <c r="H2241" s="221"/>
      <c r="I2241" s="222"/>
      <c r="J2241" s="223"/>
      <c r="K2241" s="595"/>
      <c r="L2241" s="595"/>
      <c r="M2241" s="595"/>
      <c r="N2241" s="595"/>
      <c r="O2241" s="595"/>
      <c r="P2241" s="595"/>
    </row>
    <row r="2242" spans="1:18" s="596" customFormat="1" ht="17.25" hidden="1" outlineLevel="2" x14ac:dyDescent="0.3">
      <c r="A2242" s="438"/>
      <c r="B2242" s="224"/>
      <c r="C2242" s="439" t="s">
        <v>1942</v>
      </c>
      <c r="D2242" s="481" t="s">
        <v>1943</v>
      </c>
      <c r="E2242" s="183" t="s">
        <v>1939</v>
      </c>
      <c r="F2242" s="220"/>
      <c r="G2242" s="220"/>
      <c r="H2242" s="221"/>
      <c r="I2242" s="222"/>
      <c r="J2242" s="223"/>
      <c r="K2242" s="595"/>
      <c r="L2242" s="595"/>
      <c r="M2242" s="595"/>
      <c r="N2242" s="595"/>
      <c r="O2242" s="595"/>
      <c r="P2242" s="595"/>
    </row>
    <row r="2243" spans="1:18" s="596" customFormat="1" ht="34.5" hidden="1" outlineLevel="2" x14ac:dyDescent="0.3">
      <c r="A2243" s="438"/>
      <c r="B2243" s="224"/>
      <c r="C2243" s="439" t="s">
        <v>1944</v>
      </c>
      <c r="D2243" s="481" t="s">
        <v>1945</v>
      </c>
      <c r="E2243" s="183" t="s">
        <v>1939</v>
      </c>
      <c r="F2243" s="220"/>
      <c r="G2243" s="220"/>
      <c r="H2243" s="221"/>
      <c r="I2243" s="222"/>
      <c r="J2243" s="223"/>
      <c r="K2243" s="595"/>
      <c r="L2243" s="595"/>
      <c r="M2243" s="595"/>
      <c r="N2243" s="595"/>
      <c r="O2243" s="595"/>
      <c r="P2243" s="595"/>
    </row>
    <row r="2244" spans="1:18" s="596" customFormat="1" ht="34.5" hidden="1" outlineLevel="2" x14ac:dyDescent="0.3">
      <c r="A2244" s="438"/>
      <c r="B2244" s="224"/>
      <c r="C2244" s="712" t="s">
        <v>1946</v>
      </c>
      <c r="D2244" s="601" t="s">
        <v>1947</v>
      </c>
      <c r="E2244" s="602" t="s">
        <v>1948</v>
      </c>
      <c r="F2244" s="220"/>
      <c r="G2244" s="220"/>
      <c r="H2244" s="221"/>
      <c r="I2244" s="222"/>
      <c r="J2244" s="223"/>
      <c r="K2244" s="595"/>
      <c r="L2244" s="595"/>
      <c r="M2244" s="595"/>
      <c r="N2244" s="595"/>
      <c r="O2244" s="595"/>
      <c r="P2244" s="595"/>
    </row>
    <row r="2245" spans="1:18" s="596" customFormat="1" ht="17.25" hidden="1" outlineLevel="2" x14ac:dyDescent="0.3">
      <c r="A2245" s="598"/>
      <c r="B2245" s="599"/>
      <c r="C2245" s="599"/>
      <c r="D2245" s="599"/>
      <c r="E2245" s="600"/>
      <c r="F2245" s="220"/>
      <c r="G2245" s="220"/>
      <c r="H2245" s="221"/>
      <c r="I2245" s="222"/>
      <c r="J2245" s="223"/>
      <c r="K2245" s="595"/>
      <c r="L2245" s="595"/>
      <c r="M2245" s="595"/>
      <c r="N2245" s="595"/>
      <c r="O2245" s="595"/>
      <c r="P2245" s="595"/>
      <c r="Q2245" s="595"/>
      <c r="R2245" s="595"/>
    </row>
    <row r="2246" spans="1:18" s="596" customFormat="1" ht="34.5" hidden="1" outlineLevel="2" x14ac:dyDescent="0.3">
      <c r="A2246" s="438"/>
      <c r="B2246" s="224"/>
      <c r="C2246" s="508" t="s">
        <v>1949</v>
      </c>
      <c r="D2246" s="481" t="s">
        <v>1950</v>
      </c>
      <c r="E2246" s="183" t="s">
        <v>1951</v>
      </c>
      <c r="F2246" s="220"/>
      <c r="G2246" s="220"/>
      <c r="H2246" s="221"/>
      <c r="I2246" s="222"/>
      <c r="J2246" s="223"/>
      <c r="K2246" s="595"/>
      <c r="L2246" s="595"/>
      <c r="M2246" s="595"/>
      <c r="N2246" s="595"/>
      <c r="O2246" s="595"/>
      <c r="P2246" s="595"/>
    </row>
    <row r="2247" spans="1:18" s="596" customFormat="1" ht="34.5" hidden="1" outlineLevel="2" x14ac:dyDescent="0.3">
      <c r="A2247" s="438"/>
      <c r="B2247" s="224"/>
      <c r="C2247" s="508" t="s">
        <v>1952</v>
      </c>
      <c r="D2247" s="481" t="s">
        <v>1953</v>
      </c>
      <c r="E2247" s="91"/>
      <c r="F2247" s="220"/>
      <c r="G2247" s="220"/>
      <c r="H2247" s="221"/>
      <c r="I2247" s="222"/>
      <c r="J2247" s="223"/>
      <c r="K2247" s="595"/>
      <c r="L2247" s="595"/>
      <c r="M2247" s="595"/>
      <c r="N2247" s="595"/>
      <c r="O2247" s="595"/>
      <c r="P2247" s="595"/>
    </row>
    <row r="2248" spans="1:18" s="596" customFormat="1" ht="34.5" hidden="1" outlineLevel="2" x14ac:dyDescent="0.3">
      <c r="A2248" s="438"/>
      <c r="B2248" s="224"/>
      <c r="C2248" s="508" t="s">
        <v>1954</v>
      </c>
      <c r="D2248" s="481" t="s">
        <v>1955</v>
      </c>
      <c r="E2248" s="91"/>
      <c r="F2248" s="220"/>
      <c r="G2248" s="220"/>
      <c r="H2248" s="221"/>
      <c r="I2248" s="222"/>
      <c r="J2248" s="223"/>
      <c r="K2248" s="595"/>
      <c r="L2248" s="595"/>
      <c r="M2248" s="595"/>
      <c r="N2248" s="595"/>
      <c r="O2248" s="595"/>
      <c r="P2248" s="595"/>
    </row>
    <row r="2249" spans="1:18" s="596" customFormat="1" ht="34.5" hidden="1" outlineLevel="2" x14ac:dyDescent="0.3">
      <c r="A2249" s="438"/>
      <c r="B2249" s="224"/>
      <c r="C2249" s="508" t="s">
        <v>1956</v>
      </c>
      <c r="D2249" s="481" t="s">
        <v>1957</v>
      </c>
      <c r="E2249" s="91"/>
      <c r="F2249" s="220"/>
      <c r="G2249" s="220"/>
      <c r="H2249" s="221"/>
      <c r="I2249" s="222"/>
      <c r="J2249" s="223"/>
      <c r="K2249" s="595"/>
      <c r="L2249" s="595"/>
      <c r="M2249" s="595"/>
      <c r="N2249" s="595"/>
      <c r="O2249" s="595"/>
      <c r="P2249" s="595"/>
    </row>
    <row r="2250" spans="1:18" s="596" customFormat="1" ht="34.5" hidden="1" outlineLevel="2" x14ac:dyDescent="0.3">
      <c r="A2250" s="438"/>
      <c r="B2250" s="224"/>
      <c r="C2250" s="508" t="s">
        <v>1958</v>
      </c>
      <c r="D2250" s="481" t="s">
        <v>1959</v>
      </c>
      <c r="E2250" s="91"/>
      <c r="F2250" s="220"/>
      <c r="G2250" s="220"/>
      <c r="H2250" s="221"/>
      <c r="I2250" s="222"/>
      <c r="J2250" s="223"/>
      <c r="K2250" s="595"/>
      <c r="L2250" s="595"/>
      <c r="M2250" s="595"/>
      <c r="N2250" s="595"/>
      <c r="O2250" s="595"/>
      <c r="P2250" s="595"/>
    </row>
    <row r="2251" spans="1:18" s="596" customFormat="1" ht="34.5" hidden="1" outlineLevel="2" x14ac:dyDescent="0.3">
      <c r="A2251" s="438"/>
      <c r="B2251" s="224"/>
      <c r="C2251" s="508" t="s">
        <v>1960</v>
      </c>
      <c r="D2251" s="481" t="s">
        <v>1961</v>
      </c>
      <c r="E2251" s="183" t="s">
        <v>1951</v>
      </c>
      <c r="F2251" s="220"/>
      <c r="G2251" s="220"/>
      <c r="H2251" s="221"/>
      <c r="I2251" s="222"/>
      <c r="J2251" s="223"/>
      <c r="K2251" s="595"/>
      <c r="L2251" s="595"/>
      <c r="M2251" s="595"/>
      <c r="N2251" s="595"/>
      <c r="O2251" s="595"/>
      <c r="P2251" s="595"/>
    </row>
    <row r="2252" spans="1:18" s="596" customFormat="1" ht="34.5" hidden="1" outlineLevel="2" x14ac:dyDescent="0.3">
      <c r="A2252" s="438"/>
      <c r="B2252" s="224"/>
      <c r="C2252" s="508" t="s">
        <v>1962</v>
      </c>
      <c r="D2252" s="481" t="s">
        <v>1963</v>
      </c>
      <c r="E2252" s="183"/>
      <c r="F2252" s="220"/>
      <c r="G2252" s="220"/>
      <c r="H2252" s="221"/>
      <c r="I2252" s="222"/>
      <c r="J2252" s="223"/>
      <c r="K2252" s="595"/>
      <c r="L2252" s="595"/>
      <c r="M2252" s="595"/>
      <c r="N2252" s="595"/>
      <c r="O2252" s="595"/>
      <c r="P2252" s="595"/>
    </row>
    <row r="2253" spans="1:18" s="596" customFormat="1" ht="34.5" hidden="1" outlineLevel="2" x14ac:dyDescent="0.3">
      <c r="A2253" s="438"/>
      <c r="B2253" s="224"/>
      <c r="C2253" s="508" t="s">
        <v>1964</v>
      </c>
      <c r="D2253" s="481" t="s">
        <v>1965</v>
      </c>
      <c r="E2253" s="183"/>
      <c r="F2253" s="220"/>
      <c r="G2253" s="220"/>
      <c r="H2253" s="221"/>
      <c r="I2253" s="222"/>
      <c r="J2253" s="223"/>
      <c r="K2253" s="595"/>
      <c r="L2253" s="595"/>
      <c r="M2253" s="595"/>
      <c r="N2253" s="595"/>
      <c r="O2253" s="595"/>
      <c r="P2253" s="595"/>
    </row>
    <row r="2254" spans="1:18" s="596" customFormat="1" ht="34.5" hidden="1" outlineLevel="2" x14ac:dyDescent="0.3">
      <c r="A2254" s="438"/>
      <c r="B2254" s="224"/>
      <c r="C2254" s="508" t="s">
        <v>1966</v>
      </c>
      <c r="D2254" s="481" t="s">
        <v>1967</v>
      </c>
      <c r="E2254" s="183"/>
      <c r="F2254" s="220"/>
      <c r="G2254" s="220"/>
      <c r="H2254" s="221"/>
      <c r="I2254" s="222"/>
      <c r="J2254" s="223"/>
      <c r="K2254" s="595"/>
      <c r="L2254" s="595"/>
      <c r="M2254" s="595"/>
      <c r="N2254" s="595"/>
      <c r="O2254" s="595"/>
      <c r="P2254" s="595"/>
    </row>
    <row r="2255" spans="1:18" s="596" customFormat="1" ht="34.5" hidden="1" outlineLevel="2" x14ac:dyDescent="0.3">
      <c r="A2255" s="438"/>
      <c r="B2255" s="224"/>
      <c r="C2255" s="508" t="s">
        <v>1968</v>
      </c>
      <c r="D2255" s="481" t="s">
        <v>1969</v>
      </c>
      <c r="E2255" s="183"/>
      <c r="F2255" s="220"/>
      <c r="G2255" s="220"/>
      <c r="H2255" s="221"/>
      <c r="I2255" s="222"/>
      <c r="J2255" s="223"/>
      <c r="K2255" s="595"/>
      <c r="L2255" s="595"/>
      <c r="M2255" s="595"/>
      <c r="N2255" s="595"/>
      <c r="O2255" s="595"/>
      <c r="P2255" s="595"/>
    </row>
    <row r="2256" spans="1:18" s="596" customFormat="1" ht="34.5" hidden="1" outlineLevel="2" x14ac:dyDescent="0.3">
      <c r="A2256" s="438"/>
      <c r="B2256" s="224"/>
      <c r="C2256" s="508" t="s">
        <v>1970</v>
      </c>
      <c r="D2256" s="481" t="s">
        <v>1971</v>
      </c>
      <c r="E2256" s="183" t="s">
        <v>1951</v>
      </c>
      <c r="F2256" s="220"/>
      <c r="G2256" s="220"/>
      <c r="H2256" s="221"/>
      <c r="I2256" s="222"/>
      <c r="J2256" s="223"/>
      <c r="K2256" s="595"/>
      <c r="L2256" s="595"/>
      <c r="M2256" s="595"/>
      <c r="N2256" s="595"/>
      <c r="O2256" s="595"/>
      <c r="P2256" s="595"/>
    </row>
    <row r="2257" spans="1:16" s="596" customFormat="1" ht="17.25" hidden="1" outlineLevel="2" x14ac:dyDescent="0.3">
      <c r="A2257" s="438"/>
      <c r="B2257" s="224"/>
      <c r="C2257" s="508" t="s">
        <v>1972</v>
      </c>
      <c r="D2257" s="481" t="s">
        <v>1973</v>
      </c>
      <c r="E2257" s="183"/>
      <c r="F2257" s="220"/>
      <c r="G2257" s="220"/>
      <c r="H2257" s="221"/>
      <c r="I2257" s="222"/>
      <c r="J2257" s="223"/>
      <c r="K2257" s="595"/>
      <c r="L2257" s="595"/>
      <c r="M2257" s="595"/>
      <c r="N2257" s="595"/>
      <c r="O2257" s="595"/>
      <c r="P2257" s="595"/>
    </row>
    <row r="2258" spans="1:16" s="596" customFormat="1" ht="34.5" hidden="1" outlineLevel="2" x14ac:dyDescent="0.3">
      <c r="A2258" s="438"/>
      <c r="B2258" s="224"/>
      <c r="C2258" s="508" t="s">
        <v>1974</v>
      </c>
      <c r="D2258" s="481" t="s">
        <v>1975</v>
      </c>
      <c r="E2258" s="183"/>
      <c r="F2258" s="220"/>
      <c r="G2258" s="220"/>
      <c r="H2258" s="221"/>
      <c r="I2258" s="222"/>
      <c r="J2258" s="223"/>
      <c r="K2258" s="595"/>
      <c r="L2258" s="595"/>
      <c r="M2258" s="595"/>
      <c r="N2258" s="595"/>
      <c r="O2258" s="595"/>
      <c r="P2258" s="595"/>
    </row>
    <row r="2259" spans="1:16" s="596" customFormat="1" ht="34.5" hidden="1" outlineLevel="2" x14ac:dyDescent="0.3">
      <c r="A2259" s="438"/>
      <c r="B2259" s="224"/>
      <c r="C2259" s="508" t="s">
        <v>1976</v>
      </c>
      <c r="D2259" s="481" t="s">
        <v>1977</v>
      </c>
      <c r="E2259" s="183"/>
      <c r="F2259" s="220"/>
      <c r="G2259" s="220"/>
      <c r="H2259" s="221"/>
      <c r="I2259" s="222"/>
      <c r="J2259" s="223"/>
      <c r="K2259" s="595"/>
      <c r="L2259" s="595"/>
      <c r="M2259" s="595"/>
      <c r="N2259" s="595"/>
      <c r="O2259" s="595"/>
      <c r="P2259" s="595"/>
    </row>
    <row r="2260" spans="1:16" s="596" customFormat="1" ht="34.5" hidden="1" outlineLevel="2" x14ac:dyDescent="0.3">
      <c r="A2260" s="438"/>
      <c r="B2260" s="224"/>
      <c r="C2260" s="508" t="s">
        <v>1978</v>
      </c>
      <c r="D2260" s="481" t="s">
        <v>1979</v>
      </c>
      <c r="E2260" s="183"/>
      <c r="F2260" s="220"/>
      <c r="G2260" s="220"/>
      <c r="H2260" s="221"/>
      <c r="I2260" s="222"/>
      <c r="J2260" s="223"/>
      <c r="K2260" s="595"/>
      <c r="L2260" s="595"/>
      <c r="M2260" s="595"/>
      <c r="N2260" s="595"/>
      <c r="O2260" s="595"/>
      <c r="P2260" s="595"/>
    </row>
    <row r="2261" spans="1:16" s="596" customFormat="1" ht="34.5" hidden="1" outlineLevel="2" x14ac:dyDescent="0.3">
      <c r="A2261" s="438"/>
      <c r="B2261" s="224"/>
      <c r="C2261" s="508" t="s">
        <v>1980</v>
      </c>
      <c r="D2261" s="481" t="s">
        <v>1981</v>
      </c>
      <c r="E2261" s="183" t="s">
        <v>1951</v>
      </c>
      <c r="F2261" s="220"/>
      <c r="G2261" s="220"/>
      <c r="H2261" s="221"/>
      <c r="I2261" s="222"/>
      <c r="J2261" s="223"/>
      <c r="K2261" s="595"/>
      <c r="L2261" s="595"/>
      <c r="M2261" s="595"/>
      <c r="N2261" s="595"/>
      <c r="O2261" s="595"/>
      <c r="P2261" s="595"/>
    </row>
    <row r="2262" spans="1:16" s="596" customFormat="1" ht="17.25" hidden="1" outlineLevel="2" x14ac:dyDescent="0.3">
      <c r="A2262" s="438"/>
      <c r="B2262" s="224"/>
      <c r="C2262" s="508" t="s">
        <v>1982</v>
      </c>
      <c r="D2262" s="481" t="s">
        <v>1983</v>
      </c>
      <c r="E2262" s="183"/>
      <c r="F2262" s="220"/>
      <c r="G2262" s="220"/>
      <c r="H2262" s="221"/>
      <c r="I2262" s="222"/>
      <c r="J2262" s="223"/>
      <c r="K2262" s="595"/>
      <c r="L2262" s="595"/>
      <c r="M2262" s="595"/>
      <c r="N2262" s="595"/>
      <c r="O2262" s="595"/>
      <c r="P2262" s="595"/>
    </row>
    <row r="2263" spans="1:16" s="596" customFormat="1" ht="34.5" hidden="1" outlineLevel="2" x14ac:dyDescent="0.3">
      <c r="A2263" s="438"/>
      <c r="B2263" s="224"/>
      <c r="C2263" s="508" t="s">
        <v>1984</v>
      </c>
      <c r="D2263" s="481" t="s">
        <v>1985</v>
      </c>
      <c r="E2263" s="183"/>
      <c r="F2263" s="220"/>
      <c r="G2263" s="220"/>
      <c r="H2263" s="221"/>
      <c r="I2263" s="222"/>
      <c r="J2263" s="223"/>
      <c r="K2263" s="595"/>
      <c r="L2263" s="595"/>
      <c r="M2263" s="595"/>
      <c r="N2263" s="595"/>
      <c r="O2263" s="595"/>
      <c r="P2263" s="595"/>
    </row>
    <row r="2264" spans="1:16" s="596" customFormat="1" ht="34.5" hidden="1" outlineLevel="2" x14ac:dyDescent="0.3">
      <c r="A2264" s="438"/>
      <c r="B2264" s="224"/>
      <c r="C2264" s="508" t="s">
        <v>1986</v>
      </c>
      <c r="D2264" s="481" t="s">
        <v>1987</v>
      </c>
      <c r="E2264" s="183"/>
      <c r="F2264" s="220"/>
      <c r="G2264" s="220"/>
      <c r="H2264" s="221"/>
      <c r="I2264" s="222"/>
      <c r="J2264" s="223"/>
      <c r="K2264" s="595"/>
      <c r="L2264" s="595"/>
      <c r="M2264" s="595"/>
      <c r="N2264" s="595"/>
      <c r="O2264" s="595"/>
      <c r="P2264" s="595"/>
    </row>
    <row r="2265" spans="1:16" s="596" customFormat="1" ht="34.5" hidden="1" outlineLevel="2" x14ac:dyDescent="0.3">
      <c r="A2265" s="438"/>
      <c r="B2265" s="224"/>
      <c r="C2265" s="508" t="s">
        <v>1988</v>
      </c>
      <c r="D2265" s="481" t="s">
        <v>1989</v>
      </c>
      <c r="E2265" s="183"/>
      <c r="F2265" s="220"/>
      <c r="G2265" s="220"/>
      <c r="H2265" s="221"/>
      <c r="I2265" s="222"/>
      <c r="J2265" s="223"/>
      <c r="K2265" s="595"/>
      <c r="L2265" s="595"/>
      <c r="M2265" s="595"/>
      <c r="N2265" s="595"/>
      <c r="O2265" s="595"/>
      <c r="P2265" s="595"/>
    </row>
    <row r="2266" spans="1:16" s="596" customFormat="1" ht="17.25" hidden="1" customHeight="1" outlineLevel="2" x14ac:dyDescent="0.3">
      <c r="A2266" s="444"/>
      <c r="B2266" s="451"/>
      <c r="C2266" s="451"/>
      <c r="D2266" s="451"/>
      <c r="E2266" s="452"/>
      <c r="F2266" s="220"/>
      <c r="G2266" s="220"/>
      <c r="H2266" s="221"/>
      <c r="I2266" s="222"/>
      <c r="J2266" s="223"/>
      <c r="K2266" s="595"/>
      <c r="L2266" s="595"/>
      <c r="M2266" s="595"/>
      <c r="N2266" s="595"/>
      <c r="O2266" s="595"/>
      <c r="P2266" s="595"/>
    </row>
    <row r="2267" spans="1:16" s="462" customFormat="1" ht="34.5" hidden="1" outlineLevel="2" x14ac:dyDescent="0.3">
      <c r="A2267" s="438"/>
      <c r="B2267" s="603"/>
      <c r="C2267" s="604" t="s">
        <v>1990</v>
      </c>
      <c r="D2267" s="605" t="s">
        <v>1991</v>
      </c>
      <c r="E2267" s="606" t="s">
        <v>1992</v>
      </c>
      <c r="F2267" s="220"/>
      <c r="G2267" s="220"/>
      <c r="H2267" s="461"/>
      <c r="I2267" s="461"/>
      <c r="J2267" s="595"/>
      <c r="K2267" s="595"/>
      <c r="L2267" s="595"/>
      <c r="M2267" s="595"/>
      <c r="N2267" s="595"/>
      <c r="O2267" s="461"/>
      <c r="P2267" s="461"/>
    </row>
    <row r="2268" spans="1:16" s="462" customFormat="1" ht="34.5" hidden="1" outlineLevel="2" x14ac:dyDescent="0.3">
      <c r="A2268" s="448"/>
      <c r="B2268" s="607"/>
      <c r="C2268" s="604" t="s">
        <v>1993</v>
      </c>
      <c r="D2268" s="605" t="s">
        <v>1994</v>
      </c>
      <c r="E2268" s="606"/>
      <c r="F2268" s="220"/>
      <c r="G2268" s="220"/>
      <c r="H2268" s="461"/>
      <c r="I2268" s="461"/>
      <c r="J2268" s="595"/>
      <c r="K2268" s="595"/>
      <c r="L2268" s="595"/>
      <c r="M2268" s="595"/>
      <c r="N2268" s="595"/>
      <c r="O2268" s="461"/>
      <c r="P2268" s="461"/>
    </row>
    <row r="2269" spans="1:16" s="462" customFormat="1" ht="17.25" hidden="1" outlineLevel="2" x14ac:dyDescent="0.3">
      <c r="A2269" s="448"/>
      <c r="B2269" s="607"/>
      <c r="C2269" s="604" t="s">
        <v>1995</v>
      </c>
      <c r="D2269" s="605" t="s">
        <v>1996</v>
      </c>
      <c r="E2269" s="606"/>
      <c r="F2269" s="220"/>
      <c r="G2269" s="220"/>
      <c r="H2269" s="461"/>
      <c r="I2269" s="461"/>
      <c r="J2269" s="595"/>
      <c r="K2269" s="595"/>
      <c r="L2269" s="595"/>
      <c r="M2269" s="595"/>
      <c r="N2269" s="595"/>
      <c r="O2269" s="461"/>
      <c r="P2269" s="461"/>
    </row>
    <row r="2270" spans="1:16" s="462" customFormat="1" ht="34.5" hidden="1" outlineLevel="2" x14ac:dyDescent="0.3">
      <c r="A2270" s="448"/>
      <c r="B2270" s="607"/>
      <c r="C2270" s="604" t="s">
        <v>1997</v>
      </c>
      <c r="D2270" s="605" t="s">
        <v>1998</v>
      </c>
      <c r="E2270" s="606"/>
      <c r="F2270" s="220"/>
      <c r="G2270" s="220"/>
      <c r="H2270" s="461"/>
      <c r="I2270" s="461"/>
      <c r="J2270" s="595"/>
      <c r="K2270" s="595"/>
      <c r="L2270" s="595"/>
      <c r="M2270" s="595"/>
      <c r="N2270" s="595"/>
      <c r="O2270" s="461"/>
      <c r="P2270" s="461"/>
    </row>
    <row r="2271" spans="1:16" s="462" customFormat="1" ht="34.5" hidden="1" outlineLevel="2" x14ac:dyDescent="0.3">
      <c r="A2271" s="448"/>
      <c r="B2271" s="607"/>
      <c r="C2271" s="604" t="s">
        <v>1999</v>
      </c>
      <c r="D2271" s="605" t="s">
        <v>2072</v>
      </c>
      <c r="E2271" s="606"/>
      <c r="F2271" s="220"/>
      <c r="G2271" s="220"/>
      <c r="H2271" s="461"/>
      <c r="I2271" s="461"/>
      <c r="J2271" s="595"/>
      <c r="K2271" s="595"/>
      <c r="L2271" s="595"/>
      <c r="M2271" s="595"/>
      <c r="N2271" s="595"/>
      <c r="O2271" s="461"/>
      <c r="P2271" s="461"/>
    </row>
    <row r="2272" spans="1:16" s="462" customFormat="1" ht="51.75" hidden="1" outlineLevel="2" x14ac:dyDescent="0.3">
      <c r="A2272" s="448"/>
      <c r="B2272" s="608"/>
      <c r="C2272" s="604" t="s">
        <v>2001</v>
      </c>
      <c r="D2272" s="609" t="s">
        <v>2073</v>
      </c>
      <c r="E2272" s="610" t="s">
        <v>2003</v>
      </c>
      <c r="F2272" s="460" t="s">
        <v>2004</v>
      </c>
      <c r="G2272" s="220"/>
    </row>
    <row r="2273" spans="1:18" s="462" customFormat="1" ht="17.25" hidden="1" outlineLevel="2" x14ac:dyDescent="0.3">
      <c r="A2273" s="448"/>
      <c r="B2273" s="608"/>
      <c r="C2273" s="604" t="s">
        <v>2005</v>
      </c>
      <c r="D2273" s="605" t="s">
        <v>2074</v>
      </c>
      <c r="E2273" s="606"/>
      <c r="G2273" s="220"/>
    </row>
    <row r="2274" spans="1:18" s="462" customFormat="1" ht="34.5" hidden="1" outlineLevel="2" x14ac:dyDescent="0.3">
      <c r="A2274" s="448"/>
      <c r="B2274" s="608"/>
      <c r="C2274" s="604" t="s">
        <v>2007</v>
      </c>
      <c r="D2274" s="605" t="s">
        <v>2075</v>
      </c>
      <c r="E2274" s="606"/>
      <c r="F2274" s="460"/>
      <c r="G2274" s="220"/>
    </row>
    <row r="2275" spans="1:18" s="462" customFormat="1" ht="34.5" hidden="1" outlineLevel="2" x14ac:dyDescent="0.3">
      <c r="A2275" s="611"/>
      <c r="B2275" s="612"/>
      <c r="C2275" s="713" t="s">
        <v>2009</v>
      </c>
      <c r="D2275" s="601" t="s">
        <v>2010</v>
      </c>
      <c r="E2275" s="613" t="s">
        <v>2011</v>
      </c>
      <c r="F2275" s="460"/>
      <c r="G2275" s="220"/>
    </row>
    <row r="2276" spans="1:18" s="596" customFormat="1" ht="17.25" hidden="1" customHeight="1" outlineLevel="2" x14ac:dyDescent="0.3">
      <c r="A2276" s="444"/>
      <c r="B2276" s="451"/>
      <c r="C2276" s="451"/>
      <c r="D2276" s="451"/>
      <c r="E2276" s="452"/>
      <c r="F2276" s="220"/>
      <c r="G2276" s="220"/>
      <c r="H2276" s="221"/>
      <c r="I2276" s="222"/>
      <c r="J2276" s="223"/>
      <c r="K2276" s="595"/>
      <c r="L2276" s="595"/>
      <c r="M2276" s="595"/>
      <c r="N2276" s="595"/>
      <c r="O2276" s="595"/>
      <c r="P2276" s="595"/>
    </row>
    <row r="2277" spans="1:18" s="86" customFormat="1" ht="17.25" hidden="1" outlineLevel="2" x14ac:dyDescent="0.3">
      <c r="A2277" s="438"/>
      <c r="B2277" s="614"/>
      <c r="C2277" s="615" t="s">
        <v>2012</v>
      </c>
      <c r="D2277" s="439" t="s">
        <v>2013</v>
      </c>
      <c r="E2277" s="507" t="s">
        <v>2014</v>
      </c>
      <c r="F2277" s="460"/>
      <c r="G2277" s="220"/>
      <c r="H2277" s="462"/>
      <c r="I2277" s="462"/>
      <c r="J2277" s="462"/>
      <c r="K2277" s="462"/>
      <c r="L2277" s="462"/>
      <c r="M2277" s="462"/>
      <c r="N2277" s="462"/>
      <c r="O2277" s="462"/>
      <c r="P2277" s="462"/>
      <c r="Q2277" s="462"/>
      <c r="R2277" s="462"/>
    </row>
    <row r="2278" spans="1:18" s="86" customFormat="1" ht="17.25" hidden="1" outlineLevel="2" x14ac:dyDescent="0.3">
      <c r="A2278" s="438"/>
      <c r="B2278" s="614"/>
      <c r="C2278" s="615" t="s">
        <v>2015</v>
      </c>
      <c r="D2278" s="439" t="s">
        <v>2016</v>
      </c>
      <c r="E2278" s="507" t="s">
        <v>2014</v>
      </c>
      <c r="F2278" s="460"/>
      <c r="G2278" s="220"/>
      <c r="H2278" s="462"/>
      <c r="I2278" s="462"/>
      <c r="J2278" s="462"/>
      <c r="K2278" s="462"/>
      <c r="L2278" s="462"/>
      <c r="M2278" s="462"/>
      <c r="N2278" s="462"/>
      <c r="O2278" s="462"/>
      <c r="P2278" s="462"/>
      <c r="Q2278" s="462"/>
      <c r="R2278" s="462"/>
    </row>
    <row r="2279" spans="1:18" s="86" customFormat="1" ht="34.5" hidden="1" outlineLevel="2" x14ac:dyDescent="0.3">
      <c r="A2279" s="438"/>
      <c r="B2279" s="614"/>
      <c r="C2279" s="508" t="s">
        <v>2017</v>
      </c>
      <c r="D2279" s="439" t="s">
        <v>2018</v>
      </c>
      <c r="E2279" s="507" t="s">
        <v>2014</v>
      </c>
      <c r="F2279" s="460"/>
      <c r="G2279" s="220"/>
      <c r="H2279" s="462"/>
      <c r="I2279" s="462"/>
      <c r="J2279" s="462"/>
      <c r="K2279" s="462"/>
      <c r="L2279" s="462"/>
      <c r="M2279" s="462"/>
      <c r="N2279" s="462"/>
      <c r="O2279" s="462"/>
      <c r="P2279" s="462"/>
      <c r="Q2279" s="462"/>
      <c r="R2279" s="462"/>
    </row>
    <row r="2280" spans="1:18" s="462" customFormat="1" ht="17.25" hidden="1" customHeight="1" outlineLevel="1" x14ac:dyDescent="0.3">
      <c r="A2280" s="444"/>
      <c r="B2280" s="451"/>
      <c r="C2280" s="451"/>
      <c r="D2280" s="451"/>
      <c r="E2280" s="452"/>
      <c r="F2280" s="220"/>
      <c r="G2280" s="220"/>
      <c r="H2280" s="461"/>
      <c r="I2280" s="461"/>
      <c r="J2280" s="595"/>
      <c r="K2280" s="595"/>
      <c r="L2280" s="595"/>
      <c r="M2280" s="595"/>
      <c r="N2280" s="595"/>
      <c r="O2280" s="461"/>
      <c r="P2280" s="461"/>
    </row>
    <row r="2281" spans="1:18" s="86" customFormat="1" ht="17.25" hidden="1" outlineLevel="1" collapsed="1" x14ac:dyDescent="0.3">
      <c r="A2281" s="79"/>
      <c r="B2281" s="80">
        <f>SUM(B2282:B2306)</f>
        <v>0</v>
      </c>
      <c r="C2281" s="437" t="s">
        <v>2070</v>
      </c>
      <c r="D2281" s="81" t="s">
        <v>2076</v>
      </c>
      <c r="E2281" s="105"/>
      <c r="F2281" s="83"/>
      <c r="G2281" s="84"/>
      <c r="H2281" s="85"/>
      <c r="I2281" s="85"/>
      <c r="J2281" s="85"/>
      <c r="K2281" s="85"/>
      <c r="L2281" s="85"/>
      <c r="M2281" s="85"/>
      <c r="N2281" s="85"/>
      <c r="O2281" s="85"/>
      <c r="P2281" s="85"/>
    </row>
    <row r="2282" spans="1:18" s="596" customFormat="1" ht="17.25" hidden="1" customHeight="1" outlineLevel="2" x14ac:dyDescent="0.3">
      <c r="A2282" s="444"/>
      <c r="B2282" s="451"/>
      <c r="C2282" s="451"/>
      <c r="D2282" s="451"/>
      <c r="E2282" s="452"/>
      <c r="F2282" s="220"/>
      <c r="G2282" s="220"/>
      <c r="H2282" s="221"/>
      <c r="I2282" s="222"/>
      <c r="J2282" s="223"/>
      <c r="K2282" s="595"/>
      <c r="L2282" s="595"/>
      <c r="M2282" s="595"/>
      <c r="N2282" s="595"/>
      <c r="O2282" s="595"/>
      <c r="P2282" s="595"/>
    </row>
    <row r="2283" spans="1:18" s="596" customFormat="1" ht="34.5" hidden="1" outlineLevel="2" x14ac:dyDescent="0.3">
      <c r="A2283" s="438"/>
      <c r="B2283" s="224"/>
      <c r="C2283" s="439" t="s">
        <v>2077</v>
      </c>
      <c r="D2283" s="440" t="s">
        <v>2078</v>
      </c>
      <c r="E2283" s="91" t="s">
        <v>2079</v>
      </c>
      <c r="F2283" s="220"/>
      <c r="G2283" s="220"/>
      <c r="H2283" s="221"/>
      <c r="I2283" s="222"/>
      <c r="J2283" s="223"/>
      <c r="K2283" s="595"/>
      <c r="L2283" s="595"/>
      <c r="M2283" s="595"/>
      <c r="N2283" s="595"/>
      <c r="O2283" s="595"/>
      <c r="P2283" s="595"/>
      <c r="Q2283" s="595"/>
      <c r="R2283" s="595"/>
    </row>
    <row r="2284" spans="1:18" s="596" customFormat="1" ht="17.25" hidden="1" customHeight="1" outlineLevel="2" x14ac:dyDescent="0.3">
      <c r="A2284" s="444"/>
      <c r="B2284" s="451"/>
      <c r="C2284" s="451"/>
      <c r="D2284" s="451"/>
      <c r="E2284" s="452"/>
      <c r="F2284" s="220"/>
      <c r="G2284" s="220"/>
      <c r="H2284" s="221"/>
      <c r="I2284" s="222"/>
      <c r="J2284" s="223"/>
      <c r="K2284" s="595"/>
      <c r="L2284" s="595"/>
      <c r="M2284" s="595"/>
      <c r="N2284" s="595"/>
      <c r="O2284" s="595"/>
      <c r="P2284" s="595"/>
    </row>
    <row r="2285" spans="1:18" s="462" customFormat="1" ht="17.25" hidden="1" outlineLevel="2" x14ac:dyDescent="0.3">
      <c r="A2285" s="438"/>
      <c r="B2285" s="603"/>
      <c r="C2285" s="439" t="s">
        <v>2080</v>
      </c>
      <c r="D2285" s="481" t="s">
        <v>2081</v>
      </c>
      <c r="E2285" s="616" t="s">
        <v>2082</v>
      </c>
      <c r="F2285" s="220"/>
      <c r="G2285" s="220"/>
      <c r="H2285" s="461"/>
      <c r="I2285" s="461"/>
      <c r="J2285" s="595"/>
      <c r="K2285" s="595"/>
      <c r="L2285" s="595"/>
      <c r="M2285" s="595"/>
      <c r="N2285" s="595"/>
      <c r="O2285" s="461"/>
      <c r="P2285" s="461"/>
    </row>
    <row r="2286" spans="1:18" s="462" customFormat="1" ht="17.25" hidden="1" outlineLevel="2" x14ac:dyDescent="0.3">
      <c r="A2286" s="438"/>
      <c r="B2286" s="603"/>
      <c r="C2286" s="439" t="s">
        <v>2083</v>
      </c>
      <c r="D2286" s="439" t="s">
        <v>2084</v>
      </c>
      <c r="E2286" s="617" t="s">
        <v>2030</v>
      </c>
      <c r="F2286" s="220"/>
      <c r="G2286" s="220"/>
      <c r="H2286" s="461"/>
      <c r="I2286" s="461"/>
      <c r="J2286" s="595"/>
      <c r="K2286" s="595"/>
      <c r="L2286" s="595"/>
      <c r="M2286" s="595"/>
      <c r="N2286" s="595"/>
      <c r="O2286" s="461"/>
      <c r="P2286" s="461"/>
    </row>
    <row r="2287" spans="1:18" s="462" customFormat="1" ht="17.25" hidden="1" outlineLevel="2" x14ac:dyDescent="0.3">
      <c r="A2287" s="438"/>
      <c r="B2287" s="603"/>
      <c r="C2287" s="439" t="s">
        <v>2085</v>
      </c>
      <c r="D2287" s="439" t="s">
        <v>2086</v>
      </c>
      <c r="E2287" s="618" t="s">
        <v>2033</v>
      </c>
      <c r="F2287" s="220"/>
      <c r="G2287" s="220"/>
      <c r="H2287" s="461"/>
      <c r="I2287" s="461"/>
      <c r="J2287" s="595"/>
      <c r="K2287" s="595"/>
      <c r="L2287" s="595"/>
      <c r="M2287" s="595"/>
      <c r="N2287" s="595"/>
      <c r="O2287" s="461"/>
      <c r="P2287" s="461"/>
    </row>
    <row r="2288" spans="1:18" s="462" customFormat="1" ht="17.25" hidden="1" outlineLevel="2" x14ac:dyDescent="0.3">
      <c r="A2288" s="438"/>
      <c r="B2288" s="603"/>
      <c r="C2288" s="439" t="s">
        <v>2087</v>
      </c>
      <c r="D2288" s="439" t="s">
        <v>2088</v>
      </c>
      <c r="E2288" s="618"/>
      <c r="F2288" s="220"/>
      <c r="G2288" s="220"/>
      <c r="H2288" s="461"/>
      <c r="I2288" s="461"/>
      <c r="J2288" s="595"/>
      <c r="K2288" s="595"/>
      <c r="L2288" s="595"/>
      <c r="M2288" s="595"/>
      <c r="N2288" s="595"/>
      <c r="O2288" s="461"/>
      <c r="P2288" s="461"/>
    </row>
    <row r="2289" spans="1:18" s="462" customFormat="1" ht="17.25" hidden="1" outlineLevel="2" x14ac:dyDescent="0.3">
      <c r="A2289" s="438"/>
      <c r="B2289" s="603"/>
      <c r="C2289" s="439" t="s">
        <v>2089</v>
      </c>
      <c r="D2289" s="439" t="s">
        <v>2090</v>
      </c>
      <c r="E2289" s="618"/>
      <c r="F2289" s="220"/>
      <c r="G2289" s="220"/>
      <c r="H2289" s="461"/>
      <c r="I2289" s="461"/>
      <c r="J2289" s="595"/>
      <c r="K2289" s="595"/>
      <c r="L2289" s="595"/>
      <c r="M2289" s="595"/>
      <c r="N2289" s="595"/>
      <c r="O2289" s="461"/>
      <c r="P2289" s="461"/>
    </row>
    <row r="2290" spans="1:18" s="462" customFormat="1" ht="34.5" hidden="1" outlineLevel="2" x14ac:dyDescent="0.3">
      <c r="A2290" s="438"/>
      <c r="B2290" s="603"/>
      <c r="C2290" s="439" t="s">
        <v>2091</v>
      </c>
      <c r="D2290" s="439" t="s">
        <v>2092</v>
      </c>
      <c r="E2290" s="617" t="s">
        <v>2040</v>
      </c>
      <c r="F2290" s="220"/>
      <c r="G2290" s="220"/>
      <c r="H2290" s="461"/>
      <c r="I2290" s="461"/>
      <c r="J2290" s="595"/>
      <c r="K2290" s="595"/>
      <c r="L2290" s="595"/>
      <c r="M2290" s="595"/>
      <c r="N2290" s="595"/>
      <c r="O2290" s="461"/>
      <c r="P2290" s="461"/>
    </row>
    <row r="2291" spans="1:18" s="596" customFormat="1" ht="17.25" hidden="1" outlineLevel="2" x14ac:dyDescent="0.3">
      <c r="A2291" s="438"/>
      <c r="B2291" s="226"/>
      <c r="C2291" s="439" t="s">
        <v>2093</v>
      </c>
      <c r="D2291" s="439" t="s">
        <v>2094</v>
      </c>
      <c r="E2291" s="88" t="s">
        <v>2043</v>
      </c>
      <c r="F2291" s="220"/>
      <c r="G2291" s="220"/>
      <c r="H2291" s="221"/>
      <c r="I2291" s="222"/>
      <c r="J2291" s="223"/>
      <c r="K2291" s="595"/>
      <c r="L2291" s="595"/>
      <c r="M2291" s="595"/>
      <c r="N2291" s="595"/>
      <c r="O2291" s="595"/>
      <c r="P2291" s="595"/>
    </row>
    <row r="2292" spans="1:18" s="462" customFormat="1" ht="17.25" hidden="1" outlineLevel="2" x14ac:dyDescent="0.3">
      <c r="A2292" s="438"/>
      <c r="B2292" s="603"/>
      <c r="C2292" s="439" t="s">
        <v>2095</v>
      </c>
      <c r="D2292" s="439" t="s">
        <v>2096</v>
      </c>
      <c r="E2292" s="618" t="s">
        <v>2046</v>
      </c>
      <c r="F2292" s="220"/>
      <c r="G2292" s="220"/>
      <c r="H2292" s="461"/>
      <c r="I2292" s="461"/>
      <c r="J2292" s="595"/>
      <c r="K2292" s="595"/>
      <c r="L2292" s="595"/>
      <c r="M2292" s="595"/>
      <c r="N2292" s="595"/>
      <c r="O2292" s="461"/>
      <c r="P2292" s="461"/>
    </row>
    <row r="2293" spans="1:18" s="462" customFormat="1" ht="34.5" hidden="1" outlineLevel="2" x14ac:dyDescent="0.3">
      <c r="A2293" s="438"/>
      <c r="B2293" s="603"/>
      <c r="C2293" s="439" t="s">
        <v>2097</v>
      </c>
      <c r="D2293" s="439" t="s">
        <v>2098</v>
      </c>
      <c r="E2293" s="88" t="s">
        <v>2049</v>
      </c>
      <c r="F2293" s="220"/>
      <c r="G2293" s="220"/>
      <c r="H2293" s="461"/>
      <c r="I2293" s="461"/>
      <c r="J2293" s="595"/>
      <c r="K2293" s="595"/>
      <c r="L2293" s="595"/>
      <c r="M2293" s="595"/>
      <c r="N2293" s="595"/>
      <c r="O2293" s="461"/>
      <c r="P2293" s="461"/>
    </row>
    <row r="2294" spans="1:18" s="462" customFormat="1" ht="34.5" hidden="1" outlineLevel="2" x14ac:dyDescent="0.3">
      <c r="A2294" s="438"/>
      <c r="B2294" s="603"/>
      <c r="C2294" s="439" t="s">
        <v>2099</v>
      </c>
      <c r="D2294" s="439" t="s">
        <v>2100</v>
      </c>
      <c r="E2294" s="88" t="s">
        <v>2049</v>
      </c>
      <c r="F2294" s="220"/>
      <c r="G2294" s="220"/>
      <c r="H2294" s="461"/>
      <c r="I2294" s="461"/>
      <c r="J2294" s="595"/>
      <c r="K2294" s="595"/>
      <c r="L2294" s="595"/>
      <c r="M2294" s="595"/>
      <c r="N2294" s="595"/>
      <c r="O2294" s="461"/>
      <c r="P2294" s="461"/>
    </row>
    <row r="2295" spans="1:18" s="462" customFormat="1" ht="17.25" hidden="1" outlineLevel="2" x14ac:dyDescent="0.3">
      <c r="A2295" s="547"/>
      <c r="B2295" s="624"/>
      <c r="C2295" s="439" t="s">
        <v>2101</v>
      </c>
      <c r="D2295" s="439" t="s">
        <v>2102</v>
      </c>
      <c r="E2295" s="618" t="s">
        <v>2054</v>
      </c>
      <c r="F2295" s="220"/>
      <c r="G2295" s="220"/>
      <c r="H2295" s="461"/>
      <c r="I2295" s="461"/>
      <c r="J2295" s="595"/>
      <c r="K2295" s="595"/>
      <c r="L2295" s="595"/>
      <c r="M2295" s="595"/>
      <c r="N2295" s="595"/>
      <c r="O2295" s="461"/>
      <c r="P2295" s="461"/>
    </row>
    <row r="2296" spans="1:18" s="462" customFormat="1" ht="17.25" hidden="1" customHeight="1" outlineLevel="2" x14ac:dyDescent="0.3">
      <c r="A2296" s="444"/>
      <c r="B2296" s="451"/>
      <c r="C2296" s="451"/>
      <c r="D2296" s="451"/>
      <c r="E2296" s="452"/>
      <c r="F2296" s="220"/>
      <c r="G2296" s="220"/>
      <c r="H2296" s="461"/>
      <c r="I2296" s="461"/>
      <c r="J2296" s="595"/>
      <c r="K2296" s="595"/>
      <c r="L2296" s="595"/>
      <c r="M2296" s="595"/>
      <c r="N2296" s="595"/>
      <c r="O2296" s="461"/>
      <c r="P2296" s="461"/>
    </row>
    <row r="2297" spans="1:18" s="462" customFormat="1" ht="17.25" hidden="1" outlineLevel="2" x14ac:dyDescent="0.3">
      <c r="A2297" s="438"/>
      <c r="B2297" s="603"/>
      <c r="C2297" s="439" t="s">
        <v>2103</v>
      </c>
      <c r="D2297" s="439" t="s">
        <v>2104</v>
      </c>
      <c r="E2297" s="619" t="s">
        <v>2105</v>
      </c>
      <c r="F2297" s="220"/>
      <c r="G2297" s="220"/>
      <c r="H2297" s="461"/>
      <c r="I2297" s="461"/>
      <c r="J2297" s="595"/>
      <c r="K2297" s="595"/>
      <c r="L2297" s="595"/>
      <c r="M2297" s="595"/>
      <c r="N2297" s="595"/>
      <c r="O2297" s="461"/>
      <c r="P2297" s="461"/>
    </row>
    <row r="2298" spans="1:18" s="462" customFormat="1" ht="17.25" hidden="1" outlineLevel="2" x14ac:dyDescent="0.3">
      <c r="A2298" s="448"/>
      <c r="B2298" s="608"/>
      <c r="C2298" s="439" t="s">
        <v>2106</v>
      </c>
      <c r="D2298" s="439" t="s">
        <v>2107</v>
      </c>
      <c r="E2298" s="620" t="s">
        <v>2059</v>
      </c>
      <c r="F2298" s="460"/>
      <c r="G2298" s="220"/>
    </row>
    <row r="2299" spans="1:18" s="462" customFormat="1" ht="17.25" hidden="1" outlineLevel="2" x14ac:dyDescent="0.3">
      <c r="A2299" s="448"/>
      <c r="B2299" s="608"/>
      <c r="C2299" s="439" t="s">
        <v>2108</v>
      </c>
      <c r="D2299" s="439" t="s">
        <v>2109</v>
      </c>
      <c r="E2299" s="619"/>
      <c r="F2299" s="460"/>
      <c r="G2299" s="220"/>
    </row>
    <row r="2300" spans="1:18" s="462" customFormat="1" ht="34.5" hidden="1" outlineLevel="2" x14ac:dyDescent="0.3">
      <c r="A2300" s="448"/>
      <c r="B2300" s="608"/>
      <c r="C2300" s="439" t="s">
        <v>2110</v>
      </c>
      <c r="D2300" s="439" t="s">
        <v>2111</v>
      </c>
      <c r="E2300" s="619" t="s">
        <v>2064</v>
      </c>
      <c r="F2300" s="460"/>
      <c r="G2300" s="220"/>
    </row>
    <row r="2301" spans="1:18" s="462" customFormat="1" ht="34.5" hidden="1" outlineLevel="2" x14ac:dyDescent="0.3">
      <c r="A2301" s="611"/>
      <c r="B2301" s="612"/>
      <c r="C2301" s="714" t="s">
        <v>2065</v>
      </c>
      <c r="D2301" s="621" t="s">
        <v>2112</v>
      </c>
      <c r="E2301" s="622" t="s">
        <v>2011</v>
      </c>
      <c r="F2301" s="460"/>
      <c r="G2301" s="220"/>
    </row>
    <row r="2302" spans="1:18" s="596" customFormat="1" ht="17.25" hidden="1" customHeight="1" outlineLevel="2" x14ac:dyDescent="0.3">
      <c r="A2302" s="444"/>
      <c r="B2302" s="451"/>
      <c r="C2302" s="451"/>
      <c r="D2302" s="451"/>
      <c r="E2302" s="452"/>
      <c r="F2302" s="220"/>
      <c r="G2302" s="220"/>
      <c r="H2302" s="221"/>
      <c r="I2302" s="222"/>
      <c r="J2302" s="223"/>
      <c r="K2302" s="595"/>
      <c r="L2302" s="595"/>
      <c r="M2302" s="595"/>
      <c r="N2302" s="595"/>
      <c r="O2302" s="595"/>
      <c r="P2302" s="595"/>
    </row>
    <row r="2303" spans="1:18" s="86" customFormat="1" ht="34.5" hidden="1" outlineLevel="2" x14ac:dyDescent="0.3">
      <c r="A2303" s="438"/>
      <c r="B2303" s="614"/>
      <c r="C2303" s="623" t="s">
        <v>658</v>
      </c>
      <c r="D2303" s="439" t="s">
        <v>2067</v>
      </c>
      <c r="E2303" s="507" t="s">
        <v>2014</v>
      </c>
      <c r="F2303" s="460"/>
      <c r="G2303" s="220"/>
      <c r="H2303" s="462"/>
      <c r="I2303" s="462"/>
      <c r="J2303" s="462"/>
      <c r="K2303" s="462"/>
      <c r="L2303" s="462"/>
      <c r="M2303" s="462"/>
      <c r="N2303" s="462"/>
      <c r="O2303" s="462"/>
      <c r="P2303" s="462"/>
      <c r="Q2303" s="462"/>
      <c r="R2303" s="462"/>
    </row>
    <row r="2304" spans="1:18" s="86" customFormat="1" ht="34.5" hidden="1" outlineLevel="2" x14ac:dyDescent="0.3">
      <c r="A2304" s="438"/>
      <c r="B2304" s="614"/>
      <c r="C2304" s="623" t="s">
        <v>659</v>
      </c>
      <c r="D2304" s="439" t="s">
        <v>2068</v>
      </c>
      <c r="E2304" s="507" t="s">
        <v>2014</v>
      </c>
      <c r="F2304" s="460"/>
      <c r="G2304" s="220"/>
      <c r="H2304" s="462"/>
      <c r="I2304" s="462"/>
      <c r="J2304" s="462"/>
      <c r="K2304" s="462"/>
      <c r="L2304" s="462"/>
      <c r="M2304" s="462"/>
      <c r="N2304" s="462"/>
      <c r="O2304" s="462"/>
      <c r="P2304" s="462"/>
      <c r="Q2304" s="462"/>
      <c r="R2304" s="462"/>
    </row>
    <row r="2305" spans="1:18" s="86" customFormat="1" ht="34.5" hidden="1" outlineLevel="2" x14ac:dyDescent="0.3">
      <c r="A2305" s="438"/>
      <c r="B2305" s="614"/>
      <c r="C2305" s="439" t="s">
        <v>85</v>
      </c>
      <c r="D2305" s="439" t="s">
        <v>2069</v>
      </c>
      <c r="E2305" s="507" t="s">
        <v>2014</v>
      </c>
      <c r="F2305" s="460"/>
      <c r="G2305" s="220"/>
      <c r="H2305" s="462"/>
      <c r="I2305" s="462"/>
      <c r="J2305" s="462"/>
      <c r="K2305" s="462"/>
      <c r="L2305" s="462"/>
      <c r="M2305" s="462"/>
      <c r="N2305" s="462"/>
      <c r="O2305" s="462"/>
      <c r="P2305" s="462"/>
      <c r="Q2305" s="462"/>
      <c r="R2305" s="462"/>
    </row>
    <row r="2306" spans="1:18" s="462" customFormat="1" ht="17.25" hidden="1" customHeight="1" outlineLevel="1" x14ac:dyDescent="0.3">
      <c r="A2306" s="444"/>
      <c r="B2306" s="451"/>
      <c r="C2306" s="451"/>
      <c r="D2306" s="451"/>
      <c r="E2306" s="452"/>
      <c r="F2306" s="460"/>
      <c r="G2306" s="220"/>
    </row>
    <row r="2307" spans="1:18" s="86" customFormat="1" ht="17.25" hidden="1" outlineLevel="1" x14ac:dyDescent="0.3">
      <c r="A2307" s="79"/>
      <c r="B2307" s="80">
        <f>SUM(B2308:B2365)</f>
        <v>0</v>
      </c>
      <c r="C2307" s="437" t="s">
        <v>2113</v>
      </c>
      <c r="D2307" s="81" t="s">
        <v>2114</v>
      </c>
      <c r="E2307" s="105"/>
      <c r="F2307" s="83"/>
      <c r="G2307" s="84"/>
      <c r="H2307" s="85"/>
      <c r="I2307" s="85"/>
      <c r="J2307" s="85"/>
      <c r="K2307" s="85"/>
      <c r="L2307" s="85"/>
      <c r="M2307" s="85"/>
      <c r="N2307" s="85"/>
      <c r="O2307" s="85"/>
      <c r="P2307" s="85"/>
    </row>
    <row r="2308" spans="1:18" s="596" customFormat="1" ht="17.25" hidden="1" outlineLevel="2" x14ac:dyDescent="0.3">
      <c r="A2308" s="598"/>
      <c r="B2308" s="599"/>
      <c r="C2308" s="599"/>
      <c r="D2308" s="599"/>
      <c r="E2308" s="600"/>
      <c r="F2308" s="220"/>
      <c r="G2308" s="220"/>
      <c r="H2308" s="221"/>
      <c r="I2308" s="222"/>
      <c r="J2308" s="223"/>
      <c r="K2308" s="595"/>
      <c r="L2308" s="595"/>
      <c r="M2308" s="595"/>
      <c r="N2308" s="595"/>
      <c r="O2308" s="595"/>
      <c r="P2308" s="595"/>
      <c r="Q2308" s="595"/>
      <c r="R2308" s="595"/>
    </row>
    <row r="2309" spans="1:18" s="596" customFormat="1" ht="34.5" hidden="1" outlineLevel="2" x14ac:dyDescent="0.3">
      <c r="A2309" s="438"/>
      <c r="B2309" s="224"/>
      <c r="C2309" s="711" t="s">
        <v>1907</v>
      </c>
      <c r="D2309" s="597" t="s">
        <v>1908</v>
      </c>
      <c r="E2309" s="91"/>
      <c r="F2309" s="220"/>
      <c r="G2309" s="220"/>
      <c r="H2309" s="221"/>
      <c r="I2309" s="222"/>
      <c r="J2309" s="223"/>
      <c r="K2309" s="595"/>
      <c r="L2309" s="595"/>
      <c r="M2309" s="595"/>
      <c r="N2309" s="595"/>
      <c r="O2309" s="595"/>
      <c r="P2309" s="595"/>
    </row>
    <row r="2310" spans="1:18" s="596" customFormat="1" ht="34.5" hidden="1" outlineLevel="2" x14ac:dyDescent="0.3">
      <c r="A2310" s="438"/>
      <c r="B2310" s="224"/>
      <c r="C2310" s="711" t="s">
        <v>1909</v>
      </c>
      <c r="D2310" s="597" t="s">
        <v>1910</v>
      </c>
      <c r="E2310" s="91"/>
      <c r="F2310" s="220"/>
      <c r="G2310" s="220"/>
      <c r="H2310" s="221"/>
      <c r="I2310" s="222"/>
      <c r="J2310" s="223"/>
      <c r="K2310" s="595"/>
      <c r="L2310" s="595"/>
      <c r="M2310" s="595"/>
      <c r="N2310" s="595"/>
      <c r="O2310" s="595"/>
      <c r="P2310" s="595"/>
    </row>
    <row r="2311" spans="1:18" s="596" customFormat="1" ht="34.5" hidden="1" outlineLevel="2" x14ac:dyDescent="0.3">
      <c r="A2311" s="438"/>
      <c r="B2311" s="224"/>
      <c r="C2311" s="711" t="s">
        <v>1911</v>
      </c>
      <c r="D2311" s="597" t="s">
        <v>1912</v>
      </c>
      <c r="E2311" s="91"/>
      <c r="F2311" s="220"/>
      <c r="G2311" s="220"/>
      <c r="H2311" s="221"/>
      <c r="I2311" s="222"/>
      <c r="J2311" s="223"/>
      <c r="K2311" s="595"/>
      <c r="L2311" s="595"/>
      <c r="M2311" s="595"/>
      <c r="N2311" s="595"/>
      <c r="O2311" s="595"/>
      <c r="P2311" s="595"/>
    </row>
    <row r="2312" spans="1:18" s="596" customFormat="1" ht="34.5" hidden="1" outlineLevel="2" x14ac:dyDescent="0.3">
      <c r="A2312" s="438"/>
      <c r="B2312" s="224"/>
      <c r="C2312" s="711" t="s">
        <v>1913</v>
      </c>
      <c r="D2312" s="597" t="s">
        <v>1914</v>
      </c>
      <c r="E2312" s="91"/>
      <c r="F2312" s="220"/>
      <c r="G2312" s="220"/>
      <c r="H2312" s="221"/>
      <c r="I2312" s="222"/>
      <c r="J2312" s="223"/>
      <c r="K2312" s="595"/>
      <c r="L2312" s="595"/>
      <c r="M2312" s="595"/>
      <c r="N2312" s="595"/>
      <c r="O2312" s="595"/>
      <c r="P2312" s="595"/>
    </row>
    <row r="2313" spans="1:18" s="596" customFormat="1" ht="34.5" hidden="1" outlineLevel="2" x14ac:dyDescent="0.3">
      <c r="A2313" s="438"/>
      <c r="B2313" s="224"/>
      <c r="C2313" s="711" t="s">
        <v>1915</v>
      </c>
      <c r="D2313" s="597" t="s">
        <v>1916</v>
      </c>
      <c r="E2313" s="91"/>
      <c r="F2313" s="220"/>
      <c r="G2313" s="220"/>
      <c r="H2313" s="221"/>
      <c r="I2313" s="222"/>
      <c r="J2313" s="223"/>
      <c r="K2313" s="595"/>
      <c r="L2313" s="595"/>
      <c r="M2313" s="595"/>
      <c r="N2313" s="595"/>
      <c r="O2313" s="595"/>
      <c r="P2313" s="595"/>
    </row>
    <row r="2314" spans="1:18" s="596" customFormat="1" ht="34.5" hidden="1" outlineLevel="2" x14ac:dyDescent="0.3">
      <c r="A2314" s="438"/>
      <c r="B2314" s="224"/>
      <c r="C2314" s="711" t="s">
        <v>1917</v>
      </c>
      <c r="D2314" s="597" t="s">
        <v>1918</v>
      </c>
      <c r="E2314" s="91"/>
      <c r="F2314" s="220"/>
      <c r="G2314" s="220"/>
      <c r="H2314" s="221"/>
      <c r="I2314" s="222"/>
      <c r="J2314" s="223"/>
      <c r="K2314" s="595"/>
      <c r="L2314" s="595"/>
      <c r="M2314" s="595"/>
      <c r="N2314" s="595"/>
      <c r="O2314" s="595"/>
      <c r="P2314" s="595"/>
    </row>
    <row r="2315" spans="1:18" s="596" customFormat="1" ht="34.5" hidden="1" outlineLevel="2" x14ac:dyDescent="0.3">
      <c r="A2315" s="438"/>
      <c r="B2315" s="224"/>
      <c r="C2315" s="508" t="s">
        <v>1919</v>
      </c>
      <c r="D2315" s="481" t="s">
        <v>1920</v>
      </c>
      <c r="E2315" s="91"/>
      <c r="F2315" s="220"/>
      <c r="G2315" s="220"/>
      <c r="H2315" s="221"/>
      <c r="I2315" s="222"/>
      <c r="J2315" s="223"/>
      <c r="K2315" s="595"/>
      <c r="L2315" s="595"/>
      <c r="M2315" s="595"/>
      <c r="N2315" s="595"/>
      <c r="O2315" s="595"/>
      <c r="P2315" s="595"/>
    </row>
    <row r="2316" spans="1:18" s="596" customFormat="1" ht="34.5" hidden="1" outlineLevel="2" x14ac:dyDescent="0.3">
      <c r="A2316" s="438"/>
      <c r="B2316" s="224"/>
      <c r="C2316" s="508" t="s">
        <v>1921</v>
      </c>
      <c r="D2316" s="481" t="s">
        <v>1922</v>
      </c>
      <c r="E2316" s="91"/>
      <c r="F2316" s="220"/>
      <c r="G2316" s="220"/>
      <c r="H2316" s="221"/>
      <c r="I2316" s="222"/>
      <c r="J2316" s="223"/>
      <c r="K2316" s="595"/>
      <c r="L2316" s="595"/>
      <c r="M2316" s="595"/>
      <c r="N2316" s="595"/>
      <c r="O2316" s="595"/>
      <c r="P2316" s="595"/>
    </row>
    <row r="2317" spans="1:18" s="596" customFormat="1" ht="34.5" hidden="1" outlineLevel="2" x14ac:dyDescent="0.3">
      <c r="A2317" s="438"/>
      <c r="B2317" s="224"/>
      <c r="C2317" s="508" t="s">
        <v>1923</v>
      </c>
      <c r="D2317" s="481" t="s">
        <v>1924</v>
      </c>
      <c r="E2317" s="91"/>
      <c r="F2317" s="220"/>
      <c r="G2317" s="220"/>
      <c r="H2317" s="221"/>
      <c r="I2317" s="222"/>
      <c r="J2317" s="223"/>
      <c r="K2317" s="595"/>
      <c r="L2317" s="595"/>
      <c r="M2317" s="595"/>
      <c r="N2317" s="595"/>
      <c r="O2317" s="595"/>
      <c r="P2317" s="595"/>
    </row>
    <row r="2318" spans="1:18" s="596" customFormat="1" ht="17.25" hidden="1" outlineLevel="2" x14ac:dyDescent="0.3">
      <c r="A2318" s="598"/>
      <c r="B2318" s="599"/>
      <c r="C2318" s="599"/>
      <c r="D2318" s="599"/>
      <c r="E2318" s="600"/>
      <c r="F2318" s="220"/>
      <c r="G2318" s="220"/>
      <c r="H2318" s="221"/>
      <c r="I2318" s="222"/>
      <c r="J2318" s="223"/>
      <c r="K2318" s="595"/>
      <c r="L2318" s="595"/>
      <c r="M2318" s="595"/>
      <c r="N2318" s="595"/>
      <c r="O2318" s="595"/>
      <c r="P2318" s="595"/>
      <c r="Q2318" s="595"/>
      <c r="R2318" s="595"/>
    </row>
    <row r="2319" spans="1:18" s="596" customFormat="1" ht="34.5" hidden="1" outlineLevel="2" x14ac:dyDescent="0.3">
      <c r="A2319" s="438"/>
      <c r="B2319" s="224"/>
      <c r="C2319" s="439" t="s">
        <v>1925</v>
      </c>
      <c r="D2319" s="481" t="s">
        <v>1926</v>
      </c>
      <c r="E2319" s="183" t="s">
        <v>1927</v>
      </c>
      <c r="F2319" s="220"/>
      <c r="G2319" s="220"/>
      <c r="H2319" s="221"/>
      <c r="I2319" s="222"/>
      <c r="J2319" s="223"/>
      <c r="K2319" s="595"/>
      <c r="L2319" s="595"/>
      <c r="M2319" s="595"/>
      <c r="N2319" s="595"/>
      <c r="O2319" s="595"/>
      <c r="P2319" s="595"/>
    </row>
    <row r="2320" spans="1:18" s="596" customFormat="1" ht="17.25" hidden="1" outlineLevel="2" x14ac:dyDescent="0.3">
      <c r="A2320" s="598"/>
      <c r="B2320" s="599"/>
      <c r="C2320" s="599"/>
      <c r="D2320" s="599"/>
      <c r="E2320" s="600"/>
      <c r="F2320" s="220"/>
      <c r="G2320" s="220"/>
      <c r="H2320" s="221"/>
      <c r="I2320" s="222"/>
      <c r="J2320" s="223"/>
      <c r="K2320" s="595"/>
      <c r="L2320" s="595"/>
      <c r="M2320" s="595"/>
      <c r="N2320" s="595"/>
      <c r="O2320" s="595"/>
      <c r="P2320" s="595"/>
      <c r="Q2320" s="595"/>
      <c r="R2320" s="595"/>
    </row>
    <row r="2321" spans="1:18" s="596" customFormat="1" ht="34.5" hidden="1" outlineLevel="2" x14ac:dyDescent="0.3">
      <c r="A2321" s="438"/>
      <c r="B2321" s="224"/>
      <c r="C2321" s="439" t="s">
        <v>1928</v>
      </c>
      <c r="D2321" s="481" t="s">
        <v>1929</v>
      </c>
      <c r="E2321" s="183" t="s">
        <v>1930</v>
      </c>
      <c r="F2321" s="220"/>
      <c r="G2321" s="220"/>
      <c r="H2321" s="221"/>
      <c r="I2321" s="222"/>
      <c r="J2321" s="223"/>
      <c r="K2321" s="595"/>
      <c r="L2321" s="595"/>
      <c r="M2321" s="595"/>
      <c r="N2321" s="595"/>
      <c r="O2321" s="595"/>
      <c r="P2321" s="595"/>
    </row>
    <row r="2322" spans="1:18" s="596" customFormat="1" ht="34.5" hidden="1" outlineLevel="2" x14ac:dyDescent="0.3">
      <c r="A2322" s="438"/>
      <c r="B2322" s="224"/>
      <c r="C2322" s="439" t="s">
        <v>1931</v>
      </c>
      <c r="D2322" s="481" t="s">
        <v>1932</v>
      </c>
      <c r="E2322" s="183" t="s">
        <v>1930</v>
      </c>
      <c r="F2322" s="220"/>
      <c r="G2322" s="220"/>
      <c r="H2322" s="221"/>
      <c r="I2322" s="222"/>
      <c r="J2322" s="223"/>
      <c r="K2322" s="595"/>
      <c r="L2322" s="595"/>
      <c r="M2322" s="595"/>
      <c r="N2322" s="595"/>
      <c r="O2322" s="595"/>
      <c r="P2322" s="595"/>
    </row>
    <row r="2323" spans="1:18" s="596" customFormat="1" ht="17.25" hidden="1" outlineLevel="2" x14ac:dyDescent="0.3">
      <c r="A2323" s="438"/>
      <c r="B2323" s="224"/>
      <c r="C2323" s="439" t="s">
        <v>1933</v>
      </c>
      <c r="D2323" s="481" t="s">
        <v>1934</v>
      </c>
      <c r="E2323" s="183" t="s">
        <v>1930</v>
      </c>
      <c r="F2323" s="220"/>
      <c r="G2323" s="220"/>
      <c r="H2323" s="221"/>
      <c r="I2323" s="222"/>
      <c r="J2323" s="223"/>
      <c r="K2323" s="595"/>
      <c r="L2323" s="595"/>
      <c r="M2323" s="595"/>
      <c r="N2323" s="595"/>
      <c r="O2323" s="595"/>
      <c r="P2323" s="595"/>
    </row>
    <row r="2324" spans="1:18" s="596" customFormat="1" ht="34.5" hidden="1" outlineLevel="2" x14ac:dyDescent="0.3">
      <c r="A2324" s="438"/>
      <c r="B2324" s="224"/>
      <c r="C2324" s="439" t="s">
        <v>1935</v>
      </c>
      <c r="D2324" s="481" t="s">
        <v>1936</v>
      </c>
      <c r="E2324" s="183" t="s">
        <v>1930</v>
      </c>
      <c r="F2324" s="220"/>
      <c r="G2324" s="220"/>
      <c r="H2324" s="221"/>
      <c r="I2324" s="222"/>
      <c r="J2324" s="223"/>
      <c r="K2324" s="595"/>
      <c r="L2324" s="595"/>
      <c r="M2324" s="595"/>
      <c r="N2324" s="595"/>
      <c r="O2324" s="595"/>
      <c r="P2324" s="595"/>
    </row>
    <row r="2325" spans="1:18" s="596" customFormat="1" ht="34.5" hidden="1" outlineLevel="2" x14ac:dyDescent="0.3">
      <c r="A2325" s="438"/>
      <c r="B2325" s="224"/>
      <c r="C2325" s="439" t="s">
        <v>1937</v>
      </c>
      <c r="D2325" s="481" t="s">
        <v>1938</v>
      </c>
      <c r="E2325" s="183" t="s">
        <v>1939</v>
      </c>
      <c r="F2325" s="220"/>
      <c r="G2325" s="220"/>
      <c r="H2325" s="221"/>
      <c r="I2325" s="222"/>
      <c r="J2325" s="223"/>
      <c r="K2325" s="595"/>
      <c r="L2325" s="595"/>
      <c r="M2325" s="595"/>
      <c r="N2325" s="595"/>
      <c r="O2325" s="595"/>
      <c r="P2325" s="595"/>
    </row>
    <row r="2326" spans="1:18" s="596" customFormat="1" ht="34.5" hidden="1" outlineLevel="2" x14ac:dyDescent="0.3">
      <c r="A2326" s="438"/>
      <c r="B2326" s="224"/>
      <c r="C2326" s="439" t="s">
        <v>1940</v>
      </c>
      <c r="D2326" s="481" t="s">
        <v>1941</v>
      </c>
      <c r="E2326" s="183" t="s">
        <v>1939</v>
      </c>
      <c r="F2326" s="220"/>
      <c r="G2326" s="220"/>
      <c r="H2326" s="221"/>
      <c r="I2326" s="222"/>
      <c r="J2326" s="223"/>
      <c r="K2326" s="595"/>
      <c r="L2326" s="595"/>
      <c r="M2326" s="595"/>
      <c r="N2326" s="595"/>
      <c r="O2326" s="595"/>
      <c r="P2326" s="595"/>
    </row>
    <row r="2327" spans="1:18" s="596" customFormat="1" ht="17.25" hidden="1" outlineLevel="2" x14ac:dyDescent="0.3">
      <c r="A2327" s="438"/>
      <c r="B2327" s="224"/>
      <c r="C2327" s="439" t="s">
        <v>1942</v>
      </c>
      <c r="D2327" s="481" t="s">
        <v>1943</v>
      </c>
      <c r="E2327" s="183" t="s">
        <v>1939</v>
      </c>
      <c r="F2327" s="220"/>
      <c r="G2327" s="220"/>
      <c r="H2327" s="221"/>
      <c r="I2327" s="222"/>
      <c r="J2327" s="223"/>
      <c r="K2327" s="595"/>
      <c r="L2327" s="595"/>
      <c r="M2327" s="595"/>
      <c r="N2327" s="595"/>
      <c r="O2327" s="595"/>
      <c r="P2327" s="595"/>
    </row>
    <row r="2328" spans="1:18" s="596" customFormat="1" ht="34.5" hidden="1" outlineLevel="2" x14ac:dyDescent="0.3">
      <c r="A2328" s="438"/>
      <c r="B2328" s="224"/>
      <c r="C2328" s="439" t="s">
        <v>1944</v>
      </c>
      <c r="D2328" s="481" t="s">
        <v>1945</v>
      </c>
      <c r="E2328" s="183" t="s">
        <v>1939</v>
      </c>
      <c r="F2328" s="220"/>
      <c r="G2328" s="220"/>
      <c r="H2328" s="221"/>
      <c r="I2328" s="222"/>
      <c r="J2328" s="223"/>
      <c r="K2328" s="595"/>
      <c r="L2328" s="595"/>
      <c r="M2328" s="595"/>
      <c r="N2328" s="595"/>
      <c r="O2328" s="595"/>
      <c r="P2328" s="595"/>
    </row>
    <row r="2329" spans="1:18" s="596" customFormat="1" ht="34.5" hidden="1" outlineLevel="2" x14ac:dyDescent="0.3">
      <c r="A2329" s="438"/>
      <c r="B2329" s="224"/>
      <c r="C2329" s="712" t="s">
        <v>1946</v>
      </c>
      <c r="D2329" s="601" t="s">
        <v>1947</v>
      </c>
      <c r="E2329" s="602" t="s">
        <v>1948</v>
      </c>
      <c r="F2329" s="220"/>
      <c r="G2329" s="220"/>
      <c r="H2329" s="221"/>
      <c r="I2329" s="222"/>
      <c r="J2329" s="223"/>
      <c r="K2329" s="595"/>
      <c r="L2329" s="595"/>
      <c r="M2329" s="595"/>
      <c r="N2329" s="595"/>
      <c r="O2329" s="595"/>
      <c r="P2329" s="595"/>
    </row>
    <row r="2330" spans="1:18" s="596" customFormat="1" ht="17.25" hidden="1" outlineLevel="2" x14ac:dyDescent="0.3">
      <c r="A2330" s="598"/>
      <c r="B2330" s="599"/>
      <c r="C2330" s="599"/>
      <c r="D2330" s="599"/>
      <c r="E2330" s="600"/>
      <c r="F2330" s="220"/>
      <c r="G2330" s="220"/>
      <c r="H2330" s="221"/>
      <c r="I2330" s="222"/>
      <c r="J2330" s="223"/>
      <c r="K2330" s="595"/>
      <c r="L2330" s="595"/>
      <c r="M2330" s="595"/>
      <c r="N2330" s="595"/>
      <c r="O2330" s="595"/>
      <c r="P2330" s="595"/>
      <c r="Q2330" s="595"/>
      <c r="R2330" s="595"/>
    </row>
    <row r="2331" spans="1:18" s="596" customFormat="1" ht="34.5" hidden="1" outlineLevel="2" x14ac:dyDescent="0.3">
      <c r="A2331" s="438"/>
      <c r="B2331" s="224"/>
      <c r="C2331" s="508" t="s">
        <v>1949</v>
      </c>
      <c r="D2331" s="481" t="s">
        <v>1950</v>
      </c>
      <c r="E2331" s="183" t="s">
        <v>1951</v>
      </c>
      <c r="F2331" s="220"/>
      <c r="G2331" s="220"/>
      <c r="H2331" s="221"/>
      <c r="I2331" s="222"/>
      <c r="J2331" s="223"/>
      <c r="K2331" s="595"/>
      <c r="L2331" s="595"/>
      <c r="M2331" s="595"/>
      <c r="N2331" s="595"/>
      <c r="O2331" s="595"/>
      <c r="P2331" s="595"/>
    </row>
    <row r="2332" spans="1:18" s="596" customFormat="1" ht="34.5" hidden="1" outlineLevel="2" x14ac:dyDescent="0.3">
      <c r="A2332" s="438"/>
      <c r="B2332" s="224"/>
      <c r="C2332" s="508" t="s">
        <v>1952</v>
      </c>
      <c r="D2332" s="481" t="s">
        <v>1953</v>
      </c>
      <c r="E2332" s="91"/>
      <c r="F2332" s="220"/>
      <c r="G2332" s="220"/>
      <c r="H2332" s="221"/>
      <c r="I2332" s="222"/>
      <c r="J2332" s="223"/>
      <c r="K2332" s="595"/>
      <c r="L2332" s="595"/>
      <c r="M2332" s="595"/>
      <c r="N2332" s="595"/>
      <c r="O2332" s="595"/>
      <c r="P2332" s="595"/>
    </row>
    <row r="2333" spans="1:18" s="596" customFormat="1" ht="34.5" hidden="1" outlineLevel="2" x14ac:dyDescent="0.3">
      <c r="A2333" s="438"/>
      <c r="B2333" s="224"/>
      <c r="C2333" s="508" t="s">
        <v>1954</v>
      </c>
      <c r="D2333" s="481" t="s">
        <v>1955</v>
      </c>
      <c r="E2333" s="91"/>
      <c r="F2333" s="220"/>
      <c r="G2333" s="220"/>
      <c r="H2333" s="221"/>
      <c r="I2333" s="222"/>
      <c r="J2333" s="223"/>
      <c r="K2333" s="595"/>
      <c r="L2333" s="595"/>
      <c r="M2333" s="595"/>
      <c r="N2333" s="595"/>
      <c r="O2333" s="595"/>
      <c r="P2333" s="595"/>
    </row>
    <row r="2334" spans="1:18" s="596" customFormat="1" ht="34.5" hidden="1" outlineLevel="2" x14ac:dyDescent="0.3">
      <c r="A2334" s="438"/>
      <c r="B2334" s="224"/>
      <c r="C2334" s="508" t="s">
        <v>1956</v>
      </c>
      <c r="D2334" s="481" t="s">
        <v>1957</v>
      </c>
      <c r="E2334" s="91"/>
      <c r="F2334" s="220"/>
      <c r="G2334" s="220"/>
      <c r="H2334" s="221"/>
      <c r="I2334" s="222"/>
      <c r="J2334" s="223"/>
      <c r="K2334" s="595"/>
      <c r="L2334" s="595"/>
      <c r="M2334" s="595"/>
      <c r="N2334" s="595"/>
      <c r="O2334" s="595"/>
      <c r="P2334" s="595"/>
    </row>
    <row r="2335" spans="1:18" s="596" customFormat="1" ht="34.5" hidden="1" outlineLevel="2" x14ac:dyDescent="0.3">
      <c r="A2335" s="438"/>
      <c r="B2335" s="224"/>
      <c r="C2335" s="508" t="s">
        <v>1958</v>
      </c>
      <c r="D2335" s="481" t="s">
        <v>1959</v>
      </c>
      <c r="E2335" s="91"/>
      <c r="F2335" s="220"/>
      <c r="G2335" s="220"/>
      <c r="H2335" s="221"/>
      <c r="I2335" s="222"/>
      <c r="J2335" s="223"/>
      <c r="K2335" s="595"/>
      <c r="L2335" s="595"/>
      <c r="M2335" s="595"/>
      <c r="N2335" s="595"/>
      <c r="O2335" s="595"/>
      <c r="P2335" s="595"/>
    </row>
    <row r="2336" spans="1:18" s="596" customFormat="1" ht="34.5" hidden="1" outlineLevel="2" x14ac:dyDescent="0.3">
      <c r="A2336" s="438"/>
      <c r="B2336" s="224"/>
      <c r="C2336" s="508" t="s">
        <v>1960</v>
      </c>
      <c r="D2336" s="481" t="s">
        <v>1961</v>
      </c>
      <c r="E2336" s="183" t="s">
        <v>1951</v>
      </c>
      <c r="F2336" s="220"/>
      <c r="G2336" s="220"/>
      <c r="H2336" s="221"/>
      <c r="I2336" s="222"/>
      <c r="J2336" s="223"/>
      <c r="K2336" s="595"/>
      <c r="L2336" s="595"/>
      <c r="M2336" s="595"/>
      <c r="N2336" s="595"/>
      <c r="O2336" s="595"/>
      <c r="P2336" s="595"/>
    </row>
    <row r="2337" spans="1:16" s="596" customFormat="1" ht="34.5" hidden="1" outlineLevel="2" x14ac:dyDescent="0.3">
      <c r="A2337" s="438"/>
      <c r="B2337" s="224"/>
      <c r="C2337" s="508" t="s">
        <v>1962</v>
      </c>
      <c r="D2337" s="481" t="s">
        <v>1963</v>
      </c>
      <c r="E2337" s="183"/>
      <c r="F2337" s="220"/>
      <c r="G2337" s="220"/>
      <c r="H2337" s="221"/>
      <c r="I2337" s="222"/>
      <c r="J2337" s="223"/>
      <c r="K2337" s="595"/>
      <c r="L2337" s="595"/>
      <c r="M2337" s="595"/>
      <c r="N2337" s="595"/>
      <c r="O2337" s="595"/>
      <c r="P2337" s="595"/>
    </row>
    <row r="2338" spans="1:16" s="596" customFormat="1" ht="34.5" hidden="1" outlineLevel="2" x14ac:dyDescent="0.3">
      <c r="A2338" s="438"/>
      <c r="B2338" s="224"/>
      <c r="C2338" s="508" t="s">
        <v>1964</v>
      </c>
      <c r="D2338" s="481" t="s">
        <v>1965</v>
      </c>
      <c r="E2338" s="183"/>
      <c r="F2338" s="220"/>
      <c r="G2338" s="220"/>
      <c r="H2338" s="221"/>
      <c r="I2338" s="222"/>
      <c r="J2338" s="223"/>
      <c r="K2338" s="595"/>
      <c r="L2338" s="595"/>
      <c r="M2338" s="595"/>
      <c r="N2338" s="595"/>
      <c r="O2338" s="595"/>
      <c r="P2338" s="595"/>
    </row>
    <row r="2339" spans="1:16" s="596" customFormat="1" ht="34.5" hidden="1" outlineLevel="2" x14ac:dyDescent="0.3">
      <c r="A2339" s="438"/>
      <c r="B2339" s="224"/>
      <c r="C2339" s="508" t="s">
        <v>1966</v>
      </c>
      <c r="D2339" s="481" t="s">
        <v>1967</v>
      </c>
      <c r="E2339" s="183"/>
      <c r="F2339" s="220"/>
      <c r="G2339" s="220"/>
      <c r="H2339" s="221"/>
      <c r="I2339" s="222"/>
      <c r="J2339" s="223"/>
      <c r="K2339" s="595"/>
      <c r="L2339" s="595"/>
      <c r="M2339" s="595"/>
      <c r="N2339" s="595"/>
      <c r="O2339" s="595"/>
      <c r="P2339" s="595"/>
    </row>
    <row r="2340" spans="1:16" s="596" customFormat="1" ht="34.5" hidden="1" outlineLevel="2" x14ac:dyDescent="0.3">
      <c r="A2340" s="438"/>
      <c r="B2340" s="224"/>
      <c r="C2340" s="508" t="s">
        <v>1968</v>
      </c>
      <c r="D2340" s="481" t="s">
        <v>1969</v>
      </c>
      <c r="E2340" s="183"/>
      <c r="F2340" s="220"/>
      <c r="G2340" s="220"/>
      <c r="H2340" s="221"/>
      <c r="I2340" s="222"/>
      <c r="J2340" s="223"/>
      <c r="K2340" s="595"/>
      <c r="L2340" s="595"/>
      <c r="M2340" s="595"/>
      <c r="N2340" s="595"/>
      <c r="O2340" s="595"/>
      <c r="P2340" s="595"/>
    </row>
    <row r="2341" spans="1:16" s="596" customFormat="1" ht="34.5" hidden="1" outlineLevel="2" x14ac:dyDescent="0.3">
      <c r="A2341" s="438"/>
      <c r="B2341" s="224"/>
      <c r="C2341" s="508" t="s">
        <v>1970</v>
      </c>
      <c r="D2341" s="481" t="s">
        <v>1971</v>
      </c>
      <c r="E2341" s="183" t="s">
        <v>1951</v>
      </c>
      <c r="F2341" s="220"/>
      <c r="G2341" s="220"/>
      <c r="H2341" s="221"/>
      <c r="I2341" s="222"/>
      <c r="J2341" s="223"/>
      <c r="K2341" s="595"/>
      <c r="L2341" s="595"/>
      <c r="M2341" s="595"/>
      <c r="N2341" s="595"/>
      <c r="O2341" s="595"/>
      <c r="P2341" s="595"/>
    </row>
    <row r="2342" spans="1:16" s="596" customFormat="1" ht="17.25" hidden="1" outlineLevel="2" x14ac:dyDescent="0.3">
      <c r="A2342" s="438"/>
      <c r="B2342" s="224"/>
      <c r="C2342" s="439" t="s">
        <v>1972</v>
      </c>
      <c r="D2342" s="439" t="s">
        <v>1973</v>
      </c>
      <c r="E2342" s="91"/>
      <c r="F2342" s="220"/>
      <c r="G2342" s="220"/>
      <c r="H2342" s="221"/>
      <c r="I2342" s="222"/>
      <c r="J2342" s="223"/>
      <c r="K2342" s="595"/>
      <c r="L2342" s="595"/>
      <c r="M2342" s="595"/>
      <c r="N2342" s="595"/>
      <c r="O2342" s="595"/>
      <c r="P2342" s="595"/>
    </row>
    <row r="2343" spans="1:16" s="596" customFormat="1" ht="34.5" hidden="1" outlineLevel="2" x14ac:dyDescent="0.3">
      <c r="A2343" s="438"/>
      <c r="B2343" s="224"/>
      <c r="C2343" s="439" t="s">
        <v>1974</v>
      </c>
      <c r="D2343" s="439" t="s">
        <v>1975</v>
      </c>
      <c r="E2343" s="91"/>
      <c r="F2343" s="220"/>
      <c r="G2343" s="220"/>
      <c r="H2343" s="221"/>
      <c r="I2343" s="222"/>
      <c r="J2343" s="223"/>
      <c r="K2343" s="595"/>
      <c r="L2343" s="595"/>
      <c r="M2343" s="595"/>
      <c r="N2343" s="595"/>
      <c r="O2343" s="595"/>
      <c r="P2343" s="595"/>
    </row>
    <row r="2344" spans="1:16" s="596" customFormat="1" ht="34.5" hidden="1" outlineLevel="2" x14ac:dyDescent="0.3">
      <c r="A2344" s="438"/>
      <c r="B2344" s="224"/>
      <c r="C2344" s="439" t="s">
        <v>1976</v>
      </c>
      <c r="D2344" s="439" t="s">
        <v>1977</v>
      </c>
      <c r="E2344" s="91"/>
      <c r="F2344" s="220"/>
      <c r="G2344" s="220"/>
      <c r="H2344" s="221"/>
      <c r="I2344" s="222"/>
      <c r="J2344" s="223"/>
      <c r="K2344" s="595"/>
      <c r="L2344" s="595"/>
      <c r="M2344" s="595"/>
      <c r="N2344" s="595"/>
      <c r="O2344" s="595"/>
      <c r="P2344" s="595"/>
    </row>
    <row r="2345" spans="1:16" s="596" customFormat="1" ht="34.5" hidden="1" outlineLevel="2" x14ac:dyDescent="0.3">
      <c r="A2345" s="438"/>
      <c r="B2345" s="224"/>
      <c r="C2345" s="439" t="s">
        <v>1978</v>
      </c>
      <c r="D2345" s="439" t="s">
        <v>1979</v>
      </c>
      <c r="E2345" s="91"/>
      <c r="F2345" s="220"/>
      <c r="G2345" s="220"/>
      <c r="H2345" s="221"/>
      <c r="I2345" s="222"/>
      <c r="J2345" s="223"/>
      <c r="K2345" s="595"/>
      <c r="L2345" s="595"/>
      <c r="M2345" s="595"/>
      <c r="N2345" s="595"/>
      <c r="O2345" s="595"/>
      <c r="P2345" s="595"/>
    </row>
    <row r="2346" spans="1:16" s="596" customFormat="1" ht="34.5" hidden="1" outlineLevel="2" x14ac:dyDescent="0.3">
      <c r="A2346" s="438"/>
      <c r="B2346" s="224"/>
      <c r="C2346" s="439" t="s">
        <v>1980</v>
      </c>
      <c r="D2346" s="439" t="s">
        <v>1981</v>
      </c>
      <c r="E2346" s="183" t="s">
        <v>1951</v>
      </c>
      <c r="F2346" s="220"/>
      <c r="G2346" s="220"/>
      <c r="H2346" s="221"/>
      <c r="I2346" s="222"/>
      <c r="J2346" s="223"/>
      <c r="K2346" s="595"/>
      <c r="L2346" s="595"/>
      <c r="M2346" s="595"/>
      <c r="N2346" s="595"/>
      <c r="O2346" s="595"/>
      <c r="P2346" s="595"/>
    </row>
    <row r="2347" spans="1:16" s="596" customFormat="1" ht="17.25" hidden="1" outlineLevel="2" x14ac:dyDescent="0.3">
      <c r="A2347" s="438"/>
      <c r="B2347" s="224"/>
      <c r="C2347" s="439" t="s">
        <v>1982</v>
      </c>
      <c r="D2347" s="439" t="s">
        <v>1983</v>
      </c>
      <c r="E2347" s="183"/>
      <c r="F2347" s="220"/>
      <c r="G2347" s="220"/>
      <c r="H2347" s="221"/>
      <c r="I2347" s="222"/>
      <c r="J2347" s="223"/>
      <c r="K2347" s="595"/>
      <c r="L2347" s="595"/>
      <c r="M2347" s="595"/>
      <c r="N2347" s="595"/>
      <c r="O2347" s="595"/>
      <c r="P2347" s="595"/>
    </row>
    <row r="2348" spans="1:16" s="596" customFormat="1" ht="34.5" hidden="1" outlineLevel="2" x14ac:dyDescent="0.3">
      <c r="A2348" s="438"/>
      <c r="B2348" s="224"/>
      <c r="C2348" s="439" t="s">
        <v>1984</v>
      </c>
      <c r="D2348" s="439" t="s">
        <v>1985</v>
      </c>
      <c r="E2348" s="183"/>
      <c r="F2348" s="220"/>
      <c r="G2348" s="220"/>
      <c r="H2348" s="221"/>
      <c r="I2348" s="222"/>
      <c r="J2348" s="223"/>
      <c r="K2348" s="595"/>
      <c r="L2348" s="595"/>
      <c r="M2348" s="595"/>
      <c r="N2348" s="595"/>
      <c r="O2348" s="595"/>
      <c r="P2348" s="595"/>
    </row>
    <row r="2349" spans="1:16" s="596" customFormat="1" ht="34.5" hidden="1" outlineLevel="2" x14ac:dyDescent="0.3">
      <c r="A2349" s="438"/>
      <c r="B2349" s="224"/>
      <c r="C2349" s="439" t="s">
        <v>1986</v>
      </c>
      <c r="D2349" s="439" t="s">
        <v>1987</v>
      </c>
      <c r="E2349" s="183"/>
      <c r="F2349" s="220"/>
      <c r="G2349" s="220"/>
      <c r="H2349" s="221"/>
      <c r="I2349" s="222"/>
      <c r="J2349" s="223"/>
      <c r="K2349" s="595"/>
      <c r="L2349" s="595"/>
      <c r="M2349" s="595"/>
      <c r="N2349" s="595"/>
      <c r="O2349" s="595"/>
      <c r="P2349" s="595"/>
    </row>
    <row r="2350" spans="1:16" s="596" customFormat="1" ht="34.5" hidden="1" outlineLevel="2" x14ac:dyDescent="0.3">
      <c r="A2350" s="438"/>
      <c r="B2350" s="224"/>
      <c r="C2350" s="439" t="s">
        <v>1988</v>
      </c>
      <c r="D2350" s="439" t="s">
        <v>1989</v>
      </c>
      <c r="E2350" s="183"/>
      <c r="F2350" s="220"/>
      <c r="G2350" s="220"/>
      <c r="H2350" s="221"/>
      <c r="I2350" s="222"/>
      <c r="J2350" s="223"/>
      <c r="K2350" s="595"/>
      <c r="L2350" s="595"/>
      <c r="M2350" s="595"/>
      <c r="N2350" s="595"/>
      <c r="O2350" s="595"/>
      <c r="P2350" s="595"/>
    </row>
    <row r="2351" spans="1:16" s="596" customFormat="1" ht="17.25" hidden="1" customHeight="1" outlineLevel="2" x14ac:dyDescent="0.3">
      <c r="A2351" s="444"/>
      <c r="B2351" s="451"/>
      <c r="C2351" s="451"/>
      <c r="D2351" s="451"/>
      <c r="E2351" s="452"/>
      <c r="F2351" s="220"/>
      <c r="G2351" s="220"/>
      <c r="H2351" s="221"/>
      <c r="I2351" s="222"/>
      <c r="J2351" s="223"/>
      <c r="K2351" s="595"/>
      <c r="L2351" s="595"/>
      <c r="M2351" s="595"/>
      <c r="N2351" s="595"/>
      <c r="O2351" s="595"/>
      <c r="P2351" s="595"/>
    </row>
    <row r="2352" spans="1:16" s="462" customFormat="1" ht="34.5" hidden="1" outlineLevel="2" x14ac:dyDescent="0.3">
      <c r="A2352" s="438"/>
      <c r="B2352" s="603"/>
      <c r="C2352" s="604" t="s">
        <v>1990</v>
      </c>
      <c r="D2352" s="605" t="s">
        <v>1991</v>
      </c>
      <c r="E2352" s="606" t="s">
        <v>1992</v>
      </c>
      <c r="F2352" s="220"/>
      <c r="G2352" s="220"/>
      <c r="H2352" s="461"/>
      <c r="I2352" s="461"/>
      <c r="J2352" s="595"/>
      <c r="K2352" s="595"/>
      <c r="L2352" s="595"/>
      <c r="M2352" s="595"/>
      <c r="N2352" s="595"/>
      <c r="O2352" s="461"/>
      <c r="P2352" s="461"/>
    </row>
    <row r="2353" spans="1:18" s="462" customFormat="1" ht="34.5" hidden="1" outlineLevel="2" x14ac:dyDescent="0.3">
      <c r="A2353" s="448"/>
      <c r="B2353" s="607"/>
      <c r="C2353" s="604" t="s">
        <v>1993</v>
      </c>
      <c r="D2353" s="605" t="s">
        <v>1994</v>
      </c>
      <c r="E2353" s="606"/>
      <c r="F2353" s="220"/>
      <c r="G2353" s="220"/>
      <c r="H2353" s="461"/>
      <c r="I2353" s="461"/>
      <c r="J2353" s="595"/>
      <c r="K2353" s="595"/>
      <c r="L2353" s="595"/>
      <c r="M2353" s="595"/>
      <c r="N2353" s="595"/>
      <c r="O2353" s="461"/>
      <c r="P2353" s="461"/>
    </row>
    <row r="2354" spans="1:18" s="462" customFormat="1" ht="17.25" hidden="1" outlineLevel="2" x14ac:dyDescent="0.3">
      <c r="A2354" s="448"/>
      <c r="B2354" s="607"/>
      <c r="C2354" s="604" t="s">
        <v>1995</v>
      </c>
      <c r="D2354" s="605" t="s">
        <v>1996</v>
      </c>
      <c r="E2354" s="606"/>
      <c r="F2354" s="220"/>
      <c r="G2354" s="220"/>
      <c r="H2354" s="461"/>
      <c r="I2354" s="461"/>
      <c r="J2354" s="595"/>
      <c r="K2354" s="595"/>
      <c r="L2354" s="595"/>
      <c r="M2354" s="595"/>
      <c r="N2354" s="595"/>
      <c r="O2354" s="461"/>
      <c r="P2354" s="461"/>
    </row>
    <row r="2355" spans="1:18" s="462" customFormat="1" ht="34.5" hidden="1" outlineLevel="2" x14ac:dyDescent="0.3">
      <c r="A2355" s="448"/>
      <c r="B2355" s="607"/>
      <c r="C2355" s="604" t="s">
        <v>1997</v>
      </c>
      <c r="D2355" s="605" t="s">
        <v>1998</v>
      </c>
      <c r="E2355" s="606"/>
      <c r="F2355" s="220"/>
      <c r="G2355" s="220"/>
      <c r="H2355" s="461"/>
      <c r="I2355" s="461"/>
      <c r="J2355" s="595"/>
      <c r="K2355" s="595"/>
      <c r="L2355" s="595"/>
      <c r="M2355" s="595"/>
      <c r="N2355" s="595"/>
      <c r="O2355" s="461"/>
      <c r="P2355" s="461"/>
    </row>
    <row r="2356" spans="1:18" s="462" customFormat="1" ht="34.5" hidden="1" outlineLevel="2" x14ac:dyDescent="0.3">
      <c r="A2356" s="448"/>
      <c r="B2356" s="607"/>
      <c r="C2356" s="604" t="s">
        <v>1999</v>
      </c>
      <c r="D2356" s="605" t="s">
        <v>2072</v>
      </c>
      <c r="E2356" s="606"/>
      <c r="F2356" s="220"/>
      <c r="G2356" s="220"/>
      <c r="H2356" s="461"/>
      <c r="I2356" s="461"/>
      <c r="J2356" s="595"/>
      <c r="K2356" s="595"/>
      <c r="L2356" s="595"/>
      <c r="M2356" s="595"/>
      <c r="N2356" s="595"/>
      <c r="O2356" s="461"/>
      <c r="P2356" s="461"/>
    </row>
    <row r="2357" spans="1:18" s="462" customFormat="1" ht="51.75" hidden="1" outlineLevel="2" x14ac:dyDescent="0.3">
      <c r="A2357" s="448"/>
      <c r="B2357" s="608"/>
      <c r="C2357" s="604" t="s">
        <v>2001</v>
      </c>
      <c r="D2357" s="609" t="s">
        <v>2073</v>
      </c>
      <c r="E2357" s="610" t="s">
        <v>2003</v>
      </c>
      <c r="F2357" s="460" t="s">
        <v>2004</v>
      </c>
      <c r="G2357" s="220"/>
    </row>
    <row r="2358" spans="1:18" s="462" customFormat="1" ht="17.25" hidden="1" outlineLevel="2" x14ac:dyDescent="0.3">
      <c r="A2358" s="448"/>
      <c r="B2358" s="608"/>
      <c r="C2358" s="604" t="s">
        <v>2005</v>
      </c>
      <c r="D2358" s="605" t="s">
        <v>2074</v>
      </c>
      <c r="E2358" s="606"/>
      <c r="G2358" s="220"/>
    </row>
    <row r="2359" spans="1:18" s="462" customFormat="1" ht="34.5" hidden="1" outlineLevel="2" x14ac:dyDescent="0.3">
      <c r="A2359" s="448"/>
      <c r="B2359" s="608"/>
      <c r="C2359" s="604" t="s">
        <v>2007</v>
      </c>
      <c r="D2359" s="605" t="s">
        <v>2075</v>
      </c>
      <c r="E2359" s="606"/>
      <c r="F2359" s="460"/>
      <c r="G2359" s="220"/>
    </row>
    <row r="2360" spans="1:18" s="462" customFormat="1" ht="34.5" hidden="1" outlineLevel="2" x14ac:dyDescent="0.3">
      <c r="A2360" s="611"/>
      <c r="B2360" s="612"/>
      <c r="C2360" s="713" t="s">
        <v>2009</v>
      </c>
      <c r="D2360" s="601" t="s">
        <v>2010</v>
      </c>
      <c r="E2360" s="613" t="s">
        <v>2011</v>
      </c>
      <c r="F2360" s="460"/>
      <c r="G2360" s="220"/>
    </row>
    <row r="2361" spans="1:18" s="596" customFormat="1" ht="17.25" hidden="1" customHeight="1" outlineLevel="2" x14ac:dyDescent="0.3">
      <c r="A2361" s="444"/>
      <c r="B2361" s="451"/>
      <c r="C2361" s="451"/>
      <c r="D2361" s="451"/>
      <c r="E2361" s="452"/>
      <c r="F2361" s="220"/>
      <c r="G2361" s="220"/>
      <c r="H2361" s="221"/>
      <c r="I2361" s="222"/>
      <c r="J2361" s="223"/>
      <c r="K2361" s="595"/>
      <c r="L2361" s="595"/>
      <c r="M2361" s="595"/>
      <c r="N2361" s="595"/>
      <c r="O2361" s="595"/>
      <c r="P2361" s="595"/>
    </row>
    <row r="2362" spans="1:18" s="86" customFormat="1" ht="17.25" hidden="1" outlineLevel="2" x14ac:dyDescent="0.3">
      <c r="A2362" s="438"/>
      <c r="B2362" s="614"/>
      <c r="C2362" s="615" t="s">
        <v>2012</v>
      </c>
      <c r="D2362" s="439" t="s">
        <v>2013</v>
      </c>
      <c r="E2362" s="507" t="s">
        <v>2014</v>
      </c>
      <c r="F2362" s="460"/>
      <c r="G2362" s="220"/>
      <c r="H2362" s="462"/>
      <c r="I2362" s="462"/>
      <c r="J2362" s="462"/>
      <c r="K2362" s="462"/>
      <c r="L2362" s="462"/>
      <c r="M2362" s="462"/>
      <c r="N2362" s="462"/>
      <c r="O2362" s="462"/>
      <c r="P2362" s="462"/>
      <c r="Q2362" s="462"/>
      <c r="R2362" s="462"/>
    </row>
    <row r="2363" spans="1:18" s="86" customFormat="1" ht="17.25" hidden="1" outlineLevel="2" x14ac:dyDescent="0.3">
      <c r="A2363" s="438"/>
      <c r="B2363" s="614"/>
      <c r="C2363" s="615" t="s">
        <v>2015</v>
      </c>
      <c r="D2363" s="439" t="s">
        <v>2016</v>
      </c>
      <c r="E2363" s="507" t="s">
        <v>2014</v>
      </c>
      <c r="F2363" s="460"/>
      <c r="G2363" s="220"/>
      <c r="H2363" s="462"/>
      <c r="I2363" s="462"/>
      <c r="J2363" s="462"/>
      <c r="K2363" s="462"/>
      <c r="L2363" s="462"/>
      <c r="M2363" s="462"/>
      <c r="N2363" s="462"/>
      <c r="O2363" s="462"/>
      <c r="P2363" s="462"/>
      <c r="Q2363" s="462"/>
      <c r="R2363" s="462"/>
    </row>
    <row r="2364" spans="1:18" s="86" customFormat="1" ht="34.5" hidden="1" outlineLevel="2" x14ac:dyDescent="0.3">
      <c r="A2364" s="438"/>
      <c r="B2364" s="614"/>
      <c r="C2364" s="508" t="s">
        <v>2017</v>
      </c>
      <c r="D2364" s="439" t="s">
        <v>2018</v>
      </c>
      <c r="E2364" s="507" t="s">
        <v>2014</v>
      </c>
      <c r="F2364" s="460"/>
      <c r="G2364" s="220"/>
      <c r="H2364" s="462"/>
      <c r="I2364" s="462"/>
      <c r="J2364" s="462"/>
      <c r="K2364" s="462"/>
      <c r="L2364" s="462"/>
      <c r="M2364" s="462"/>
      <c r="N2364" s="462"/>
      <c r="O2364" s="462"/>
      <c r="P2364" s="462"/>
      <c r="Q2364" s="462"/>
      <c r="R2364" s="462"/>
    </row>
    <row r="2365" spans="1:18" s="462" customFormat="1" ht="17.25" hidden="1" customHeight="1" outlineLevel="1" x14ac:dyDescent="0.3">
      <c r="A2365" s="444"/>
      <c r="B2365" s="451"/>
      <c r="C2365" s="451"/>
      <c r="D2365" s="451"/>
      <c r="E2365" s="452"/>
      <c r="F2365" s="220"/>
      <c r="G2365" s="220"/>
      <c r="H2365" s="461"/>
      <c r="I2365" s="461"/>
      <c r="J2365" s="595"/>
      <c r="K2365" s="595"/>
      <c r="L2365" s="595"/>
      <c r="M2365" s="595"/>
      <c r="N2365" s="595"/>
      <c r="O2365" s="461"/>
      <c r="P2365" s="461"/>
    </row>
    <row r="2366" spans="1:18" s="86" customFormat="1" ht="17.25" hidden="1" outlineLevel="1" x14ac:dyDescent="0.3">
      <c r="A2366" s="79"/>
      <c r="B2366" s="80">
        <f>SUM(B2367:B2391)</f>
        <v>0</v>
      </c>
      <c r="C2366" s="437" t="s">
        <v>2113</v>
      </c>
      <c r="D2366" s="81" t="s">
        <v>2115</v>
      </c>
      <c r="E2366" s="105"/>
      <c r="F2366" s="83"/>
      <c r="G2366" s="84"/>
      <c r="H2366" s="85"/>
      <c r="I2366" s="85"/>
      <c r="J2366" s="85"/>
      <c r="K2366" s="85"/>
      <c r="L2366" s="85"/>
      <c r="M2366" s="85"/>
      <c r="N2366" s="85"/>
      <c r="O2366" s="85"/>
      <c r="P2366" s="85"/>
    </row>
    <row r="2367" spans="1:18" s="596" customFormat="1" ht="17.25" hidden="1" outlineLevel="2" x14ac:dyDescent="0.3">
      <c r="A2367" s="598"/>
      <c r="B2367" s="599"/>
      <c r="C2367" s="599"/>
      <c r="D2367" s="599"/>
      <c r="E2367" s="600"/>
      <c r="F2367" s="220"/>
      <c r="G2367" s="220"/>
      <c r="H2367" s="221"/>
      <c r="I2367" s="222"/>
      <c r="J2367" s="223"/>
      <c r="K2367" s="595"/>
      <c r="L2367" s="595"/>
      <c r="M2367" s="595"/>
      <c r="N2367" s="595"/>
      <c r="O2367" s="595"/>
      <c r="P2367" s="595"/>
      <c r="Q2367" s="595"/>
      <c r="R2367" s="595"/>
    </row>
    <row r="2368" spans="1:18" s="596" customFormat="1" ht="34.5" hidden="1" outlineLevel="2" x14ac:dyDescent="0.3">
      <c r="A2368" s="438"/>
      <c r="B2368" s="224"/>
      <c r="C2368" s="439" t="s">
        <v>2116</v>
      </c>
      <c r="D2368" s="440" t="s">
        <v>2117</v>
      </c>
      <c r="E2368" s="91" t="s">
        <v>2079</v>
      </c>
      <c r="F2368" s="220"/>
      <c r="G2368" s="220"/>
      <c r="H2368" s="221"/>
      <c r="I2368" s="222"/>
      <c r="J2368" s="223"/>
      <c r="K2368" s="595"/>
      <c r="L2368" s="595"/>
      <c r="M2368" s="595"/>
      <c r="N2368" s="595"/>
      <c r="O2368" s="595"/>
      <c r="P2368" s="595"/>
      <c r="Q2368" s="595"/>
      <c r="R2368" s="595"/>
    </row>
    <row r="2369" spans="1:16" s="596" customFormat="1" ht="17.25" hidden="1" customHeight="1" outlineLevel="2" x14ac:dyDescent="0.3">
      <c r="A2369" s="444"/>
      <c r="B2369" s="451"/>
      <c r="C2369" s="451"/>
      <c r="D2369" s="451"/>
      <c r="E2369" s="452"/>
      <c r="F2369" s="220"/>
      <c r="G2369" s="220"/>
      <c r="H2369" s="221"/>
      <c r="I2369" s="222"/>
      <c r="J2369" s="223"/>
      <c r="K2369" s="595"/>
      <c r="L2369" s="595"/>
      <c r="M2369" s="595"/>
      <c r="N2369" s="595"/>
      <c r="O2369" s="595"/>
      <c r="P2369" s="595"/>
    </row>
    <row r="2370" spans="1:16" s="462" customFormat="1" ht="17.25" hidden="1" outlineLevel="2" x14ac:dyDescent="0.3">
      <c r="A2370" s="438"/>
      <c r="B2370" s="603"/>
      <c r="C2370" s="439" t="s">
        <v>2118</v>
      </c>
      <c r="D2370" s="631" t="s">
        <v>2119</v>
      </c>
      <c r="E2370" s="616" t="s">
        <v>2082</v>
      </c>
      <c r="F2370" s="220"/>
      <c r="G2370" s="220"/>
      <c r="H2370" s="461"/>
      <c r="I2370" s="461"/>
      <c r="J2370" s="595"/>
      <c r="K2370" s="595"/>
      <c r="L2370" s="595"/>
      <c r="M2370" s="595"/>
      <c r="N2370" s="595"/>
      <c r="O2370" s="461"/>
      <c r="P2370" s="461"/>
    </row>
    <row r="2371" spans="1:16" s="462" customFormat="1" ht="17.25" hidden="1" outlineLevel="2" x14ac:dyDescent="0.3">
      <c r="A2371" s="438"/>
      <c r="B2371" s="603"/>
      <c r="C2371" s="439" t="s">
        <v>2120</v>
      </c>
      <c r="D2371" s="439" t="s">
        <v>2121</v>
      </c>
      <c r="E2371" s="617" t="s">
        <v>2030</v>
      </c>
      <c r="F2371" s="220"/>
      <c r="G2371" s="220"/>
      <c r="H2371" s="461"/>
      <c r="I2371" s="461"/>
      <c r="J2371" s="595"/>
      <c r="K2371" s="595"/>
      <c r="L2371" s="595"/>
      <c r="M2371" s="595"/>
      <c r="N2371" s="595"/>
      <c r="O2371" s="461"/>
      <c r="P2371" s="461"/>
    </row>
    <row r="2372" spans="1:16" s="462" customFormat="1" ht="17.25" hidden="1" outlineLevel="2" x14ac:dyDescent="0.3">
      <c r="A2372" s="438"/>
      <c r="B2372" s="603"/>
      <c r="C2372" s="439" t="s">
        <v>2122</v>
      </c>
      <c r="D2372" s="439" t="s">
        <v>2123</v>
      </c>
      <c r="E2372" s="618" t="s">
        <v>2033</v>
      </c>
      <c r="F2372" s="220"/>
      <c r="G2372" s="220"/>
      <c r="H2372" s="461"/>
      <c r="I2372" s="461"/>
      <c r="J2372" s="595"/>
      <c r="K2372" s="595"/>
      <c r="L2372" s="595"/>
      <c r="M2372" s="595"/>
      <c r="N2372" s="595"/>
      <c r="O2372" s="461"/>
      <c r="P2372" s="461"/>
    </row>
    <row r="2373" spans="1:16" s="462" customFormat="1" ht="17.25" hidden="1" outlineLevel="2" x14ac:dyDescent="0.3">
      <c r="A2373" s="438"/>
      <c r="B2373" s="603"/>
      <c r="C2373" s="439" t="s">
        <v>2124</v>
      </c>
      <c r="D2373" s="439" t="s">
        <v>2125</v>
      </c>
      <c r="E2373" s="618"/>
      <c r="F2373" s="220"/>
      <c r="G2373" s="220"/>
      <c r="H2373" s="461"/>
      <c r="I2373" s="461"/>
      <c r="J2373" s="595"/>
      <c r="K2373" s="595"/>
      <c r="L2373" s="595"/>
      <c r="M2373" s="595"/>
      <c r="N2373" s="595"/>
      <c r="O2373" s="461"/>
      <c r="P2373" s="461"/>
    </row>
    <row r="2374" spans="1:16" s="462" customFormat="1" ht="17.25" hidden="1" outlineLevel="2" x14ac:dyDescent="0.3">
      <c r="A2374" s="438"/>
      <c r="B2374" s="603"/>
      <c r="C2374" s="439" t="s">
        <v>2126</v>
      </c>
      <c r="D2374" s="439" t="s">
        <v>2127</v>
      </c>
      <c r="E2374" s="618"/>
      <c r="F2374" s="220"/>
      <c r="G2374" s="220"/>
      <c r="H2374" s="461"/>
      <c r="I2374" s="461"/>
      <c r="J2374" s="595"/>
      <c r="K2374" s="595"/>
      <c r="L2374" s="595"/>
      <c r="M2374" s="595"/>
      <c r="N2374" s="595"/>
      <c r="O2374" s="461"/>
      <c r="P2374" s="461"/>
    </row>
    <row r="2375" spans="1:16" s="462" customFormat="1" ht="34.5" hidden="1" outlineLevel="2" x14ac:dyDescent="0.3">
      <c r="A2375" s="438"/>
      <c r="B2375" s="603"/>
      <c r="C2375" s="439" t="s">
        <v>2128</v>
      </c>
      <c r="D2375" s="439" t="s">
        <v>2129</v>
      </c>
      <c r="E2375" s="617" t="s">
        <v>2040</v>
      </c>
      <c r="F2375" s="220"/>
      <c r="G2375" s="220"/>
      <c r="H2375" s="461"/>
      <c r="I2375" s="461"/>
      <c r="J2375" s="595"/>
      <c r="K2375" s="595"/>
      <c r="L2375" s="595"/>
      <c r="M2375" s="595"/>
      <c r="N2375" s="595"/>
      <c r="O2375" s="461"/>
      <c r="P2375" s="461"/>
    </row>
    <row r="2376" spans="1:16" s="596" customFormat="1" ht="17.25" hidden="1" outlineLevel="2" x14ac:dyDescent="0.3">
      <c r="A2376" s="438"/>
      <c r="B2376" s="226"/>
      <c r="C2376" s="439" t="s">
        <v>2130</v>
      </c>
      <c r="D2376" s="439" t="s">
        <v>2131</v>
      </c>
      <c r="E2376" s="88" t="s">
        <v>2043</v>
      </c>
      <c r="F2376" s="220"/>
      <c r="G2376" s="220"/>
      <c r="H2376" s="221"/>
      <c r="I2376" s="222"/>
      <c r="J2376" s="223"/>
      <c r="K2376" s="595"/>
      <c r="L2376" s="595"/>
      <c r="M2376" s="595"/>
      <c r="N2376" s="595"/>
      <c r="O2376" s="595"/>
      <c r="P2376" s="595"/>
    </row>
    <row r="2377" spans="1:16" s="462" customFormat="1" ht="17.25" hidden="1" outlineLevel="2" x14ac:dyDescent="0.3">
      <c r="A2377" s="438"/>
      <c r="B2377" s="603"/>
      <c r="C2377" s="439" t="s">
        <v>2132</v>
      </c>
      <c r="D2377" s="439" t="s">
        <v>2133</v>
      </c>
      <c r="E2377" s="618" t="s">
        <v>2134</v>
      </c>
      <c r="F2377" s="220"/>
      <c r="G2377" s="220"/>
      <c r="H2377" s="461"/>
      <c r="I2377" s="461"/>
      <c r="J2377" s="595"/>
      <c r="K2377" s="595"/>
      <c r="L2377" s="595"/>
      <c r="M2377" s="595"/>
      <c r="N2377" s="595"/>
      <c r="O2377" s="461"/>
      <c r="P2377" s="461"/>
    </row>
    <row r="2378" spans="1:16" s="462" customFormat="1" ht="34.5" hidden="1" outlineLevel="2" x14ac:dyDescent="0.3">
      <c r="A2378" s="438"/>
      <c r="B2378" s="603"/>
      <c r="C2378" s="439" t="s">
        <v>2135</v>
      </c>
      <c r="D2378" s="439" t="s">
        <v>2136</v>
      </c>
      <c r="E2378" s="88" t="s">
        <v>2049</v>
      </c>
      <c r="F2378" s="220"/>
      <c r="G2378" s="220"/>
      <c r="H2378" s="461"/>
      <c r="I2378" s="461"/>
      <c r="J2378" s="595"/>
      <c r="K2378" s="595"/>
      <c r="L2378" s="595"/>
      <c r="M2378" s="595"/>
      <c r="N2378" s="595"/>
      <c r="O2378" s="461"/>
      <c r="P2378" s="461"/>
    </row>
    <row r="2379" spans="1:16" s="462" customFormat="1" ht="34.5" hidden="1" outlineLevel="2" x14ac:dyDescent="0.3">
      <c r="A2379" s="438"/>
      <c r="B2379" s="603"/>
      <c r="C2379" s="439" t="s">
        <v>2137</v>
      </c>
      <c r="D2379" s="439" t="s">
        <v>2138</v>
      </c>
      <c r="E2379" s="88" t="s">
        <v>2049</v>
      </c>
      <c r="F2379" s="220"/>
      <c r="G2379" s="220"/>
      <c r="H2379" s="461"/>
      <c r="I2379" s="461"/>
      <c r="J2379" s="595"/>
      <c r="K2379" s="595"/>
      <c r="L2379" s="595"/>
      <c r="M2379" s="595"/>
      <c r="N2379" s="595"/>
      <c r="O2379" s="461"/>
      <c r="P2379" s="461"/>
    </row>
    <row r="2380" spans="1:16" s="462" customFormat="1" ht="17.25" hidden="1" outlineLevel="2" x14ac:dyDescent="0.3">
      <c r="A2380" s="547"/>
      <c r="B2380" s="624"/>
      <c r="C2380" s="439" t="s">
        <v>2139</v>
      </c>
      <c r="D2380" s="439" t="s">
        <v>2140</v>
      </c>
      <c r="E2380" s="618" t="s">
        <v>2054</v>
      </c>
      <c r="F2380" s="220"/>
      <c r="G2380" s="220"/>
      <c r="H2380" s="461"/>
      <c r="I2380" s="461"/>
      <c r="J2380" s="595"/>
      <c r="K2380" s="595"/>
      <c r="L2380" s="595"/>
      <c r="M2380" s="595"/>
      <c r="N2380" s="595"/>
      <c r="O2380" s="461"/>
      <c r="P2380" s="461"/>
    </row>
    <row r="2381" spans="1:16" s="462" customFormat="1" ht="17.25" hidden="1" customHeight="1" outlineLevel="2" x14ac:dyDescent="0.3">
      <c r="A2381" s="444"/>
      <c r="B2381" s="451"/>
      <c r="C2381" s="451"/>
      <c r="D2381" s="451"/>
      <c r="E2381" s="452"/>
      <c r="F2381" s="220"/>
      <c r="G2381" s="220"/>
      <c r="H2381" s="461"/>
      <c r="I2381" s="461"/>
      <c r="J2381" s="595"/>
      <c r="K2381" s="595"/>
      <c r="L2381" s="595"/>
      <c r="M2381" s="595"/>
      <c r="N2381" s="595"/>
      <c r="O2381" s="461"/>
      <c r="P2381" s="461"/>
    </row>
    <row r="2382" spans="1:16" s="462" customFormat="1" ht="17.25" hidden="1" outlineLevel="2" x14ac:dyDescent="0.3">
      <c r="A2382" s="438"/>
      <c r="B2382" s="224"/>
      <c r="C2382" s="439" t="s">
        <v>2141</v>
      </c>
      <c r="D2382" s="439" t="s">
        <v>2142</v>
      </c>
      <c r="E2382" s="619" t="s">
        <v>2105</v>
      </c>
      <c r="F2382" s="220"/>
      <c r="G2382" s="220"/>
      <c r="H2382" s="461"/>
      <c r="I2382" s="461"/>
      <c r="J2382" s="595"/>
      <c r="K2382" s="595"/>
      <c r="L2382" s="595"/>
      <c r="M2382" s="595"/>
      <c r="N2382" s="595"/>
      <c r="O2382" s="461"/>
      <c r="P2382" s="461"/>
    </row>
    <row r="2383" spans="1:16" s="462" customFormat="1" ht="17.25" hidden="1" outlineLevel="2" x14ac:dyDescent="0.3">
      <c r="A2383" s="438"/>
      <c r="B2383" s="224"/>
      <c r="C2383" s="439" t="s">
        <v>2143</v>
      </c>
      <c r="D2383" s="439" t="s">
        <v>2144</v>
      </c>
      <c r="E2383" s="620" t="s">
        <v>2059</v>
      </c>
      <c r="F2383" s="460"/>
      <c r="G2383" s="220"/>
    </row>
    <row r="2384" spans="1:16" s="462" customFormat="1" ht="17.25" hidden="1" outlineLevel="2" x14ac:dyDescent="0.3">
      <c r="A2384" s="438"/>
      <c r="B2384" s="224"/>
      <c r="C2384" s="439" t="s">
        <v>2145</v>
      </c>
      <c r="D2384" s="439" t="s">
        <v>2146</v>
      </c>
      <c r="E2384" s="619"/>
      <c r="F2384" s="460"/>
      <c r="G2384" s="220"/>
    </row>
    <row r="2385" spans="1:18" s="462" customFormat="1" ht="34.5" hidden="1" outlineLevel="2" x14ac:dyDescent="0.3">
      <c r="A2385" s="438"/>
      <c r="B2385" s="224"/>
      <c r="C2385" s="439" t="s">
        <v>2147</v>
      </c>
      <c r="D2385" s="439" t="s">
        <v>2148</v>
      </c>
      <c r="E2385" s="619" t="s">
        <v>2064</v>
      </c>
      <c r="F2385" s="460"/>
      <c r="G2385" s="220"/>
    </row>
    <row r="2386" spans="1:18" s="462" customFormat="1" ht="17.25" hidden="1" outlineLevel="2" x14ac:dyDescent="0.3">
      <c r="A2386" s="611"/>
      <c r="B2386" s="612"/>
      <c r="C2386" s="714" t="s">
        <v>2065</v>
      </c>
      <c r="D2386" s="621" t="s">
        <v>2149</v>
      </c>
      <c r="E2386" s="622" t="s">
        <v>2011</v>
      </c>
      <c r="F2386" s="460"/>
      <c r="G2386" s="220"/>
    </row>
    <row r="2387" spans="1:18" s="596" customFormat="1" ht="17.25" hidden="1" customHeight="1" outlineLevel="2" x14ac:dyDescent="0.3">
      <c r="A2387" s="444"/>
      <c r="B2387" s="451"/>
      <c r="C2387" s="451"/>
      <c r="D2387" s="451"/>
      <c r="E2387" s="452"/>
      <c r="F2387" s="220"/>
      <c r="G2387" s="220"/>
      <c r="H2387" s="221"/>
      <c r="I2387" s="222"/>
      <c r="J2387" s="223"/>
      <c r="K2387" s="595"/>
      <c r="L2387" s="595"/>
      <c r="M2387" s="595"/>
      <c r="N2387" s="595"/>
      <c r="O2387" s="595"/>
      <c r="P2387" s="595"/>
    </row>
    <row r="2388" spans="1:18" s="86" customFormat="1" ht="34.5" hidden="1" outlineLevel="2" x14ac:dyDescent="0.3">
      <c r="A2388" s="438"/>
      <c r="B2388" s="224"/>
      <c r="C2388" s="439" t="s">
        <v>658</v>
      </c>
      <c r="D2388" s="439" t="s">
        <v>2067</v>
      </c>
      <c r="E2388" s="91" t="s">
        <v>2014</v>
      </c>
      <c r="F2388" s="460"/>
      <c r="G2388" s="220"/>
      <c r="H2388" s="462"/>
      <c r="I2388" s="462"/>
      <c r="J2388" s="462"/>
      <c r="K2388" s="462"/>
      <c r="L2388" s="462"/>
      <c r="M2388" s="462"/>
      <c r="N2388" s="462"/>
      <c r="O2388" s="462"/>
      <c r="P2388" s="462"/>
      <c r="Q2388" s="462"/>
      <c r="R2388" s="462"/>
    </row>
    <row r="2389" spans="1:18" s="86" customFormat="1" ht="34.5" hidden="1" outlineLevel="2" x14ac:dyDescent="0.3">
      <c r="A2389" s="438"/>
      <c r="B2389" s="224"/>
      <c r="C2389" s="439" t="s">
        <v>659</v>
      </c>
      <c r="D2389" s="439" t="s">
        <v>2068</v>
      </c>
      <c r="E2389" s="91" t="s">
        <v>2014</v>
      </c>
      <c r="F2389" s="460"/>
      <c r="G2389" s="220"/>
      <c r="H2389" s="462"/>
      <c r="I2389" s="462"/>
      <c r="J2389" s="462"/>
      <c r="K2389" s="462"/>
      <c r="L2389" s="462"/>
      <c r="M2389" s="462"/>
      <c r="N2389" s="462"/>
      <c r="O2389" s="462"/>
      <c r="P2389" s="462"/>
      <c r="Q2389" s="462"/>
      <c r="R2389" s="462"/>
    </row>
    <row r="2390" spans="1:18" s="86" customFormat="1" ht="35.25" hidden="1" outlineLevel="2" thickBot="1" x14ac:dyDescent="0.35">
      <c r="A2390" s="438"/>
      <c r="B2390" s="224"/>
      <c r="C2390" s="439" t="s">
        <v>85</v>
      </c>
      <c r="D2390" s="439" t="s">
        <v>2069</v>
      </c>
      <c r="E2390" s="91" t="s">
        <v>2014</v>
      </c>
      <c r="F2390" s="460"/>
      <c r="G2390" s="220"/>
      <c r="H2390" s="462"/>
      <c r="I2390" s="462"/>
      <c r="J2390" s="462"/>
      <c r="K2390" s="462"/>
      <c r="L2390" s="462"/>
      <c r="M2390" s="462"/>
      <c r="N2390" s="462"/>
      <c r="O2390" s="462"/>
      <c r="P2390" s="462"/>
      <c r="Q2390" s="462"/>
      <c r="R2390" s="462"/>
    </row>
    <row r="2391" spans="1:18" s="462" customFormat="1" ht="18" hidden="1" customHeight="1" outlineLevel="1" thickBot="1" x14ac:dyDescent="0.35">
      <c r="A2391" s="628"/>
      <c r="B2391" s="629"/>
      <c r="C2391" s="629"/>
      <c r="D2391" s="629"/>
      <c r="E2391" s="630"/>
      <c r="F2391" s="460"/>
      <c r="G2391" s="220"/>
    </row>
    <row r="2392" spans="1:18" s="462" customFormat="1" ht="18" hidden="1" customHeight="1" outlineLevel="1" thickBot="1" x14ac:dyDescent="0.35">
      <c r="A2392" s="592"/>
      <c r="B2392" s="706">
        <f>SUM(B2393,B2499)</f>
        <v>0</v>
      </c>
      <c r="C2392" s="593" t="s">
        <v>2150</v>
      </c>
      <c r="D2392" s="593"/>
      <c r="E2392" s="594"/>
      <c r="F2392" s="460"/>
      <c r="G2392" s="83"/>
      <c r="H2392" s="461"/>
      <c r="I2392" s="461"/>
      <c r="J2392" s="461"/>
      <c r="K2392" s="461"/>
      <c r="L2392" s="461"/>
      <c r="M2392" s="461"/>
      <c r="N2392" s="461"/>
      <c r="O2392" s="461"/>
      <c r="P2392" s="461"/>
    </row>
    <row r="2393" spans="1:18" s="86" customFormat="1" ht="17.25" hidden="1" outlineLevel="1" x14ac:dyDescent="0.3">
      <c r="A2393" s="102"/>
      <c r="B2393" s="227">
        <f>SUM(B2394:B2498)</f>
        <v>0</v>
      </c>
      <c r="C2393" s="632" t="s">
        <v>2151</v>
      </c>
      <c r="D2393" s="228" t="s">
        <v>2152</v>
      </c>
      <c r="E2393" s="229"/>
      <c r="F2393" s="83"/>
      <c r="G2393" s="84"/>
      <c r="H2393" s="85"/>
      <c r="I2393" s="85"/>
      <c r="J2393" s="85"/>
      <c r="K2393" s="85"/>
      <c r="L2393" s="85"/>
      <c r="M2393" s="85"/>
      <c r="N2393" s="85"/>
      <c r="O2393" s="85"/>
      <c r="P2393" s="85"/>
    </row>
    <row r="2394" spans="1:18" s="596" customFormat="1" ht="17.25" hidden="1" customHeight="1" outlineLevel="3" x14ac:dyDescent="0.3">
      <c r="A2394" s="444"/>
      <c r="B2394" s="451"/>
      <c r="C2394" s="451"/>
      <c r="D2394" s="451"/>
      <c r="E2394" s="452"/>
      <c r="F2394" s="220"/>
      <c r="G2394" s="220"/>
      <c r="H2394" s="221"/>
      <c r="I2394" s="222"/>
      <c r="J2394" s="223"/>
      <c r="K2394" s="595"/>
      <c r="L2394" s="595"/>
      <c r="M2394" s="595"/>
      <c r="N2394" s="595"/>
      <c r="O2394" s="595"/>
      <c r="P2394" s="595"/>
      <c r="Q2394" s="595"/>
      <c r="R2394" s="595"/>
    </row>
    <row r="2395" spans="1:18" s="462" customFormat="1" ht="34.5" hidden="1" outlineLevel="3" x14ac:dyDescent="0.3">
      <c r="A2395" s="438"/>
      <c r="B2395" s="603"/>
      <c r="C2395" s="508" t="s">
        <v>2153</v>
      </c>
      <c r="D2395" s="483" t="s">
        <v>2154</v>
      </c>
      <c r="E2395" s="230" t="s">
        <v>2155</v>
      </c>
      <c r="F2395" s="220"/>
      <c r="G2395" s="220"/>
      <c r="H2395" s="461"/>
      <c r="I2395" s="461"/>
      <c r="J2395" s="595"/>
      <c r="K2395" s="595"/>
      <c r="L2395" s="595"/>
      <c r="M2395" s="595"/>
      <c r="N2395" s="595"/>
      <c r="O2395" s="461"/>
      <c r="P2395" s="461"/>
    </row>
    <row r="2396" spans="1:18" s="462" customFormat="1" ht="34.5" hidden="1" outlineLevel="3" x14ac:dyDescent="0.3">
      <c r="A2396" s="438"/>
      <c r="B2396" s="603"/>
      <c r="C2396" s="508" t="s">
        <v>2156</v>
      </c>
      <c r="D2396" s="483" t="s">
        <v>2157</v>
      </c>
      <c r="E2396" s="230" t="s">
        <v>2155</v>
      </c>
      <c r="F2396" s="220"/>
      <c r="G2396" s="220"/>
      <c r="H2396" s="461"/>
      <c r="I2396" s="461"/>
      <c r="J2396" s="595"/>
      <c r="K2396" s="595"/>
      <c r="L2396" s="595"/>
      <c r="M2396" s="595"/>
      <c r="N2396" s="595"/>
      <c r="O2396" s="461"/>
      <c r="P2396" s="461"/>
    </row>
    <row r="2397" spans="1:18" s="462" customFormat="1" ht="34.5" hidden="1" outlineLevel="3" x14ac:dyDescent="0.3">
      <c r="A2397" s="438"/>
      <c r="B2397" s="603"/>
      <c r="C2397" s="508" t="s">
        <v>2158</v>
      </c>
      <c r="D2397" s="483" t="s">
        <v>2159</v>
      </c>
      <c r="E2397" s="230" t="s">
        <v>2155</v>
      </c>
      <c r="F2397" s="220"/>
      <c r="G2397" s="220"/>
      <c r="H2397" s="461"/>
      <c r="I2397" s="461"/>
      <c r="J2397" s="595"/>
      <c r="K2397" s="595"/>
      <c r="L2397" s="595"/>
      <c r="M2397" s="595"/>
      <c r="N2397" s="595"/>
      <c r="O2397" s="461"/>
      <c r="P2397" s="461"/>
    </row>
    <row r="2398" spans="1:18" s="462" customFormat="1" ht="34.5" hidden="1" outlineLevel="3" x14ac:dyDescent="0.3">
      <c r="A2398" s="438"/>
      <c r="B2398" s="603"/>
      <c r="C2398" s="508" t="s">
        <v>2160</v>
      </c>
      <c r="D2398" s="483" t="s">
        <v>2161</v>
      </c>
      <c r="E2398" s="230" t="s">
        <v>2155</v>
      </c>
      <c r="F2398" s="220"/>
      <c r="G2398" s="220"/>
      <c r="H2398" s="461"/>
      <c r="I2398" s="461"/>
      <c r="J2398" s="595"/>
      <c r="K2398" s="595"/>
      <c r="L2398" s="595"/>
      <c r="M2398" s="595"/>
      <c r="N2398" s="595"/>
      <c r="O2398" s="461"/>
      <c r="P2398" s="461"/>
    </row>
    <row r="2399" spans="1:18" s="462" customFormat="1" ht="34.5" hidden="1" outlineLevel="3" x14ac:dyDescent="0.3">
      <c r="A2399" s="438"/>
      <c r="B2399" s="603"/>
      <c r="C2399" s="508" t="s">
        <v>2162</v>
      </c>
      <c r="D2399" s="483" t="s">
        <v>2163</v>
      </c>
      <c r="E2399" s="230" t="s">
        <v>2155</v>
      </c>
      <c r="F2399" s="220"/>
      <c r="G2399" s="220"/>
      <c r="H2399" s="461"/>
      <c r="I2399" s="461"/>
      <c r="J2399" s="595"/>
      <c r="K2399" s="595"/>
      <c r="L2399" s="595"/>
      <c r="M2399" s="595"/>
      <c r="N2399" s="595"/>
      <c r="O2399" s="461"/>
      <c r="P2399" s="461"/>
    </row>
    <row r="2400" spans="1:18" s="462" customFormat="1" ht="34.5" hidden="1" outlineLevel="3" x14ac:dyDescent="0.3">
      <c r="A2400" s="438"/>
      <c r="B2400" s="603"/>
      <c r="C2400" s="508" t="s">
        <v>2164</v>
      </c>
      <c r="D2400" s="483" t="s">
        <v>2165</v>
      </c>
      <c r="E2400" s="230" t="s">
        <v>2155</v>
      </c>
      <c r="F2400" s="220"/>
      <c r="G2400" s="220"/>
      <c r="H2400" s="461"/>
      <c r="I2400" s="461"/>
      <c r="J2400" s="595"/>
      <c r="K2400" s="595"/>
      <c r="L2400" s="595"/>
      <c r="M2400" s="595"/>
      <c r="N2400" s="595"/>
      <c r="O2400" s="461"/>
      <c r="P2400" s="461"/>
    </row>
    <row r="2401" spans="1:16" s="462" customFormat="1" ht="34.5" hidden="1" outlineLevel="3" x14ac:dyDescent="0.3">
      <c r="A2401" s="438"/>
      <c r="B2401" s="603"/>
      <c r="C2401" s="508" t="s">
        <v>2166</v>
      </c>
      <c r="D2401" s="483" t="s">
        <v>2167</v>
      </c>
      <c r="E2401" s="91"/>
      <c r="F2401" s="220"/>
      <c r="G2401" s="220"/>
      <c r="H2401" s="461"/>
      <c r="I2401" s="461"/>
      <c r="J2401" s="595"/>
      <c r="K2401" s="595"/>
      <c r="L2401" s="595"/>
      <c r="M2401" s="595"/>
      <c r="N2401" s="595"/>
      <c r="O2401" s="461"/>
      <c r="P2401" s="461"/>
    </row>
    <row r="2402" spans="1:16" s="462" customFormat="1" ht="34.5" hidden="1" outlineLevel="3" x14ac:dyDescent="0.3">
      <c r="A2402" s="438"/>
      <c r="B2402" s="603"/>
      <c r="C2402" s="508" t="s">
        <v>2168</v>
      </c>
      <c r="D2402" s="483" t="s">
        <v>2169</v>
      </c>
      <c r="E2402" s="91"/>
      <c r="F2402" s="220"/>
      <c r="G2402" s="220"/>
      <c r="H2402" s="461"/>
      <c r="I2402" s="461"/>
      <c r="J2402" s="595"/>
      <c r="K2402" s="595"/>
      <c r="L2402" s="595"/>
      <c r="M2402" s="595"/>
      <c r="N2402" s="595"/>
      <c r="O2402" s="461"/>
      <c r="P2402" s="461"/>
    </row>
    <row r="2403" spans="1:16" s="462" customFormat="1" ht="34.5" hidden="1" outlineLevel="3" x14ac:dyDescent="0.3">
      <c r="A2403" s="438"/>
      <c r="B2403" s="603"/>
      <c r="C2403" s="508" t="s">
        <v>2170</v>
      </c>
      <c r="D2403" s="483" t="s">
        <v>2171</v>
      </c>
      <c r="E2403" s="91"/>
      <c r="F2403" s="220"/>
      <c r="G2403" s="220"/>
      <c r="H2403" s="461"/>
      <c r="I2403" s="461"/>
      <c r="J2403" s="595"/>
      <c r="K2403" s="595"/>
      <c r="L2403" s="595"/>
      <c r="M2403" s="595"/>
      <c r="N2403" s="595"/>
      <c r="O2403" s="461"/>
      <c r="P2403" s="461"/>
    </row>
    <row r="2404" spans="1:16" s="462" customFormat="1" ht="34.5" hidden="1" outlineLevel="3" x14ac:dyDescent="0.3">
      <c r="A2404" s="438"/>
      <c r="B2404" s="603"/>
      <c r="C2404" s="508" t="s">
        <v>79</v>
      </c>
      <c r="D2404" s="483" t="s">
        <v>80</v>
      </c>
      <c r="E2404" s="91"/>
      <c r="F2404" s="220"/>
      <c r="G2404" s="220"/>
      <c r="H2404" s="461"/>
      <c r="I2404" s="461"/>
      <c r="J2404" s="595"/>
      <c r="K2404" s="595"/>
      <c r="L2404" s="595"/>
      <c r="M2404" s="595"/>
      <c r="N2404" s="595"/>
      <c r="O2404" s="461"/>
      <c r="P2404" s="461"/>
    </row>
    <row r="2405" spans="1:16" s="462" customFormat="1" ht="34.5" hidden="1" outlineLevel="3" x14ac:dyDescent="0.3">
      <c r="A2405" s="438"/>
      <c r="B2405" s="603"/>
      <c r="C2405" s="508" t="s">
        <v>2172</v>
      </c>
      <c r="D2405" s="483" t="s">
        <v>2173</v>
      </c>
      <c r="E2405" s="91"/>
      <c r="F2405" s="220"/>
      <c r="G2405" s="220"/>
      <c r="H2405" s="461"/>
      <c r="I2405" s="461"/>
      <c r="J2405" s="595"/>
      <c r="K2405" s="595"/>
      <c r="L2405" s="595"/>
      <c r="M2405" s="595"/>
      <c r="N2405" s="595"/>
      <c r="O2405" s="461"/>
      <c r="P2405" s="461"/>
    </row>
    <row r="2406" spans="1:16" s="462" customFormat="1" ht="34.5" hidden="1" outlineLevel="3" x14ac:dyDescent="0.3">
      <c r="A2406" s="438"/>
      <c r="B2406" s="603"/>
      <c r="C2406" s="508" t="s">
        <v>2174</v>
      </c>
      <c r="D2406" s="483" t="s">
        <v>2175</v>
      </c>
      <c r="E2406" s="91"/>
      <c r="F2406" s="220"/>
      <c r="G2406" s="220"/>
      <c r="H2406" s="461"/>
      <c r="I2406" s="461"/>
      <c r="J2406" s="595"/>
      <c r="K2406" s="595"/>
      <c r="L2406" s="595"/>
      <c r="M2406" s="595"/>
      <c r="N2406" s="595"/>
      <c r="O2406" s="461"/>
      <c r="P2406" s="461"/>
    </row>
    <row r="2407" spans="1:16" s="462" customFormat="1" ht="34.5" hidden="1" outlineLevel="3" x14ac:dyDescent="0.3">
      <c r="A2407" s="438"/>
      <c r="B2407" s="603"/>
      <c r="C2407" s="439" t="s">
        <v>2176</v>
      </c>
      <c r="D2407" s="440" t="s">
        <v>2177</v>
      </c>
      <c r="E2407" s="91"/>
      <c r="F2407" s="220"/>
      <c r="G2407" s="220"/>
      <c r="H2407" s="461"/>
      <c r="I2407" s="461"/>
      <c r="J2407" s="595"/>
      <c r="K2407" s="595"/>
      <c r="L2407" s="595"/>
      <c r="M2407" s="595"/>
      <c r="N2407" s="595"/>
      <c r="O2407" s="461"/>
      <c r="P2407" s="461"/>
    </row>
    <row r="2408" spans="1:16" s="462" customFormat="1" ht="34.5" hidden="1" outlineLevel="3" x14ac:dyDescent="0.3">
      <c r="A2408" s="438"/>
      <c r="B2408" s="603"/>
      <c r="C2408" s="439" t="s">
        <v>2178</v>
      </c>
      <c r="D2408" s="440" t="s">
        <v>2179</v>
      </c>
      <c r="E2408" s="91"/>
      <c r="F2408" s="220"/>
      <c r="G2408" s="220"/>
      <c r="H2408" s="461"/>
      <c r="I2408" s="461"/>
      <c r="J2408" s="595"/>
      <c r="K2408" s="595"/>
      <c r="L2408" s="595"/>
      <c r="M2408" s="595"/>
      <c r="N2408" s="595"/>
      <c r="O2408" s="461"/>
      <c r="P2408" s="461"/>
    </row>
    <row r="2409" spans="1:16" s="462" customFormat="1" ht="34.5" hidden="1" outlineLevel="3" x14ac:dyDescent="0.3">
      <c r="A2409" s="438"/>
      <c r="B2409" s="603"/>
      <c r="C2409" s="439" t="s">
        <v>2180</v>
      </c>
      <c r="D2409" s="440" t="s">
        <v>2181</v>
      </c>
      <c r="E2409" s="91"/>
      <c r="F2409" s="220"/>
      <c r="G2409" s="220"/>
      <c r="H2409" s="461"/>
      <c r="I2409" s="461"/>
      <c r="J2409" s="595"/>
      <c r="K2409" s="595"/>
      <c r="L2409" s="595"/>
      <c r="M2409" s="595"/>
      <c r="N2409" s="595"/>
      <c r="O2409" s="461"/>
      <c r="P2409" s="461"/>
    </row>
    <row r="2410" spans="1:16" s="462" customFormat="1" ht="34.5" hidden="1" outlineLevel="3" x14ac:dyDescent="0.3">
      <c r="A2410" s="438"/>
      <c r="B2410" s="603"/>
      <c r="C2410" s="439" t="s">
        <v>2182</v>
      </c>
      <c r="D2410" s="440" t="s">
        <v>2183</v>
      </c>
      <c r="E2410" s="91"/>
      <c r="F2410" s="220"/>
      <c r="G2410" s="220"/>
      <c r="H2410" s="461"/>
      <c r="I2410" s="461"/>
      <c r="J2410" s="595"/>
      <c r="K2410" s="595"/>
      <c r="L2410" s="595"/>
      <c r="M2410" s="595"/>
      <c r="N2410" s="595"/>
      <c r="O2410" s="461"/>
      <c r="P2410" s="461"/>
    </row>
    <row r="2411" spans="1:16" s="462" customFormat="1" ht="34.5" hidden="1" outlineLevel="3" x14ac:dyDescent="0.3">
      <c r="A2411" s="438"/>
      <c r="B2411" s="603"/>
      <c r="C2411" s="439" t="s">
        <v>2184</v>
      </c>
      <c r="D2411" s="440" t="s">
        <v>2185</v>
      </c>
      <c r="E2411" s="91"/>
      <c r="F2411" s="220"/>
      <c r="G2411" s="220"/>
      <c r="H2411" s="461"/>
      <c r="I2411" s="461"/>
      <c r="J2411" s="595"/>
      <c r="K2411" s="595"/>
      <c r="L2411" s="595"/>
      <c r="M2411" s="595"/>
      <c r="N2411" s="595"/>
      <c r="O2411" s="461"/>
      <c r="P2411" s="461"/>
    </row>
    <row r="2412" spans="1:16" s="462" customFormat="1" ht="34.5" hidden="1" outlineLevel="3" x14ac:dyDescent="0.3">
      <c r="A2412" s="438"/>
      <c r="B2412" s="603"/>
      <c r="C2412" s="439" t="s">
        <v>2186</v>
      </c>
      <c r="D2412" s="440" t="s">
        <v>2187</v>
      </c>
      <c r="E2412" s="91"/>
      <c r="F2412" s="220"/>
      <c r="G2412" s="220"/>
      <c r="H2412" s="461"/>
      <c r="I2412" s="461"/>
      <c r="J2412" s="595"/>
      <c r="K2412" s="595"/>
      <c r="L2412" s="595"/>
      <c r="M2412" s="595"/>
      <c r="N2412" s="595"/>
      <c r="O2412" s="461"/>
      <c r="P2412" s="461"/>
    </row>
    <row r="2413" spans="1:16" s="462" customFormat="1" ht="34.5" hidden="1" outlineLevel="3" x14ac:dyDescent="0.3">
      <c r="A2413" s="438"/>
      <c r="B2413" s="603"/>
      <c r="C2413" s="439" t="s">
        <v>2188</v>
      </c>
      <c r="D2413" s="440" t="s">
        <v>2189</v>
      </c>
      <c r="E2413" s="91"/>
      <c r="F2413" s="220"/>
      <c r="G2413" s="220"/>
      <c r="H2413" s="461"/>
      <c r="I2413" s="461"/>
      <c r="J2413" s="595"/>
      <c r="K2413" s="595"/>
      <c r="L2413" s="595"/>
      <c r="M2413" s="595"/>
      <c r="N2413" s="595"/>
      <c r="O2413" s="461"/>
      <c r="P2413" s="461"/>
    </row>
    <row r="2414" spans="1:16" s="462" customFormat="1" ht="34.5" hidden="1" outlineLevel="3" x14ac:dyDescent="0.3">
      <c r="A2414" s="438"/>
      <c r="B2414" s="603"/>
      <c r="C2414" s="439" t="s">
        <v>2190</v>
      </c>
      <c r="D2414" s="440" t="s">
        <v>2191</v>
      </c>
      <c r="E2414" s="91"/>
      <c r="F2414" s="220"/>
      <c r="G2414" s="220"/>
      <c r="H2414" s="461"/>
      <c r="I2414" s="461"/>
      <c r="J2414" s="595"/>
      <c r="K2414" s="595"/>
      <c r="L2414" s="595"/>
      <c r="M2414" s="595"/>
      <c r="N2414" s="595"/>
      <c r="O2414" s="461"/>
      <c r="P2414" s="461"/>
    </row>
    <row r="2415" spans="1:16" s="462" customFormat="1" ht="34.5" hidden="1" outlineLevel="3" x14ac:dyDescent="0.3">
      <c r="A2415" s="438"/>
      <c r="B2415" s="603"/>
      <c r="C2415" s="439" t="s">
        <v>2192</v>
      </c>
      <c r="D2415" s="440" t="s">
        <v>2193</v>
      </c>
      <c r="E2415" s="91"/>
      <c r="F2415" s="220"/>
      <c r="G2415" s="220"/>
      <c r="H2415" s="461"/>
      <c r="I2415" s="461"/>
      <c r="J2415" s="595"/>
      <c r="K2415" s="595"/>
      <c r="L2415" s="595"/>
      <c r="M2415" s="595"/>
      <c r="N2415" s="595"/>
      <c r="O2415" s="461"/>
      <c r="P2415" s="461"/>
    </row>
    <row r="2416" spans="1:16" s="462" customFormat="1" ht="34.5" hidden="1" outlineLevel="3" x14ac:dyDescent="0.3">
      <c r="A2416" s="438"/>
      <c r="B2416" s="603"/>
      <c r="C2416" s="439" t="s">
        <v>2194</v>
      </c>
      <c r="D2416" s="440" t="s">
        <v>2195</v>
      </c>
      <c r="E2416" s="91"/>
      <c r="F2416" s="220"/>
      <c r="G2416" s="220"/>
      <c r="H2416" s="461"/>
      <c r="I2416" s="461"/>
      <c r="J2416" s="595"/>
      <c r="K2416" s="595"/>
      <c r="L2416" s="595"/>
      <c r="M2416" s="595"/>
      <c r="N2416" s="595"/>
      <c r="O2416" s="461"/>
      <c r="P2416" s="461"/>
    </row>
    <row r="2417" spans="1:18" s="462" customFormat="1" ht="34.5" hidden="1" outlineLevel="3" x14ac:dyDescent="0.3">
      <c r="A2417" s="438"/>
      <c r="B2417" s="603"/>
      <c r="C2417" s="439" t="s">
        <v>2196</v>
      </c>
      <c r="D2417" s="440" t="s">
        <v>2197</v>
      </c>
      <c r="E2417" s="91"/>
      <c r="F2417" s="220"/>
      <c r="G2417" s="220"/>
      <c r="H2417" s="461"/>
      <c r="I2417" s="461"/>
      <c r="J2417" s="595"/>
      <c r="K2417" s="595"/>
      <c r="L2417" s="595"/>
      <c r="M2417" s="595"/>
      <c r="N2417" s="595"/>
      <c r="O2417" s="461"/>
      <c r="P2417" s="461"/>
    </row>
    <row r="2418" spans="1:18" s="462" customFormat="1" ht="34.5" hidden="1" outlineLevel="3" x14ac:dyDescent="0.3">
      <c r="A2418" s="438"/>
      <c r="B2418" s="603"/>
      <c r="C2418" s="439" t="s">
        <v>2198</v>
      </c>
      <c r="D2418" s="440" t="s">
        <v>2199</v>
      </c>
      <c r="E2418" s="91"/>
      <c r="F2418" s="220"/>
      <c r="G2418" s="220"/>
      <c r="H2418" s="461"/>
      <c r="I2418" s="461"/>
      <c r="J2418" s="595"/>
      <c r="K2418" s="595"/>
      <c r="L2418" s="595"/>
      <c r="M2418" s="595"/>
      <c r="N2418" s="595"/>
      <c r="O2418" s="461"/>
      <c r="P2418" s="461"/>
    </row>
    <row r="2419" spans="1:18" s="462" customFormat="1" ht="34.5" hidden="1" outlineLevel="3" x14ac:dyDescent="0.3">
      <c r="A2419" s="438"/>
      <c r="B2419" s="603"/>
      <c r="C2419" s="439" t="s">
        <v>2200</v>
      </c>
      <c r="D2419" s="440" t="s">
        <v>2201</v>
      </c>
      <c r="E2419" s="91" t="s">
        <v>2202</v>
      </c>
      <c r="F2419" s="220"/>
      <c r="G2419" s="220"/>
      <c r="H2419" s="461"/>
      <c r="I2419" s="461"/>
      <c r="J2419" s="595"/>
      <c r="K2419" s="595"/>
      <c r="L2419" s="595"/>
      <c r="M2419" s="595"/>
      <c r="N2419" s="595"/>
      <c r="O2419" s="461"/>
      <c r="P2419" s="461"/>
    </row>
    <row r="2420" spans="1:18" s="462" customFormat="1" ht="34.5" hidden="1" outlineLevel="3" x14ac:dyDescent="0.3">
      <c r="A2420" s="438"/>
      <c r="B2420" s="603"/>
      <c r="C2420" s="439" t="s">
        <v>2203</v>
      </c>
      <c r="D2420" s="440" t="s">
        <v>2204</v>
      </c>
      <c r="E2420" s="91" t="s">
        <v>2202</v>
      </c>
      <c r="F2420" s="220"/>
      <c r="G2420" s="220"/>
      <c r="H2420" s="461"/>
      <c r="I2420" s="461"/>
      <c r="J2420" s="595"/>
      <c r="K2420" s="595"/>
      <c r="L2420" s="595"/>
      <c r="M2420" s="595"/>
      <c r="N2420" s="595"/>
      <c r="O2420" s="461"/>
      <c r="P2420" s="461"/>
    </row>
    <row r="2421" spans="1:18" s="462" customFormat="1" ht="17.25" hidden="1" outlineLevel="3" x14ac:dyDescent="0.3">
      <c r="A2421" s="438"/>
      <c r="B2421" s="603"/>
      <c r="C2421" s="439" t="s">
        <v>2205</v>
      </c>
      <c r="D2421" s="440" t="s">
        <v>2206</v>
      </c>
      <c r="E2421" s="91"/>
      <c r="F2421" s="220"/>
      <c r="G2421" s="220"/>
      <c r="H2421" s="461"/>
      <c r="I2421" s="461"/>
      <c r="J2421" s="595"/>
      <c r="K2421" s="595"/>
      <c r="L2421" s="595"/>
      <c r="M2421" s="595"/>
      <c r="N2421" s="595"/>
      <c r="O2421" s="461"/>
      <c r="P2421" s="461"/>
    </row>
    <row r="2422" spans="1:18" s="462" customFormat="1" ht="34.5" hidden="1" outlineLevel="3" x14ac:dyDescent="0.3">
      <c r="A2422" s="438"/>
      <c r="B2422" s="603"/>
      <c r="C2422" s="439" t="s">
        <v>2207</v>
      </c>
      <c r="D2422" s="440" t="s">
        <v>2208</v>
      </c>
      <c r="E2422" s="91"/>
      <c r="F2422" s="220"/>
      <c r="G2422" s="220"/>
      <c r="H2422" s="461"/>
      <c r="I2422" s="461"/>
      <c r="J2422" s="595"/>
      <c r="K2422" s="595"/>
      <c r="L2422" s="595"/>
      <c r="M2422" s="595"/>
      <c r="N2422" s="595"/>
      <c r="O2422" s="461"/>
      <c r="P2422" s="461"/>
    </row>
    <row r="2423" spans="1:18" s="462" customFormat="1" ht="34.5" hidden="1" outlineLevel="3" x14ac:dyDescent="0.3">
      <c r="A2423" s="438"/>
      <c r="B2423" s="603"/>
      <c r="C2423" s="439" t="s">
        <v>2209</v>
      </c>
      <c r="D2423" s="440" t="s">
        <v>2210</v>
      </c>
      <c r="E2423" s="91"/>
      <c r="F2423" s="220"/>
      <c r="G2423" s="220"/>
      <c r="H2423" s="461"/>
      <c r="I2423" s="461"/>
      <c r="J2423" s="595"/>
      <c r="K2423" s="595"/>
      <c r="L2423" s="595"/>
      <c r="M2423" s="595"/>
      <c r="N2423" s="595"/>
      <c r="O2423" s="461"/>
      <c r="P2423" s="461"/>
    </row>
    <row r="2424" spans="1:18" s="462" customFormat="1" ht="34.5" hidden="1" outlineLevel="3" x14ac:dyDescent="0.3">
      <c r="A2424" s="438"/>
      <c r="B2424" s="603"/>
      <c r="C2424" s="439" t="s">
        <v>2211</v>
      </c>
      <c r="D2424" s="440" t="s">
        <v>2212</v>
      </c>
      <c r="E2424" s="91"/>
      <c r="F2424" s="220"/>
      <c r="G2424" s="220"/>
      <c r="H2424" s="461"/>
      <c r="I2424" s="461"/>
      <c r="J2424" s="595"/>
      <c r="K2424" s="595"/>
      <c r="L2424" s="595"/>
      <c r="M2424" s="595"/>
      <c r="N2424" s="595"/>
      <c r="O2424" s="461"/>
      <c r="P2424" s="461"/>
    </row>
    <row r="2425" spans="1:18" s="596" customFormat="1" ht="17.25" hidden="1" customHeight="1" outlineLevel="3" x14ac:dyDescent="0.3">
      <c r="A2425" s="444"/>
      <c r="B2425" s="451"/>
      <c r="C2425" s="451"/>
      <c r="D2425" s="451"/>
      <c r="E2425" s="452"/>
      <c r="F2425" s="220"/>
      <c r="G2425" s="220"/>
      <c r="H2425" s="221"/>
      <c r="I2425" s="222"/>
      <c r="J2425" s="223"/>
      <c r="K2425" s="595"/>
      <c r="L2425" s="595"/>
      <c r="M2425" s="595"/>
      <c r="N2425" s="595"/>
      <c r="O2425" s="595"/>
      <c r="P2425" s="595"/>
      <c r="Q2425" s="595"/>
      <c r="R2425" s="595"/>
    </row>
    <row r="2426" spans="1:18" s="596" customFormat="1" ht="34.5" hidden="1" outlineLevel="3" x14ac:dyDescent="0.3">
      <c r="A2426" s="438"/>
      <c r="B2426" s="226"/>
      <c r="C2426" s="508" t="s">
        <v>2213</v>
      </c>
      <c r="D2426" s="605" t="s">
        <v>2214</v>
      </c>
      <c r="E2426" s="91" t="s">
        <v>2215</v>
      </c>
      <c r="F2426" s="220"/>
      <c r="G2426" s="220"/>
      <c r="H2426" s="221"/>
      <c r="I2426" s="222"/>
      <c r="J2426" s="223"/>
      <c r="K2426" s="595"/>
      <c r="L2426" s="595"/>
      <c r="M2426" s="595"/>
      <c r="N2426" s="595"/>
      <c r="O2426" s="595"/>
      <c r="P2426" s="595"/>
      <c r="Q2426" s="595"/>
      <c r="R2426" s="595"/>
    </row>
    <row r="2427" spans="1:18" s="596" customFormat="1" ht="17.25" hidden="1" outlineLevel="3" x14ac:dyDescent="0.3">
      <c r="A2427" s="438"/>
      <c r="B2427" s="226"/>
      <c r="C2427" s="508" t="s">
        <v>2216</v>
      </c>
      <c r="D2427" s="483" t="s">
        <v>2217</v>
      </c>
      <c r="E2427" s="91"/>
      <c r="F2427" s="220"/>
      <c r="G2427" s="220"/>
      <c r="H2427" s="221"/>
      <c r="I2427" s="222"/>
      <c r="J2427" s="223"/>
      <c r="K2427" s="595"/>
      <c r="L2427" s="595"/>
      <c r="M2427" s="595"/>
      <c r="N2427" s="595"/>
      <c r="O2427" s="595"/>
      <c r="P2427" s="595"/>
      <c r="Q2427" s="595"/>
      <c r="R2427" s="595"/>
    </row>
    <row r="2428" spans="1:18" s="596" customFormat="1" ht="17.25" hidden="1" outlineLevel="3" x14ac:dyDescent="0.3">
      <c r="A2428" s="438"/>
      <c r="B2428" s="226"/>
      <c r="C2428" s="508" t="s">
        <v>2218</v>
      </c>
      <c r="D2428" s="483" t="s">
        <v>2219</v>
      </c>
      <c r="E2428" s="91"/>
      <c r="F2428" s="220"/>
      <c r="G2428" s="220"/>
      <c r="H2428" s="221"/>
      <c r="I2428" s="222"/>
      <c r="J2428" s="223"/>
      <c r="K2428" s="595"/>
      <c r="L2428" s="595"/>
      <c r="M2428" s="595"/>
      <c r="N2428" s="595"/>
      <c r="O2428" s="595"/>
      <c r="P2428" s="595"/>
      <c r="Q2428" s="595"/>
      <c r="R2428" s="595"/>
    </row>
    <row r="2429" spans="1:18" s="596" customFormat="1" ht="17.25" hidden="1" outlineLevel="3" x14ac:dyDescent="0.3">
      <c r="A2429" s="438"/>
      <c r="B2429" s="226"/>
      <c r="C2429" s="508" t="s">
        <v>2220</v>
      </c>
      <c r="D2429" s="483" t="s">
        <v>2221</v>
      </c>
      <c r="E2429" s="91"/>
      <c r="F2429" s="220"/>
      <c r="G2429" s="220"/>
      <c r="H2429" s="221"/>
      <c r="I2429" s="222"/>
      <c r="J2429" s="223"/>
      <c r="K2429" s="595"/>
      <c r="L2429" s="595"/>
      <c r="M2429" s="595"/>
      <c r="N2429" s="595"/>
      <c r="O2429" s="595"/>
      <c r="P2429" s="595"/>
      <c r="Q2429" s="595"/>
      <c r="R2429" s="595"/>
    </row>
    <row r="2430" spans="1:18" s="596" customFormat="1" ht="17.25" hidden="1" outlineLevel="3" x14ac:dyDescent="0.3">
      <c r="A2430" s="438"/>
      <c r="B2430" s="226"/>
      <c r="C2430" s="508" t="s">
        <v>2222</v>
      </c>
      <c r="D2430" s="483" t="s">
        <v>2223</v>
      </c>
      <c r="E2430" s="91"/>
      <c r="F2430" s="220"/>
      <c r="G2430" s="220"/>
      <c r="H2430" s="221"/>
      <c r="I2430" s="222"/>
      <c r="J2430" s="223"/>
      <c r="K2430" s="595"/>
      <c r="L2430" s="595"/>
      <c r="M2430" s="595"/>
      <c r="N2430" s="595"/>
      <c r="O2430" s="595"/>
      <c r="P2430" s="595"/>
      <c r="Q2430" s="595"/>
      <c r="R2430" s="595"/>
    </row>
    <row r="2431" spans="1:18" s="596" customFormat="1" ht="17.25" hidden="1" outlineLevel="3" x14ac:dyDescent="0.3">
      <c r="A2431" s="438"/>
      <c r="B2431" s="226"/>
      <c r="C2431" s="508" t="s">
        <v>2224</v>
      </c>
      <c r="D2431" s="483" t="s">
        <v>2225</v>
      </c>
      <c r="E2431" s="91"/>
      <c r="F2431" s="220"/>
      <c r="G2431" s="220"/>
      <c r="H2431" s="221"/>
      <c r="I2431" s="222"/>
      <c r="J2431" s="223"/>
      <c r="K2431" s="595"/>
      <c r="L2431" s="595"/>
      <c r="M2431" s="595"/>
      <c r="N2431" s="595"/>
      <c r="O2431" s="595"/>
      <c r="P2431" s="595"/>
      <c r="Q2431" s="595"/>
      <c r="R2431" s="595"/>
    </row>
    <row r="2432" spans="1:18" s="596" customFormat="1" ht="17.25" hidden="1" customHeight="1" outlineLevel="3" x14ac:dyDescent="0.3">
      <c r="A2432" s="444"/>
      <c r="B2432" s="451"/>
      <c r="C2432" s="451"/>
      <c r="D2432" s="451"/>
      <c r="E2432" s="452"/>
      <c r="F2432" s="220"/>
      <c r="G2432" s="220"/>
      <c r="H2432" s="221"/>
      <c r="I2432" s="222"/>
      <c r="J2432" s="223"/>
      <c r="K2432" s="595"/>
      <c r="L2432" s="595"/>
      <c r="M2432" s="595"/>
      <c r="N2432" s="595"/>
      <c r="O2432" s="595"/>
      <c r="P2432" s="595"/>
      <c r="Q2432" s="595"/>
      <c r="R2432" s="595"/>
    </row>
    <row r="2433" spans="1:18" s="596" customFormat="1" ht="34.5" hidden="1" outlineLevel="3" x14ac:dyDescent="0.3">
      <c r="A2433" s="438"/>
      <c r="B2433" s="224"/>
      <c r="C2433" s="508" t="s">
        <v>2226</v>
      </c>
      <c r="D2433" s="483" t="s">
        <v>2227</v>
      </c>
      <c r="E2433" s="91" t="s">
        <v>2228</v>
      </c>
      <c r="F2433" s="220"/>
      <c r="G2433" s="220"/>
      <c r="H2433" s="221"/>
      <c r="I2433" s="222"/>
      <c r="J2433" s="223"/>
      <c r="K2433" s="595"/>
      <c r="L2433" s="595"/>
      <c r="M2433" s="595"/>
      <c r="N2433" s="595"/>
      <c r="O2433" s="595"/>
      <c r="P2433" s="595"/>
      <c r="Q2433" s="595"/>
      <c r="R2433" s="595"/>
    </row>
    <row r="2434" spans="1:18" s="596" customFormat="1" ht="17.25" hidden="1" outlineLevel="3" x14ac:dyDescent="0.3">
      <c r="A2434" s="438"/>
      <c r="B2434" s="224"/>
      <c r="C2434" s="508" t="s">
        <v>2229</v>
      </c>
      <c r="D2434" s="483" t="s">
        <v>2230</v>
      </c>
      <c r="E2434" s="91"/>
      <c r="F2434" s="220"/>
      <c r="G2434" s="220"/>
      <c r="H2434" s="221"/>
      <c r="I2434" s="222"/>
      <c r="J2434" s="223"/>
      <c r="K2434" s="595"/>
      <c r="L2434" s="595"/>
      <c r="M2434" s="595"/>
      <c r="N2434" s="595"/>
      <c r="O2434" s="595"/>
      <c r="P2434" s="595"/>
      <c r="Q2434" s="595"/>
      <c r="R2434" s="595"/>
    </row>
    <row r="2435" spans="1:18" s="596" customFormat="1" ht="17.25" hidden="1" outlineLevel="3" x14ac:dyDescent="0.3">
      <c r="A2435" s="438"/>
      <c r="B2435" s="224"/>
      <c r="C2435" s="508" t="s">
        <v>2231</v>
      </c>
      <c r="D2435" s="483" t="s">
        <v>2232</v>
      </c>
      <c r="E2435" s="91"/>
      <c r="F2435" s="220"/>
      <c r="G2435" s="220"/>
      <c r="H2435" s="221"/>
      <c r="I2435" s="222"/>
      <c r="J2435" s="223"/>
      <c r="K2435" s="595"/>
      <c r="L2435" s="595"/>
      <c r="M2435" s="595"/>
      <c r="N2435" s="595"/>
      <c r="O2435" s="595"/>
      <c r="P2435" s="595"/>
      <c r="Q2435" s="595"/>
      <c r="R2435" s="595"/>
    </row>
    <row r="2436" spans="1:18" s="596" customFormat="1" ht="17.25" hidden="1" outlineLevel="3" x14ac:dyDescent="0.3">
      <c r="A2436" s="438"/>
      <c r="B2436" s="224"/>
      <c r="C2436" s="508" t="s">
        <v>2233</v>
      </c>
      <c r="D2436" s="483" t="s">
        <v>2234</v>
      </c>
      <c r="E2436" s="91"/>
      <c r="F2436" s="220"/>
      <c r="G2436" s="220"/>
      <c r="H2436" s="221"/>
      <c r="I2436" s="222"/>
      <c r="J2436" s="223"/>
      <c r="K2436" s="595"/>
      <c r="L2436" s="595"/>
      <c r="M2436" s="595"/>
      <c r="N2436" s="595"/>
      <c r="O2436" s="595"/>
      <c r="P2436" s="595"/>
      <c r="Q2436" s="595"/>
      <c r="R2436" s="595"/>
    </row>
    <row r="2437" spans="1:18" s="596" customFormat="1" ht="17.25" hidden="1" outlineLevel="3" x14ac:dyDescent="0.3">
      <c r="A2437" s="438"/>
      <c r="B2437" s="226"/>
      <c r="C2437" s="508" t="s">
        <v>2235</v>
      </c>
      <c r="D2437" s="483" t="s">
        <v>2236</v>
      </c>
      <c r="E2437" s="91"/>
      <c r="F2437" s="220"/>
      <c r="G2437" s="220"/>
      <c r="H2437" s="221"/>
      <c r="I2437" s="222"/>
      <c r="J2437" s="223"/>
      <c r="K2437" s="595"/>
      <c r="L2437" s="595"/>
      <c r="M2437" s="595"/>
      <c r="N2437" s="595"/>
      <c r="O2437" s="595"/>
      <c r="P2437" s="595"/>
      <c r="Q2437" s="595"/>
      <c r="R2437" s="595"/>
    </row>
    <row r="2438" spans="1:18" s="596" customFormat="1" ht="17.25" hidden="1" customHeight="1" outlineLevel="3" x14ac:dyDescent="0.3">
      <c r="A2438" s="444"/>
      <c r="B2438" s="451"/>
      <c r="C2438" s="451"/>
      <c r="D2438" s="451"/>
      <c r="E2438" s="452"/>
      <c r="F2438" s="220"/>
      <c r="G2438" s="220"/>
      <c r="H2438" s="221"/>
      <c r="I2438" s="222"/>
      <c r="J2438" s="223"/>
      <c r="K2438" s="595"/>
      <c r="L2438" s="595"/>
      <c r="M2438" s="595"/>
      <c r="N2438" s="595"/>
      <c r="O2438" s="595"/>
      <c r="P2438" s="595"/>
      <c r="Q2438" s="595"/>
      <c r="R2438" s="595"/>
    </row>
    <row r="2439" spans="1:18" s="596" customFormat="1" ht="34.5" hidden="1" outlineLevel="3" x14ac:dyDescent="0.3">
      <c r="A2439" s="438"/>
      <c r="B2439" s="226"/>
      <c r="C2439" s="508" t="s">
        <v>2237</v>
      </c>
      <c r="D2439" s="483" t="s">
        <v>2238</v>
      </c>
      <c r="E2439" s="507" t="s">
        <v>2239</v>
      </c>
      <c r="F2439" s="220"/>
      <c r="G2439" s="220"/>
      <c r="H2439" s="221"/>
      <c r="I2439" s="222"/>
      <c r="J2439" s="223"/>
      <c r="K2439" s="595"/>
      <c r="L2439" s="595"/>
      <c r="M2439" s="595"/>
      <c r="N2439" s="595"/>
      <c r="O2439" s="595"/>
      <c r="P2439" s="595"/>
      <c r="Q2439" s="595"/>
      <c r="R2439" s="595"/>
    </row>
    <row r="2440" spans="1:18" s="596" customFormat="1" ht="17.25" hidden="1" outlineLevel="3" x14ac:dyDescent="0.3">
      <c r="A2440" s="438"/>
      <c r="B2440" s="224"/>
      <c r="C2440" s="508" t="s">
        <v>2240</v>
      </c>
      <c r="D2440" s="483" t="s">
        <v>2241</v>
      </c>
      <c r="E2440" s="91" t="s">
        <v>2242</v>
      </c>
      <c r="F2440" s="220"/>
      <c r="G2440" s="220"/>
      <c r="H2440" s="221"/>
      <c r="I2440" s="222"/>
      <c r="J2440" s="223"/>
      <c r="K2440" s="595"/>
      <c r="L2440" s="595"/>
      <c r="M2440" s="595"/>
      <c r="N2440" s="595"/>
      <c r="O2440" s="595"/>
      <c r="P2440" s="595"/>
    </row>
    <row r="2441" spans="1:18" s="596" customFormat="1" ht="17.25" hidden="1" customHeight="1" outlineLevel="3" x14ac:dyDescent="0.3">
      <c r="A2441" s="444"/>
      <c r="B2441" s="451"/>
      <c r="C2441" s="451"/>
      <c r="D2441" s="451"/>
      <c r="E2441" s="452"/>
      <c r="F2441" s="220"/>
      <c r="G2441" s="220"/>
      <c r="H2441" s="221"/>
      <c r="I2441" s="222"/>
      <c r="J2441" s="223"/>
      <c r="K2441" s="595"/>
      <c r="L2441" s="595"/>
      <c r="M2441" s="595"/>
      <c r="N2441" s="595"/>
      <c r="O2441" s="595"/>
      <c r="P2441" s="595"/>
      <c r="Q2441" s="595"/>
      <c r="R2441" s="595"/>
    </row>
    <row r="2442" spans="1:18" s="596" customFormat="1" ht="17.25" hidden="1" outlineLevel="3" x14ac:dyDescent="0.3">
      <c r="A2442" s="438"/>
      <c r="B2442" s="224"/>
      <c r="C2442" s="439" t="s">
        <v>2243</v>
      </c>
      <c r="D2442" s="483" t="s">
        <v>2244</v>
      </c>
      <c r="E2442" s="91" t="s">
        <v>2245</v>
      </c>
      <c r="F2442" s="220"/>
      <c r="G2442" s="220"/>
      <c r="H2442" s="221"/>
      <c r="I2442" s="222"/>
      <c r="J2442" s="223"/>
      <c r="K2442" s="595"/>
      <c r="L2442" s="595"/>
      <c r="M2442" s="595"/>
      <c r="N2442" s="595"/>
      <c r="O2442" s="595"/>
      <c r="P2442" s="595"/>
    </row>
    <row r="2443" spans="1:18" s="596" customFormat="1" ht="34.5" hidden="1" outlineLevel="3" x14ac:dyDescent="0.3">
      <c r="A2443" s="438"/>
      <c r="B2443" s="226"/>
      <c r="C2443" s="439" t="s">
        <v>2246</v>
      </c>
      <c r="D2443" s="483" t="s">
        <v>2247</v>
      </c>
      <c r="E2443" s="154" t="s">
        <v>2248</v>
      </c>
      <c r="F2443" s="220"/>
      <c r="G2443" s="220"/>
      <c r="H2443" s="221"/>
      <c r="I2443" s="222"/>
      <c r="J2443" s="223"/>
      <c r="K2443" s="595"/>
      <c r="L2443" s="595"/>
      <c r="M2443" s="595"/>
      <c r="N2443" s="595"/>
      <c r="O2443" s="595"/>
      <c r="P2443" s="595"/>
    </row>
    <row r="2444" spans="1:18" s="596" customFormat="1" ht="17.25" hidden="1" outlineLevel="3" x14ac:dyDescent="0.3">
      <c r="A2444" s="438"/>
      <c r="B2444" s="226"/>
      <c r="C2444" s="439" t="s">
        <v>2249</v>
      </c>
      <c r="D2444" s="483" t="s">
        <v>2250</v>
      </c>
      <c r="E2444" s="91"/>
      <c r="F2444" s="220"/>
      <c r="G2444" s="220"/>
      <c r="H2444" s="221"/>
      <c r="I2444" s="222"/>
      <c r="J2444" s="223"/>
      <c r="K2444" s="595"/>
      <c r="L2444" s="595"/>
      <c r="M2444" s="595"/>
      <c r="N2444" s="595"/>
      <c r="O2444" s="595"/>
      <c r="P2444" s="595"/>
    </row>
    <row r="2445" spans="1:18" s="596" customFormat="1" ht="17.25" hidden="1" outlineLevel="3" x14ac:dyDescent="0.3">
      <c r="A2445" s="438"/>
      <c r="B2445" s="226"/>
      <c r="C2445" s="439" t="s">
        <v>2251</v>
      </c>
      <c r="D2445" s="483" t="s">
        <v>2252</v>
      </c>
      <c r="E2445" s="91"/>
      <c r="F2445" s="220"/>
      <c r="G2445" s="220"/>
      <c r="H2445" s="221"/>
      <c r="I2445" s="222"/>
      <c r="J2445" s="223"/>
      <c r="K2445" s="595"/>
      <c r="L2445" s="595"/>
      <c r="M2445" s="595"/>
      <c r="N2445" s="595"/>
      <c r="O2445" s="595"/>
      <c r="P2445" s="595"/>
    </row>
    <row r="2446" spans="1:18" s="596" customFormat="1" ht="17.25" hidden="1" outlineLevel="3" x14ac:dyDescent="0.3">
      <c r="A2446" s="438"/>
      <c r="B2446" s="226"/>
      <c r="C2446" s="439" t="s">
        <v>2253</v>
      </c>
      <c r="D2446" s="483" t="s">
        <v>2254</v>
      </c>
      <c r="E2446" s="91"/>
      <c r="F2446" s="220"/>
      <c r="G2446" s="220"/>
      <c r="H2446" s="221"/>
      <c r="I2446" s="222"/>
      <c r="J2446" s="223"/>
      <c r="K2446" s="595"/>
      <c r="L2446" s="595"/>
      <c r="M2446" s="595"/>
      <c r="N2446" s="595"/>
      <c r="O2446" s="595"/>
      <c r="P2446" s="595"/>
    </row>
    <row r="2447" spans="1:18" s="462" customFormat="1" ht="17.25" hidden="1" outlineLevel="3" x14ac:dyDescent="0.3">
      <c r="A2447" s="438"/>
      <c r="B2447" s="603"/>
      <c r="C2447" s="439" t="s">
        <v>2255</v>
      </c>
      <c r="D2447" s="483" t="s">
        <v>2256</v>
      </c>
      <c r="E2447" s="91"/>
      <c r="F2447" s="220"/>
      <c r="G2447" s="220"/>
      <c r="H2447" s="461"/>
      <c r="I2447" s="461"/>
      <c r="J2447" s="595"/>
      <c r="K2447" s="595"/>
      <c r="L2447" s="595"/>
      <c r="M2447" s="595"/>
      <c r="N2447" s="595"/>
      <c r="O2447" s="461"/>
      <c r="P2447" s="461"/>
    </row>
    <row r="2448" spans="1:18" s="462" customFormat="1" ht="17.25" hidden="1" outlineLevel="3" x14ac:dyDescent="0.3">
      <c r="A2448" s="438"/>
      <c r="B2448" s="603"/>
      <c r="C2448" s="439" t="s">
        <v>2257</v>
      </c>
      <c r="D2448" s="483" t="s">
        <v>2258</v>
      </c>
      <c r="E2448" s="91"/>
      <c r="F2448" s="220"/>
      <c r="G2448" s="220"/>
      <c r="H2448" s="461"/>
      <c r="I2448" s="461"/>
      <c r="J2448" s="595"/>
      <c r="K2448" s="595"/>
      <c r="L2448" s="595"/>
      <c r="M2448" s="595"/>
      <c r="N2448" s="595"/>
      <c r="O2448" s="461"/>
      <c r="P2448" s="461"/>
    </row>
    <row r="2449" spans="1:18" s="462" customFormat="1" ht="17.25" hidden="1" outlineLevel="3" x14ac:dyDescent="0.3">
      <c r="A2449" s="438"/>
      <c r="B2449" s="603"/>
      <c r="C2449" s="439" t="s">
        <v>2259</v>
      </c>
      <c r="D2449" s="483" t="s">
        <v>2260</v>
      </c>
      <c r="E2449" s="91"/>
      <c r="F2449" s="220"/>
      <c r="G2449" s="220"/>
      <c r="H2449" s="461"/>
      <c r="I2449" s="461"/>
      <c r="J2449" s="595"/>
      <c r="K2449" s="595"/>
      <c r="L2449" s="595"/>
      <c r="M2449" s="595"/>
      <c r="N2449" s="595"/>
      <c r="O2449" s="461"/>
      <c r="P2449" s="461"/>
    </row>
    <row r="2450" spans="1:18" s="462" customFormat="1" ht="17.25" hidden="1" outlineLevel="3" x14ac:dyDescent="0.3">
      <c r="A2450" s="438"/>
      <c r="B2450" s="603"/>
      <c r="C2450" s="439" t="s">
        <v>83</v>
      </c>
      <c r="D2450" s="483" t="s">
        <v>2261</v>
      </c>
      <c r="E2450" s="91"/>
      <c r="F2450" s="220"/>
      <c r="G2450" s="220"/>
      <c r="H2450" s="461"/>
      <c r="I2450" s="461"/>
      <c r="J2450" s="595"/>
      <c r="K2450" s="595"/>
      <c r="L2450" s="595"/>
      <c r="M2450" s="595"/>
      <c r="N2450" s="595"/>
      <c r="O2450" s="461"/>
      <c r="P2450" s="461"/>
    </row>
    <row r="2451" spans="1:18" s="462" customFormat="1" ht="17.25" hidden="1" outlineLevel="3" x14ac:dyDescent="0.3">
      <c r="A2451" s="438"/>
      <c r="B2451" s="603"/>
      <c r="C2451" s="439" t="s">
        <v>2262</v>
      </c>
      <c r="D2451" s="483" t="s">
        <v>2263</v>
      </c>
      <c r="E2451" s="91"/>
      <c r="F2451" s="220"/>
      <c r="G2451" s="220"/>
      <c r="H2451" s="461"/>
      <c r="I2451" s="461"/>
      <c r="J2451" s="595"/>
      <c r="K2451" s="595"/>
      <c r="L2451" s="595"/>
      <c r="M2451" s="595"/>
      <c r="N2451" s="595"/>
      <c r="O2451" s="461"/>
      <c r="P2451" s="461"/>
    </row>
    <row r="2452" spans="1:18" s="462" customFormat="1" ht="17.25" hidden="1" outlineLevel="3" x14ac:dyDescent="0.3">
      <c r="A2452" s="438"/>
      <c r="B2452" s="603"/>
      <c r="C2452" s="439" t="s">
        <v>2264</v>
      </c>
      <c r="D2452" s="483" t="s">
        <v>2265</v>
      </c>
      <c r="E2452" s="91"/>
      <c r="F2452" s="220"/>
      <c r="G2452" s="220"/>
      <c r="H2452" s="461"/>
      <c r="I2452" s="461"/>
      <c r="J2452" s="595"/>
      <c r="K2452" s="595"/>
      <c r="L2452" s="595"/>
      <c r="M2452" s="595"/>
      <c r="N2452" s="595"/>
      <c r="O2452" s="461"/>
      <c r="P2452" s="461"/>
    </row>
    <row r="2453" spans="1:18" s="462" customFormat="1" ht="17.25" hidden="1" outlineLevel="3" x14ac:dyDescent="0.3">
      <c r="A2453" s="438"/>
      <c r="B2453" s="603"/>
      <c r="C2453" s="439" t="s">
        <v>2266</v>
      </c>
      <c r="D2453" s="483" t="s">
        <v>2267</v>
      </c>
      <c r="E2453" s="91"/>
      <c r="F2453" s="220"/>
      <c r="G2453" s="220"/>
      <c r="H2453" s="461"/>
      <c r="I2453" s="461"/>
      <c r="J2453" s="595"/>
      <c r="K2453" s="595"/>
      <c r="L2453" s="595"/>
      <c r="M2453" s="595"/>
      <c r="N2453" s="595"/>
      <c r="O2453" s="461"/>
      <c r="P2453" s="461"/>
    </row>
    <row r="2454" spans="1:18" s="462" customFormat="1" ht="17.25" hidden="1" outlineLevel="3" x14ac:dyDescent="0.3">
      <c r="A2454" s="438"/>
      <c r="B2454" s="603"/>
      <c r="C2454" s="439" t="s">
        <v>2268</v>
      </c>
      <c r="D2454" s="483" t="s">
        <v>2269</v>
      </c>
      <c r="E2454" s="91"/>
      <c r="F2454" s="220"/>
      <c r="G2454" s="220"/>
      <c r="H2454" s="461"/>
      <c r="I2454" s="461"/>
      <c r="J2454" s="595"/>
      <c r="K2454" s="595"/>
      <c r="L2454" s="595"/>
      <c r="M2454" s="595"/>
      <c r="N2454" s="595"/>
      <c r="O2454" s="461"/>
      <c r="P2454" s="461"/>
    </row>
    <row r="2455" spans="1:18" s="462" customFormat="1" ht="17.25" hidden="1" outlineLevel="3" x14ac:dyDescent="0.3">
      <c r="A2455" s="438"/>
      <c r="B2455" s="603"/>
      <c r="C2455" s="439" t="s">
        <v>2270</v>
      </c>
      <c r="D2455" s="483" t="s">
        <v>2271</v>
      </c>
      <c r="E2455" s="91"/>
      <c r="F2455" s="220"/>
      <c r="G2455" s="220"/>
      <c r="H2455" s="461"/>
      <c r="I2455" s="461"/>
      <c r="J2455" s="595"/>
      <c r="K2455" s="595"/>
      <c r="L2455" s="595"/>
      <c r="M2455" s="595"/>
      <c r="N2455" s="595"/>
      <c r="O2455" s="461"/>
      <c r="P2455" s="461"/>
    </row>
    <row r="2456" spans="1:18" s="462" customFormat="1" ht="17.25" hidden="1" outlineLevel="3" x14ac:dyDescent="0.3">
      <c r="A2456" s="438"/>
      <c r="B2456" s="603"/>
      <c r="C2456" s="439" t="s">
        <v>2272</v>
      </c>
      <c r="D2456" s="483" t="s">
        <v>2273</v>
      </c>
      <c r="E2456" s="91"/>
      <c r="F2456" s="220"/>
      <c r="G2456" s="220"/>
      <c r="H2456" s="461"/>
      <c r="I2456" s="461"/>
      <c r="J2456" s="595"/>
      <c r="K2456" s="595"/>
      <c r="L2456" s="595"/>
      <c r="M2456" s="595"/>
      <c r="N2456" s="595"/>
      <c r="O2456" s="461"/>
      <c r="P2456" s="461"/>
    </row>
    <row r="2457" spans="1:18" s="462" customFormat="1" ht="17.25" hidden="1" outlineLevel="3" x14ac:dyDescent="0.3">
      <c r="A2457" s="438"/>
      <c r="B2457" s="603"/>
      <c r="C2457" s="439" t="s">
        <v>2274</v>
      </c>
      <c r="D2457" s="483" t="s">
        <v>2275</v>
      </c>
      <c r="E2457" s="91"/>
      <c r="F2457" s="220"/>
      <c r="G2457" s="220"/>
      <c r="H2457" s="461"/>
      <c r="I2457" s="461"/>
      <c r="J2457" s="595"/>
      <c r="K2457" s="595"/>
      <c r="L2457" s="595"/>
      <c r="M2457" s="595"/>
      <c r="N2457" s="595"/>
      <c r="O2457" s="461"/>
      <c r="P2457" s="461"/>
    </row>
    <row r="2458" spans="1:18" s="596" customFormat="1" ht="17.25" hidden="1" outlineLevel="3" x14ac:dyDescent="0.3">
      <c r="A2458" s="438"/>
      <c r="B2458" s="226"/>
      <c r="C2458" s="439" t="s">
        <v>2276</v>
      </c>
      <c r="D2458" s="483" t="s">
        <v>2277</v>
      </c>
      <c r="E2458" s="91"/>
      <c r="F2458" s="220"/>
      <c r="G2458" s="220"/>
      <c r="H2458" s="221"/>
      <c r="I2458" s="222"/>
      <c r="J2458" s="223"/>
      <c r="K2458" s="595"/>
      <c r="L2458" s="595"/>
      <c r="M2458" s="595"/>
      <c r="N2458" s="595"/>
      <c r="O2458" s="595"/>
      <c r="P2458" s="595"/>
      <c r="Q2458" s="595"/>
      <c r="R2458" s="595"/>
    </row>
    <row r="2459" spans="1:18" s="462" customFormat="1" ht="17.25" hidden="1" outlineLevel="3" x14ac:dyDescent="0.3">
      <c r="A2459" s="438"/>
      <c r="B2459" s="603"/>
      <c r="C2459" s="439" t="s">
        <v>2278</v>
      </c>
      <c r="D2459" s="483" t="s">
        <v>2279</v>
      </c>
      <c r="E2459" s="91"/>
      <c r="F2459" s="220"/>
      <c r="G2459" s="220"/>
      <c r="H2459" s="461"/>
      <c r="I2459" s="461"/>
      <c r="J2459" s="595"/>
      <c r="K2459" s="595"/>
      <c r="L2459" s="595"/>
      <c r="M2459" s="595"/>
      <c r="N2459" s="595"/>
      <c r="O2459" s="461"/>
      <c r="P2459" s="461"/>
    </row>
    <row r="2460" spans="1:18" s="462" customFormat="1" ht="17.25" hidden="1" outlineLevel="3" x14ac:dyDescent="0.3">
      <c r="A2460" s="438"/>
      <c r="B2460" s="603"/>
      <c r="C2460" s="439" t="s">
        <v>2280</v>
      </c>
      <c r="D2460" s="483" t="s">
        <v>2281</v>
      </c>
      <c r="E2460" s="91"/>
      <c r="F2460" s="220"/>
      <c r="G2460" s="220"/>
      <c r="H2460" s="461"/>
      <c r="I2460" s="461"/>
      <c r="J2460" s="595"/>
      <c r="K2460" s="595"/>
      <c r="L2460" s="595"/>
      <c r="M2460" s="595"/>
      <c r="N2460" s="595"/>
      <c r="O2460" s="461"/>
      <c r="P2460" s="461"/>
    </row>
    <row r="2461" spans="1:18" s="596" customFormat="1" ht="17.25" hidden="1" customHeight="1" outlineLevel="3" x14ac:dyDescent="0.3">
      <c r="A2461" s="444"/>
      <c r="B2461" s="451"/>
      <c r="C2461" s="451"/>
      <c r="D2461" s="451"/>
      <c r="E2461" s="452"/>
      <c r="F2461" s="220"/>
      <c r="G2461" s="220"/>
      <c r="H2461" s="221"/>
      <c r="I2461" s="222"/>
      <c r="J2461" s="223"/>
      <c r="K2461" s="595"/>
      <c r="L2461" s="595"/>
      <c r="M2461" s="595"/>
      <c r="N2461" s="595"/>
      <c r="O2461" s="595"/>
      <c r="P2461" s="595"/>
      <c r="Q2461" s="595"/>
      <c r="R2461" s="595"/>
    </row>
    <row r="2462" spans="1:18" s="462" customFormat="1" ht="17.25" hidden="1" outlineLevel="3" x14ac:dyDescent="0.3">
      <c r="A2462" s="438"/>
      <c r="B2462" s="603"/>
      <c r="C2462" s="508" t="s">
        <v>2282</v>
      </c>
      <c r="D2462" s="483" t="s">
        <v>2283</v>
      </c>
      <c r="E2462" s="91" t="s">
        <v>2284</v>
      </c>
      <c r="F2462" s="220"/>
      <c r="G2462" s="220"/>
      <c r="H2462" s="461"/>
      <c r="I2462" s="461"/>
      <c r="J2462" s="595"/>
      <c r="K2462" s="595"/>
      <c r="L2462" s="595"/>
      <c r="M2462" s="595"/>
      <c r="N2462" s="595"/>
      <c r="O2462" s="461"/>
      <c r="P2462" s="461"/>
    </row>
    <row r="2463" spans="1:18" s="462" customFormat="1" ht="34.5" hidden="1" outlineLevel="3" x14ac:dyDescent="0.3">
      <c r="A2463" s="438"/>
      <c r="B2463" s="603"/>
      <c r="C2463" s="508" t="s">
        <v>2285</v>
      </c>
      <c r="D2463" s="483" t="s">
        <v>2286</v>
      </c>
      <c r="E2463" s="91" t="s">
        <v>2287</v>
      </c>
      <c r="F2463" s="220"/>
      <c r="G2463" s="220"/>
      <c r="H2463" s="461"/>
      <c r="I2463" s="461"/>
      <c r="J2463" s="595"/>
      <c r="K2463" s="595"/>
      <c r="L2463" s="595"/>
      <c r="M2463" s="595"/>
      <c r="N2463" s="595"/>
      <c r="O2463" s="461"/>
      <c r="P2463" s="461"/>
    </row>
    <row r="2464" spans="1:18" s="462" customFormat="1" ht="17.25" hidden="1" outlineLevel="3" x14ac:dyDescent="0.3">
      <c r="A2464" s="438"/>
      <c r="B2464" s="603"/>
      <c r="C2464" s="508" t="s">
        <v>2288</v>
      </c>
      <c r="D2464" s="483" t="s">
        <v>2289</v>
      </c>
      <c r="E2464" s="91"/>
      <c r="F2464" s="220"/>
      <c r="G2464" s="220"/>
      <c r="H2464" s="461"/>
      <c r="I2464" s="461"/>
      <c r="J2464" s="595"/>
      <c r="K2464" s="595"/>
      <c r="L2464" s="595"/>
      <c r="M2464" s="595"/>
      <c r="N2464" s="595"/>
      <c r="O2464" s="461"/>
      <c r="P2464" s="461"/>
    </row>
    <row r="2465" spans="1:18" s="462" customFormat="1" ht="17.25" hidden="1" outlineLevel="3" x14ac:dyDescent="0.3">
      <c r="A2465" s="438"/>
      <c r="B2465" s="603"/>
      <c r="C2465" s="508" t="s">
        <v>2290</v>
      </c>
      <c r="D2465" s="483" t="s">
        <v>2291</v>
      </c>
      <c r="E2465" s="91"/>
      <c r="F2465" s="220"/>
      <c r="G2465" s="220"/>
      <c r="H2465" s="461"/>
      <c r="I2465" s="461"/>
      <c r="J2465" s="595"/>
      <c r="K2465" s="595"/>
      <c r="L2465" s="595"/>
      <c r="M2465" s="595"/>
      <c r="N2465" s="595"/>
      <c r="O2465" s="461"/>
      <c r="P2465" s="461"/>
    </row>
    <row r="2466" spans="1:18" s="462" customFormat="1" ht="17.25" hidden="1" outlineLevel="3" x14ac:dyDescent="0.3">
      <c r="A2466" s="438"/>
      <c r="B2466" s="603"/>
      <c r="C2466" s="508" t="s">
        <v>2292</v>
      </c>
      <c r="D2466" s="483" t="s">
        <v>2293</v>
      </c>
      <c r="E2466" s="91"/>
      <c r="F2466" s="220"/>
      <c r="G2466" s="220"/>
      <c r="H2466" s="461"/>
      <c r="I2466" s="461"/>
      <c r="J2466" s="595"/>
      <c r="K2466" s="595"/>
      <c r="L2466" s="595"/>
      <c r="M2466" s="595"/>
      <c r="N2466" s="595"/>
      <c r="O2466" s="461"/>
      <c r="P2466" s="461"/>
    </row>
    <row r="2467" spans="1:18" s="596" customFormat="1" ht="17.25" hidden="1" customHeight="1" outlineLevel="3" x14ac:dyDescent="0.3">
      <c r="A2467" s="444"/>
      <c r="B2467" s="451"/>
      <c r="C2467" s="451"/>
      <c r="D2467" s="451"/>
      <c r="E2467" s="452"/>
      <c r="F2467" s="220"/>
      <c r="G2467" s="220"/>
      <c r="H2467" s="221"/>
      <c r="I2467" s="222"/>
      <c r="J2467" s="223"/>
      <c r="K2467" s="595"/>
      <c r="L2467" s="595"/>
      <c r="M2467" s="595"/>
      <c r="N2467" s="595"/>
      <c r="O2467" s="595"/>
      <c r="P2467" s="595"/>
      <c r="Q2467" s="595"/>
      <c r="R2467" s="595"/>
    </row>
    <row r="2468" spans="1:18" s="462" customFormat="1" ht="34.5" hidden="1" outlineLevel="3" x14ac:dyDescent="0.3">
      <c r="A2468" s="438"/>
      <c r="B2468" s="603"/>
      <c r="C2468" s="508" t="s">
        <v>2294</v>
      </c>
      <c r="D2468" s="483" t="s">
        <v>2295</v>
      </c>
      <c r="E2468" s="91" t="s">
        <v>2296</v>
      </c>
      <c r="F2468" s="220"/>
      <c r="G2468" s="220"/>
      <c r="H2468" s="461"/>
      <c r="I2468" s="461"/>
      <c r="J2468" s="595"/>
      <c r="K2468" s="595"/>
      <c r="L2468" s="595"/>
      <c r="M2468" s="595"/>
      <c r="N2468" s="595"/>
      <c r="O2468" s="461"/>
      <c r="P2468" s="461"/>
    </row>
    <row r="2469" spans="1:18" s="462" customFormat="1" ht="34.5" hidden="1" outlineLevel="3" x14ac:dyDescent="0.3">
      <c r="A2469" s="438"/>
      <c r="B2469" s="603"/>
      <c r="C2469" s="508" t="s">
        <v>2297</v>
      </c>
      <c r="D2469" s="483" t="s">
        <v>2298</v>
      </c>
      <c r="E2469" s="91"/>
      <c r="F2469" s="220"/>
      <c r="G2469" s="220"/>
      <c r="H2469" s="461"/>
      <c r="I2469" s="461"/>
      <c r="J2469" s="595"/>
      <c r="K2469" s="595"/>
      <c r="L2469" s="595"/>
      <c r="M2469" s="595"/>
      <c r="N2469" s="595"/>
      <c r="O2469" s="461"/>
      <c r="P2469" s="461"/>
    </row>
    <row r="2470" spans="1:18" s="462" customFormat="1" ht="34.5" hidden="1" outlineLevel="3" x14ac:dyDescent="0.3">
      <c r="A2470" s="438"/>
      <c r="B2470" s="603"/>
      <c r="C2470" s="508" t="s">
        <v>2299</v>
      </c>
      <c r="D2470" s="483" t="s">
        <v>2300</v>
      </c>
      <c r="E2470" s="91"/>
      <c r="F2470" s="220"/>
      <c r="G2470" s="220"/>
      <c r="H2470" s="461"/>
      <c r="I2470" s="461"/>
      <c r="J2470" s="595"/>
      <c r="K2470" s="595"/>
      <c r="L2470" s="595"/>
      <c r="M2470" s="595"/>
      <c r="N2470" s="595"/>
      <c r="O2470" s="461"/>
      <c r="P2470" s="461"/>
    </row>
    <row r="2471" spans="1:18" s="462" customFormat="1" ht="34.5" hidden="1" outlineLevel="3" x14ac:dyDescent="0.3">
      <c r="A2471" s="438"/>
      <c r="B2471" s="603"/>
      <c r="C2471" s="508" t="s">
        <v>2301</v>
      </c>
      <c r="D2471" s="483" t="s">
        <v>2302</v>
      </c>
      <c r="E2471" s="91"/>
      <c r="F2471" s="220"/>
      <c r="G2471" s="220"/>
      <c r="H2471" s="461"/>
      <c r="I2471" s="461"/>
      <c r="J2471" s="595"/>
      <c r="K2471" s="595"/>
      <c r="L2471" s="595"/>
      <c r="M2471" s="595"/>
      <c r="N2471" s="595"/>
      <c r="O2471" s="461"/>
      <c r="P2471" s="461"/>
    </row>
    <row r="2472" spans="1:18" s="462" customFormat="1" ht="34.5" hidden="1" outlineLevel="3" x14ac:dyDescent="0.3">
      <c r="A2472" s="438"/>
      <c r="B2472" s="603"/>
      <c r="C2472" s="508" t="s">
        <v>2303</v>
      </c>
      <c r="D2472" s="483" t="s">
        <v>2304</v>
      </c>
      <c r="E2472" s="91"/>
      <c r="F2472" s="220"/>
      <c r="G2472" s="220"/>
      <c r="H2472" s="461"/>
      <c r="I2472" s="461"/>
      <c r="J2472" s="595"/>
      <c r="K2472" s="595"/>
      <c r="L2472" s="595"/>
      <c r="M2472" s="595"/>
      <c r="N2472" s="595"/>
      <c r="O2472" s="461"/>
      <c r="P2472" s="461"/>
    </row>
    <row r="2473" spans="1:18" s="462" customFormat="1" ht="34.5" hidden="1" outlineLevel="3" x14ac:dyDescent="0.3">
      <c r="A2473" s="438"/>
      <c r="B2473" s="603"/>
      <c r="C2473" s="508" t="s">
        <v>2305</v>
      </c>
      <c r="D2473" s="483" t="s">
        <v>2306</v>
      </c>
      <c r="E2473" s="91"/>
      <c r="F2473" s="220"/>
      <c r="G2473" s="220"/>
      <c r="H2473" s="461"/>
      <c r="I2473" s="461"/>
      <c r="J2473" s="595"/>
      <c r="K2473" s="595"/>
      <c r="L2473" s="595"/>
      <c r="M2473" s="595"/>
      <c r="N2473" s="595"/>
      <c r="O2473" s="461"/>
      <c r="P2473" s="461"/>
    </row>
    <row r="2474" spans="1:18" s="596" customFormat="1" ht="17.25" hidden="1" customHeight="1" outlineLevel="3" x14ac:dyDescent="0.3">
      <c r="A2474" s="444"/>
      <c r="B2474" s="451"/>
      <c r="C2474" s="451"/>
      <c r="D2474" s="451"/>
      <c r="E2474" s="452"/>
      <c r="F2474" s="220"/>
      <c r="G2474" s="220"/>
      <c r="H2474" s="221"/>
      <c r="I2474" s="222"/>
      <c r="J2474" s="223"/>
      <c r="K2474" s="595"/>
      <c r="L2474" s="595"/>
      <c r="M2474" s="595"/>
      <c r="N2474" s="595"/>
      <c r="O2474" s="595"/>
      <c r="P2474" s="595"/>
      <c r="Q2474" s="595"/>
      <c r="R2474" s="595"/>
    </row>
    <row r="2475" spans="1:18" s="462" customFormat="1" ht="34.5" hidden="1" outlineLevel="3" x14ac:dyDescent="0.3">
      <c r="A2475" s="438"/>
      <c r="B2475" s="603"/>
      <c r="C2475" s="508" t="s">
        <v>2307</v>
      </c>
      <c r="D2475" s="483" t="s">
        <v>2308</v>
      </c>
      <c r="E2475" s="91" t="s">
        <v>2309</v>
      </c>
      <c r="F2475" s="220"/>
      <c r="G2475" s="220"/>
      <c r="H2475" s="461"/>
      <c r="I2475" s="461"/>
      <c r="J2475" s="595"/>
      <c r="K2475" s="595"/>
      <c r="L2475" s="595"/>
      <c r="M2475" s="595"/>
      <c r="N2475" s="595"/>
      <c r="O2475" s="461"/>
      <c r="P2475" s="461"/>
    </row>
    <row r="2476" spans="1:18" s="596" customFormat="1" ht="17.25" hidden="1" customHeight="1" outlineLevel="3" x14ac:dyDescent="0.3">
      <c r="A2476" s="444"/>
      <c r="B2476" s="451"/>
      <c r="C2476" s="451"/>
      <c r="D2476" s="451"/>
      <c r="E2476" s="452"/>
      <c r="F2476" s="220"/>
      <c r="G2476" s="220"/>
      <c r="H2476" s="221"/>
      <c r="I2476" s="222"/>
      <c r="J2476" s="223"/>
      <c r="K2476" s="595"/>
      <c r="L2476" s="595"/>
      <c r="M2476" s="595"/>
      <c r="N2476" s="595"/>
      <c r="O2476" s="595"/>
      <c r="P2476" s="595"/>
      <c r="Q2476" s="595"/>
      <c r="R2476" s="595"/>
    </row>
    <row r="2477" spans="1:18" s="462" customFormat="1" ht="34.5" hidden="1" outlineLevel="3" x14ac:dyDescent="0.3">
      <c r="A2477" s="438"/>
      <c r="B2477" s="603"/>
      <c r="C2477" s="439" t="s">
        <v>2310</v>
      </c>
      <c r="D2477" s="440" t="s">
        <v>2311</v>
      </c>
      <c r="E2477" s="507" t="s">
        <v>2312</v>
      </c>
      <c r="F2477" s="220"/>
      <c r="G2477" s="220"/>
      <c r="H2477" s="461"/>
      <c r="I2477" s="461"/>
      <c r="J2477" s="595"/>
      <c r="K2477" s="595"/>
      <c r="L2477" s="595"/>
      <c r="M2477" s="595"/>
      <c r="N2477" s="595"/>
      <c r="O2477" s="461"/>
      <c r="P2477" s="461"/>
    </row>
    <row r="2478" spans="1:18" s="462" customFormat="1" ht="17.25" hidden="1" outlineLevel="3" x14ac:dyDescent="0.3">
      <c r="A2478" s="438"/>
      <c r="B2478" s="603"/>
      <c r="C2478" s="439" t="s">
        <v>2313</v>
      </c>
      <c r="D2478" s="440" t="s">
        <v>2314</v>
      </c>
      <c r="E2478" s="91"/>
      <c r="F2478" s="220"/>
      <c r="G2478" s="220"/>
      <c r="H2478" s="461"/>
      <c r="I2478" s="461"/>
      <c r="J2478" s="595"/>
      <c r="K2478" s="595"/>
      <c r="L2478" s="595"/>
      <c r="M2478" s="595"/>
      <c r="N2478" s="595"/>
      <c r="O2478" s="461"/>
      <c r="P2478" s="461"/>
    </row>
    <row r="2479" spans="1:18" s="596" customFormat="1" ht="17.25" hidden="1" customHeight="1" outlineLevel="3" x14ac:dyDescent="0.3">
      <c r="A2479" s="444"/>
      <c r="B2479" s="451"/>
      <c r="C2479" s="451"/>
      <c r="D2479" s="451"/>
      <c r="E2479" s="452"/>
      <c r="F2479" s="220"/>
      <c r="G2479" s="220"/>
      <c r="H2479" s="221"/>
      <c r="I2479" s="222"/>
      <c r="J2479" s="223"/>
      <c r="K2479" s="595"/>
      <c r="L2479" s="595"/>
      <c r="M2479" s="595"/>
      <c r="N2479" s="595"/>
      <c r="O2479" s="595"/>
      <c r="P2479" s="595"/>
      <c r="Q2479" s="595"/>
      <c r="R2479" s="595"/>
    </row>
    <row r="2480" spans="1:18" s="462" customFormat="1" ht="17.25" hidden="1" outlineLevel="3" x14ac:dyDescent="0.3">
      <c r="A2480" s="438"/>
      <c r="B2480" s="603"/>
      <c r="C2480" s="508" t="s">
        <v>2315</v>
      </c>
      <c r="D2480" s="483" t="s">
        <v>2316</v>
      </c>
      <c r="E2480" s="91" t="s">
        <v>2317</v>
      </c>
      <c r="F2480" s="220"/>
      <c r="G2480" s="220"/>
      <c r="H2480" s="461"/>
      <c r="I2480" s="461"/>
      <c r="J2480" s="595"/>
      <c r="K2480" s="595"/>
      <c r="L2480" s="595"/>
      <c r="M2480" s="595"/>
      <c r="N2480" s="595"/>
      <c r="O2480" s="461"/>
      <c r="P2480" s="461"/>
    </row>
    <row r="2481" spans="1:18" s="462" customFormat="1" ht="17.25" hidden="1" outlineLevel="3" x14ac:dyDescent="0.3">
      <c r="A2481" s="438"/>
      <c r="B2481" s="603"/>
      <c r="C2481" s="508" t="s">
        <v>2318</v>
      </c>
      <c r="D2481" s="483" t="s">
        <v>2319</v>
      </c>
      <c r="E2481" s="91"/>
      <c r="F2481" s="220"/>
      <c r="G2481" s="220"/>
      <c r="H2481" s="461"/>
      <c r="I2481" s="461"/>
      <c r="J2481" s="595"/>
      <c r="K2481" s="595"/>
      <c r="L2481" s="595"/>
      <c r="M2481" s="595"/>
      <c r="N2481" s="595"/>
      <c r="O2481" s="461"/>
      <c r="P2481" s="461"/>
    </row>
    <row r="2482" spans="1:18" s="462" customFormat="1" ht="17.25" hidden="1" outlineLevel="3" x14ac:dyDescent="0.3">
      <c r="A2482" s="438"/>
      <c r="B2482" s="603"/>
      <c r="C2482" s="508" t="s">
        <v>2320</v>
      </c>
      <c r="D2482" s="483" t="s">
        <v>2321</v>
      </c>
      <c r="E2482" s="91"/>
      <c r="F2482" s="220"/>
      <c r="G2482" s="220"/>
      <c r="H2482" s="461"/>
      <c r="I2482" s="461"/>
      <c r="J2482" s="595"/>
      <c r="K2482" s="595"/>
      <c r="L2482" s="595"/>
      <c r="M2482" s="595"/>
      <c r="N2482" s="595"/>
      <c r="O2482" s="461"/>
      <c r="P2482" s="461"/>
    </row>
    <row r="2483" spans="1:18" s="462" customFormat="1" ht="17.25" hidden="1" outlineLevel="3" x14ac:dyDescent="0.3">
      <c r="A2483" s="438"/>
      <c r="B2483" s="603"/>
      <c r="C2483" s="508" t="s">
        <v>2322</v>
      </c>
      <c r="D2483" s="483" t="s">
        <v>2323</v>
      </c>
      <c r="E2483" s="91"/>
      <c r="F2483" s="220"/>
      <c r="G2483" s="220"/>
      <c r="H2483" s="461"/>
      <c r="I2483" s="461"/>
      <c r="J2483" s="595"/>
      <c r="K2483" s="595"/>
      <c r="L2483" s="595"/>
      <c r="M2483" s="595"/>
      <c r="N2483" s="595"/>
      <c r="O2483" s="461"/>
      <c r="P2483" s="461"/>
    </row>
    <row r="2484" spans="1:18" s="462" customFormat="1" ht="17.25" hidden="1" outlineLevel="3" x14ac:dyDescent="0.3">
      <c r="A2484" s="438"/>
      <c r="B2484" s="603"/>
      <c r="C2484" s="508" t="s">
        <v>2324</v>
      </c>
      <c r="D2484" s="483" t="s">
        <v>2325</v>
      </c>
      <c r="E2484" s="507"/>
      <c r="F2484" s="220"/>
      <c r="G2484" s="220"/>
      <c r="H2484" s="461"/>
      <c r="I2484" s="461"/>
      <c r="J2484" s="595"/>
      <c r="K2484" s="595"/>
      <c r="L2484" s="595"/>
      <c r="M2484" s="595"/>
      <c r="N2484" s="595"/>
      <c r="O2484" s="461"/>
      <c r="P2484" s="461"/>
    </row>
    <row r="2485" spans="1:18" s="462" customFormat="1" ht="17.25" hidden="1" outlineLevel="3" x14ac:dyDescent="0.3">
      <c r="A2485" s="438"/>
      <c r="B2485" s="603"/>
      <c r="C2485" s="508" t="s">
        <v>2326</v>
      </c>
      <c r="D2485" s="483" t="s">
        <v>2327</v>
      </c>
      <c r="E2485" s="507"/>
      <c r="F2485" s="220"/>
      <c r="G2485" s="220"/>
      <c r="H2485" s="461"/>
      <c r="I2485" s="461"/>
      <c r="J2485" s="595"/>
      <c r="K2485" s="595"/>
      <c r="L2485" s="595"/>
      <c r="M2485" s="595"/>
      <c r="N2485" s="595"/>
      <c r="O2485" s="461"/>
      <c r="P2485" s="461"/>
    </row>
    <row r="2486" spans="1:18" s="462" customFormat="1" ht="17.25" hidden="1" outlineLevel="3" x14ac:dyDescent="0.3">
      <c r="A2486" s="438"/>
      <c r="B2486" s="603"/>
      <c r="C2486" s="508" t="s">
        <v>2328</v>
      </c>
      <c r="D2486" s="483" t="s">
        <v>2329</v>
      </c>
      <c r="E2486" s="507"/>
      <c r="F2486" s="220"/>
      <c r="G2486" s="220"/>
      <c r="H2486" s="461"/>
      <c r="I2486" s="461"/>
      <c r="J2486" s="595"/>
      <c r="K2486" s="595"/>
      <c r="L2486" s="595"/>
      <c r="M2486" s="595"/>
      <c r="N2486" s="595"/>
      <c r="O2486" s="461"/>
      <c r="P2486" s="461"/>
    </row>
    <row r="2487" spans="1:18" s="596" customFormat="1" ht="17.25" hidden="1" customHeight="1" outlineLevel="3" x14ac:dyDescent="0.3">
      <c r="A2487" s="444"/>
      <c r="B2487" s="451"/>
      <c r="C2487" s="451"/>
      <c r="D2487" s="451"/>
      <c r="E2487" s="452"/>
      <c r="F2487" s="220"/>
      <c r="G2487" s="220"/>
      <c r="H2487" s="221"/>
      <c r="I2487" s="222"/>
      <c r="J2487" s="223"/>
      <c r="K2487" s="595"/>
      <c r="L2487" s="595"/>
      <c r="M2487" s="595"/>
      <c r="N2487" s="595"/>
      <c r="O2487" s="595"/>
      <c r="P2487" s="595"/>
      <c r="Q2487" s="595"/>
      <c r="R2487" s="595"/>
    </row>
    <row r="2488" spans="1:18" s="462" customFormat="1" ht="34.5" hidden="1" outlineLevel="3" x14ac:dyDescent="0.3">
      <c r="A2488" s="438"/>
      <c r="B2488" s="603"/>
      <c r="C2488" s="508" t="s">
        <v>2330</v>
      </c>
      <c r="D2488" s="483" t="s">
        <v>2331</v>
      </c>
      <c r="E2488" s="619" t="s">
        <v>2332</v>
      </c>
      <c r="F2488" s="220"/>
      <c r="G2488" s="220"/>
      <c r="H2488" s="461"/>
      <c r="I2488" s="461"/>
      <c r="J2488" s="595"/>
      <c r="K2488" s="595"/>
      <c r="L2488" s="595"/>
      <c r="M2488" s="595"/>
      <c r="N2488" s="595"/>
      <c r="O2488" s="461"/>
      <c r="P2488" s="461"/>
    </row>
    <row r="2489" spans="1:18" s="596" customFormat="1" ht="17.25" hidden="1" customHeight="1" outlineLevel="3" x14ac:dyDescent="0.3">
      <c r="A2489" s="444"/>
      <c r="B2489" s="451"/>
      <c r="C2489" s="451"/>
      <c r="D2489" s="451"/>
      <c r="E2489" s="452"/>
      <c r="F2489" s="220"/>
      <c r="G2489" s="220"/>
      <c r="H2489" s="221"/>
      <c r="I2489" s="222"/>
      <c r="J2489" s="223"/>
      <c r="K2489" s="595"/>
      <c r="L2489" s="595"/>
      <c r="M2489" s="595"/>
      <c r="N2489" s="595"/>
      <c r="O2489" s="595"/>
      <c r="P2489" s="595"/>
      <c r="Q2489" s="595"/>
      <c r="R2489" s="595"/>
    </row>
    <row r="2490" spans="1:18" s="462" customFormat="1" ht="17.25" hidden="1" outlineLevel="3" x14ac:dyDescent="0.3">
      <c r="A2490" s="438"/>
      <c r="B2490" s="603"/>
      <c r="C2490" s="508" t="s">
        <v>2333</v>
      </c>
      <c r="D2490" s="483" t="s">
        <v>2334</v>
      </c>
      <c r="E2490" s="619" t="s">
        <v>2335</v>
      </c>
      <c r="F2490" s="220"/>
      <c r="G2490" s="220"/>
      <c r="H2490" s="461"/>
      <c r="I2490" s="461"/>
      <c r="J2490" s="595"/>
      <c r="K2490" s="595"/>
      <c r="L2490" s="595"/>
      <c r="M2490" s="595"/>
      <c r="N2490" s="595"/>
      <c r="O2490" s="461"/>
      <c r="P2490" s="461"/>
    </row>
    <row r="2491" spans="1:18" s="462" customFormat="1" ht="17.25" hidden="1" outlineLevel="3" x14ac:dyDescent="0.3">
      <c r="A2491" s="438"/>
      <c r="B2491" s="603"/>
      <c r="C2491" s="508" t="s">
        <v>2336</v>
      </c>
      <c r="D2491" s="483" t="s">
        <v>2337</v>
      </c>
      <c r="E2491" s="619" t="s">
        <v>2335</v>
      </c>
      <c r="F2491" s="220"/>
      <c r="G2491" s="220"/>
      <c r="H2491" s="461"/>
      <c r="I2491" s="461"/>
      <c r="J2491" s="595"/>
      <c r="K2491" s="595"/>
      <c r="L2491" s="595"/>
      <c r="M2491" s="595"/>
      <c r="N2491" s="595"/>
      <c r="O2491" s="461"/>
      <c r="P2491" s="461"/>
    </row>
    <row r="2492" spans="1:18" s="462" customFormat="1" ht="17.25" hidden="1" outlineLevel="3" x14ac:dyDescent="0.3">
      <c r="A2492" s="438"/>
      <c r="B2492" s="603"/>
      <c r="C2492" s="508" t="s">
        <v>2338</v>
      </c>
      <c r="D2492" s="483" t="s">
        <v>2339</v>
      </c>
      <c r="E2492" s="619" t="s">
        <v>2335</v>
      </c>
      <c r="F2492" s="220"/>
      <c r="G2492" s="220"/>
      <c r="H2492" s="461"/>
      <c r="I2492" s="461"/>
      <c r="J2492" s="595"/>
      <c r="K2492" s="595"/>
      <c r="L2492" s="595"/>
      <c r="M2492" s="595"/>
      <c r="N2492" s="595"/>
      <c r="O2492" s="461"/>
      <c r="P2492" s="461"/>
    </row>
    <row r="2493" spans="1:18" s="462" customFormat="1" ht="17.25" hidden="1" outlineLevel="3" x14ac:dyDescent="0.3">
      <c r="A2493" s="438"/>
      <c r="B2493" s="603"/>
      <c r="C2493" s="508" t="s">
        <v>2340</v>
      </c>
      <c r="D2493" s="483" t="s">
        <v>2341</v>
      </c>
      <c r="E2493" s="619" t="s">
        <v>2335</v>
      </c>
      <c r="F2493" s="220"/>
      <c r="G2493" s="220"/>
      <c r="H2493" s="461"/>
      <c r="I2493" s="461"/>
      <c r="J2493" s="595"/>
      <c r="K2493" s="595"/>
      <c r="L2493" s="595"/>
      <c r="M2493" s="595"/>
      <c r="N2493" s="595"/>
      <c r="O2493" s="461"/>
      <c r="P2493" s="461"/>
    </row>
    <row r="2494" spans="1:18" s="596" customFormat="1" ht="17.25" hidden="1" outlineLevel="3" x14ac:dyDescent="0.3">
      <c r="A2494" s="598"/>
      <c r="B2494" s="599"/>
      <c r="C2494" s="633"/>
      <c r="D2494" s="599"/>
      <c r="E2494" s="634"/>
      <c r="F2494" s="220"/>
      <c r="G2494" s="220"/>
      <c r="H2494" s="221"/>
      <c r="I2494" s="222"/>
      <c r="J2494" s="223"/>
      <c r="K2494" s="595"/>
      <c r="L2494" s="595"/>
      <c r="M2494" s="595"/>
      <c r="N2494" s="595"/>
      <c r="O2494" s="595"/>
      <c r="P2494" s="595"/>
      <c r="Q2494" s="595"/>
      <c r="R2494" s="595"/>
    </row>
    <row r="2495" spans="1:18" s="86" customFormat="1" ht="34.5" hidden="1" outlineLevel="3" x14ac:dyDescent="0.3">
      <c r="A2495" s="438"/>
      <c r="B2495" s="614"/>
      <c r="C2495" s="623" t="s">
        <v>658</v>
      </c>
      <c r="D2495" s="439" t="s">
        <v>2067</v>
      </c>
      <c r="E2495" s="507" t="s">
        <v>2014</v>
      </c>
      <c r="F2495" s="460"/>
      <c r="G2495" s="220"/>
      <c r="H2495" s="462"/>
      <c r="I2495" s="462"/>
      <c r="J2495" s="462"/>
      <c r="K2495" s="462"/>
      <c r="L2495" s="462"/>
      <c r="M2495" s="462"/>
      <c r="N2495" s="462"/>
      <c r="O2495" s="462"/>
      <c r="P2495" s="462"/>
      <c r="Q2495" s="462"/>
      <c r="R2495" s="462"/>
    </row>
    <row r="2496" spans="1:18" s="86" customFormat="1" ht="34.5" hidden="1" outlineLevel="3" x14ac:dyDescent="0.3">
      <c r="A2496" s="438"/>
      <c r="B2496" s="614"/>
      <c r="C2496" s="623" t="s">
        <v>659</v>
      </c>
      <c r="D2496" s="439" t="s">
        <v>2068</v>
      </c>
      <c r="E2496" s="507" t="s">
        <v>2014</v>
      </c>
      <c r="F2496" s="460"/>
      <c r="G2496" s="220"/>
      <c r="H2496" s="462"/>
      <c r="I2496" s="462"/>
      <c r="J2496" s="462"/>
      <c r="K2496" s="462"/>
      <c r="L2496" s="462"/>
      <c r="M2496" s="462"/>
      <c r="N2496" s="462"/>
      <c r="O2496" s="462"/>
      <c r="P2496" s="462"/>
      <c r="Q2496" s="462"/>
      <c r="R2496" s="462"/>
    </row>
    <row r="2497" spans="1:18" s="86" customFormat="1" ht="34.5" hidden="1" outlineLevel="3" x14ac:dyDescent="0.3">
      <c r="A2497" s="438"/>
      <c r="B2497" s="614"/>
      <c r="C2497" s="439" t="s">
        <v>85</v>
      </c>
      <c r="D2497" s="439" t="s">
        <v>2069</v>
      </c>
      <c r="E2497" s="507" t="s">
        <v>2014</v>
      </c>
      <c r="F2497" s="460"/>
      <c r="G2497" s="220"/>
      <c r="H2497" s="462"/>
      <c r="I2497" s="462"/>
      <c r="J2497" s="462"/>
      <c r="K2497" s="462"/>
      <c r="L2497" s="462"/>
      <c r="M2497" s="462"/>
      <c r="N2497" s="462"/>
      <c r="O2497" s="462"/>
      <c r="P2497" s="462"/>
      <c r="Q2497" s="462"/>
      <c r="R2497" s="462"/>
    </row>
    <row r="2498" spans="1:18" s="596" customFormat="1" ht="17.25" hidden="1" customHeight="1" outlineLevel="1" x14ac:dyDescent="0.3">
      <c r="A2498" s="444"/>
      <c r="B2498" s="451"/>
      <c r="C2498" s="451"/>
      <c r="D2498" s="451"/>
      <c r="E2498" s="452"/>
      <c r="F2498" s="203"/>
      <c r="G2498" s="203"/>
      <c r="H2498" s="595"/>
      <c r="I2498" s="595"/>
      <c r="J2498" s="595"/>
      <c r="K2498" s="595"/>
      <c r="L2498" s="595"/>
      <c r="M2498" s="595"/>
      <c r="N2498" s="595"/>
      <c r="O2498" s="595"/>
      <c r="P2498" s="595"/>
    </row>
    <row r="2499" spans="1:18" s="86" customFormat="1" ht="17.25" hidden="1" outlineLevel="1" x14ac:dyDescent="0.3">
      <c r="A2499" s="102"/>
      <c r="B2499" s="227">
        <f>SUM(B2500:B2603)</f>
        <v>0</v>
      </c>
      <c r="C2499" s="632" t="s">
        <v>2151</v>
      </c>
      <c r="D2499" s="228" t="s">
        <v>2152</v>
      </c>
      <c r="E2499" s="229"/>
      <c r="F2499" s="83"/>
      <c r="G2499" s="84"/>
      <c r="H2499" s="85"/>
      <c r="I2499" s="85"/>
      <c r="J2499" s="85"/>
      <c r="K2499" s="85"/>
      <c r="L2499" s="85"/>
      <c r="M2499" s="85"/>
      <c r="N2499" s="85"/>
      <c r="O2499" s="85"/>
      <c r="P2499" s="85"/>
    </row>
    <row r="2500" spans="1:18" s="596" customFormat="1" ht="17.25" hidden="1" outlineLevel="2" x14ac:dyDescent="0.3">
      <c r="A2500" s="598"/>
      <c r="B2500" s="599"/>
      <c r="C2500" s="633"/>
      <c r="D2500" s="599"/>
      <c r="E2500" s="634"/>
      <c r="F2500" s="220"/>
      <c r="G2500" s="220"/>
      <c r="H2500" s="221"/>
      <c r="I2500" s="222"/>
      <c r="J2500" s="223"/>
      <c r="K2500" s="595"/>
      <c r="L2500" s="595"/>
      <c r="M2500" s="595"/>
      <c r="N2500" s="595"/>
      <c r="O2500" s="595"/>
      <c r="P2500" s="595"/>
      <c r="Q2500" s="595"/>
      <c r="R2500" s="595"/>
    </row>
    <row r="2501" spans="1:18" s="462" customFormat="1" ht="34.5" hidden="1" outlineLevel="3" x14ac:dyDescent="0.3">
      <c r="A2501" s="438"/>
      <c r="B2501" s="603"/>
      <c r="C2501" s="508" t="s">
        <v>2153</v>
      </c>
      <c r="D2501" s="483" t="s">
        <v>2154</v>
      </c>
      <c r="E2501" s="230" t="s">
        <v>2155</v>
      </c>
      <c r="F2501" s="220"/>
      <c r="G2501" s="220"/>
      <c r="H2501" s="461"/>
      <c r="I2501" s="461"/>
      <c r="J2501" s="595"/>
      <c r="K2501" s="595"/>
      <c r="L2501" s="595"/>
      <c r="M2501" s="595"/>
      <c r="N2501" s="595"/>
      <c r="O2501" s="461"/>
      <c r="P2501" s="461"/>
    </row>
    <row r="2502" spans="1:18" s="462" customFormat="1" ht="34.5" hidden="1" outlineLevel="3" x14ac:dyDescent="0.3">
      <c r="A2502" s="438"/>
      <c r="B2502" s="603"/>
      <c r="C2502" s="508" t="s">
        <v>2156</v>
      </c>
      <c r="D2502" s="483" t="s">
        <v>2157</v>
      </c>
      <c r="E2502" s="230" t="s">
        <v>2155</v>
      </c>
      <c r="F2502" s="220"/>
      <c r="G2502" s="220"/>
      <c r="H2502" s="461"/>
      <c r="I2502" s="461"/>
      <c r="J2502" s="595"/>
      <c r="K2502" s="595"/>
      <c r="L2502" s="595"/>
      <c r="M2502" s="595"/>
      <c r="N2502" s="595"/>
      <c r="O2502" s="461"/>
      <c r="P2502" s="461"/>
    </row>
    <row r="2503" spans="1:18" s="462" customFormat="1" ht="34.5" hidden="1" outlineLevel="3" x14ac:dyDescent="0.3">
      <c r="A2503" s="438"/>
      <c r="B2503" s="603"/>
      <c r="C2503" s="508" t="s">
        <v>2158</v>
      </c>
      <c r="D2503" s="483" t="s">
        <v>2159</v>
      </c>
      <c r="E2503" s="230" t="s">
        <v>2155</v>
      </c>
      <c r="F2503" s="220"/>
      <c r="G2503" s="220"/>
      <c r="H2503" s="461"/>
      <c r="I2503" s="461"/>
      <c r="J2503" s="595"/>
      <c r="K2503" s="595"/>
      <c r="L2503" s="595"/>
      <c r="M2503" s="595"/>
      <c r="N2503" s="595"/>
      <c r="O2503" s="461"/>
      <c r="P2503" s="461"/>
    </row>
    <row r="2504" spans="1:18" s="462" customFormat="1" ht="34.5" hidden="1" outlineLevel="3" x14ac:dyDescent="0.3">
      <c r="A2504" s="438"/>
      <c r="B2504" s="603"/>
      <c r="C2504" s="508" t="s">
        <v>2160</v>
      </c>
      <c r="D2504" s="483" t="s">
        <v>2161</v>
      </c>
      <c r="E2504" s="230" t="s">
        <v>2155</v>
      </c>
      <c r="F2504" s="220"/>
      <c r="G2504" s="220"/>
      <c r="H2504" s="461"/>
      <c r="I2504" s="461"/>
      <c r="J2504" s="595"/>
      <c r="K2504" s="595"/>
      <c r="L2504" s="595"/>
      <c r="M2504" s="595"/>
      <c r="N2504" s="595"/>
      <c r="O2504" s="461"/>
      <c r="P2504" s="461"/>
    </row>
    <row r="2505" spans="1:18" s="462" customFormat="1" ht="34.5" hidden="1" outlineLevel="3" x14ac:dyDescent="0.3">
      <c r="A2505" s="438"/>
      <c r="B2505" s="603"/>
      <c r="C2505" s="508" t="s">
        <v>2162</v>
      </c>
      <c r="D2505" s="483" t="s">
        <v>2163</v>
      </c>
      <c r="E2505" s="230" t="s">
        <v>2155</v>
      </c>
      <c r="F2505" s="220"/>
      <c r="G2505" s="220"/>
      <c r="H2505" s="461"/>
      <c r="I2505" s="461"/>
      <c r="J2505" s="595"/>
      <c r="K2505" s="595"/>
      <c r="L2505" s="595"/>
      <c r="M2505" s="595"/>
      <c r="N2505" s="595"/>
      <c r="O2505" s="461"/>
      <c r="P2505" s="461"/>
    </row>
    <row r="2506" spans="1:18" s="462" customFormat="1" ht="34.5" hidden="1" outlineLevel="3" x14ac:dyDescent="0.3">
      <c r="A2506" s="438"/>
      <c r="B2506" s="603"/>
      <c r="C2506" s="508" t="s">
        <v>2164</v>
      </c>
      <c r="D2506" s="483" t="s">
        <v>2165</v>
      </c>
      <c r="E2506" s="230" t="s">
        <v>2155</v>
      </c>
      <c r="F2506" s="220"/>
      <c r="G2506" s="220"/>
      <c r="H2506" s="461"/>
      <c r="I2506" s="461"/>
      <c r="J2506" s="595"/>
      <c r="K2506" s="595"/>
      <c r="L2506" s="595"/>
      <c r="M2506" s="595"/>
      <c r="N2506" s="595"/>
      <c r="O2506" s="461"/>
      <c r="P2506" s="461"/>
    </row>
    <row r="2507" spans="1:18" s="462" customFormat="1" ht="34.5" hidden="1" outlineLevel="3" x14ac:dyDescent="0.3">
      <c r="A2507" s="438"/>
      <c r="B2507" s="603"/>
      <c r="C2507" s="508" t="s">
        <v>2168</v>
      </c>
      <c r="D2507" s="483" t="s">
        <v>2169</v>
      </c>
      <c r="E2507" s="91"/>
      <c r="F2507" s="220"/>
      <c r="G2507" s="220"/>
      <c r="H2507" s="461"/>
      <c r="I2507" s="461"/>
      <c r="J2507" s="595"/>
      <c r="K2507" s="595"/>
      <c r="L2507" s="595"/>
      <c r="M2507" s="595"/>
      <c r="N2507" s="595"/>
      <c r="O2507" s="461"/>
      <c r="P2507" s="461"/>
    </row>
    <row r="2508" spans="1:18" s="462" customFormat="1" ht="34.5" hidden="1" outlineLevel="3" x14ac:dyDescent="0.3">
      <c r="A2508" s="438"/>
      <c r="B2508" s="603"/>
      <c r="C2508" s="508" t="s">
        <v>2170</v>
      </c>
      <c r="D2508" s="483" t="s">
        <v>2171</v>
      </c>
      <c r="E2508" s="91"/>
      <c r="F2508" s="220"/>
      <c r="G2508" s="220"/>
      <c r="H2508" s="461"/>
      <c r="I2508" s="461"/>
      <c r="J2508" s="595"/>
      <c r="K2508" s="595"/>
      <c r="L2508" s="595"/>
      <c r="M2508" s="595"/>
      <c r="N2508" s="595"/>
      <c r="O2508" s="461"/>
      <c r="P2508" s="461"/>
    </row>
    <row r="2509" spans="1:18" s="462" customFormat="1" ht="34.5" hidden="1" outlineLevel="3" x14ac:dyDescent="0.3">
      <c r="A2509" s="438"/>
      <c r="B2509" s="603"/>
      <c r="C2509" s="508" t="s">
        <v>79</v>
      </c>
      <c r="D2509" s="483" t="s">
        <v>80</v>
      </c>
      <c r="E2509" s="91"/>
      <c r="F2509" s="220"/>
      <c r="G2509" s="220"/>
      <c r="H2509" s="461"/>
      <c r="I2509" s="461"/>
      <c r="J2509" s="595"/>
      <c r="K2509" s="595"/>
      <c r="L2509" s="595"/>
      <c r="M2509" s="595"/>
      <c r="N2509" s="595"/>
      <c r="O2509" s="461"/>
      <c r="P2509" s="461"/>
    </row>
    <row r="2510" spans="1:18" s="462" customFormat="1" ht="34.5" hidden="1" outlineLevel="3" x14ac:dyDescent="0.3">
      <c r="A2510" s="438"/>
      <c r="B2510" s="603"/>
      <c r="C2510" s="508" t="s">
        <v>2172</v>
      </c>
      <c r="D2510" s="483" t="s">
        <v>2173</v>
      </c>
      <c r="E2510" s="91"/>
      <c r="F2510" s="220"/>
      <c r="G2510" s="220"/>
      <c r="H2510" s="461"/>
      <c r="I2510" s="461"/>
      <c r="J2510" s="595"/>
      <c r="K2510" s="595"/>
      <c r="L2510" s="595"/>
      <c r="M2510" s="595"/>
      <c r="N2510" s="595"/>
      <c r="O2510" s="461"/>
      <c r="P2510" s="461"/>
    </row>
    <row r="2511" spans="1:18" s="462" customFormat="1" ht="34.5" hidden="1" outlineLevel="3" x14ac:dyDescent="0.3">
      <c r="A2511" s="438"/>
      <c r="B2511" s="603"/>
      <c r="C2511" s="508" t="s">
        <v>2174</v>
      </c>
      <c r="D2511" s="483" t="s">
        <v>2175</v>
      </c>
      <c r="E2511" s="91" t="s">
        <v>2202</v>
      </c>
      <c r="F2511" s="220"/>
      <c r="G2511" s="220"/>
      <c r="H2511" s="461"/>
      <c r="I2511" s="461"/>
      <c r="J2511" s="595"/>
      <c r="K2511" s="595"/>
      <c r="L2511" s="595"/>
      <c r="M2511" s="595"/>
      <c r="N2511" s="595"/>
      <c r="O2511" s="461"/>
      <c r="P2511" s="461"/>
    </row>
    <row r="2512" spans="1:18" s="462" customFormat="1" ht="34.5" hidden="1" outlineLevel="3" x14ac:dyDescent="0.3">
      <c r="A2512" s="438"/>
      <c r="B2512" s="603"/>
      <c r="C2512" s="439" t="s">
        <v>2176</v>
      </c>
      <c r="D2512" s="440" t="s">
        <v>2177</v>
      </c>
      <c r="E2512" s="91" t="s">
        <v>2202</v>
      </c>
      <c r="F2512" s="220"/>
      <c r="G2512" s="220"/>
      <c r="H2512" s="461"/>
      <c r="I2512" s="461"/>
      <c r="J2512" s="595"/>
      <c r="K2512" s="595"/>
      <c r="L2512" s="595"/>
      <c r="M2512" s="595"/>
      <c r="N2512" s="595"/>
      <c r="O2512" s="461"/>
      <c r="P2512" s="461"/>
    </row>
    <row r="2513" spans="1:16" s="462" customFormat="1" ht="34.5" hidden="1" outlineLevel="3" x14ac:dyDescent="0.3">
      <c r="A2513" s="438"/>
      <c r="B2513" s="603"/>
      <c r="C2513" s="439" t="s">
        <v>2178</v>
      </c>
      <c r="D2513" s="440" t="s">
        <v>2179</v>
      </c>
      <c r="E2513" s="91" t="s">
        <v>2202</v>
      </c>
      <c r="F2513" s="220"/>
      <c r="G2513" s="220"/>
      <c r="H2513" s="461"/>
      <c r="I2513" s="461"/>
      <c r="J2513" s="595"/>
      <c r="K2513" s="595"/>
      <c r="L2513" s="595"/>
      <c r="M2513" s="595"/>
      <c r="N2513" s="595"/>
      <c r="O2513" s="461"/>
      <c r="P2513" s="461"/>
    </row>
    <row r="2514" spans="1:16" s="462" customFormat="1" ht="34.5" hidden="1" outlineLevel="3" x14ac:dyDescent="0.3">
      <c r="A2514" s="438"/>
      <c r="B2514" s="603"/>
      <c r="C2514" s="439" t="s">
        <v>2180</v>
      </c>
      <c r="D2514" s="440" t="s">
        <v>2181</v>
      </c>
      <c r="E2514" s="91"/>
      <c r="F2514" s="220"/>
      <c r="G2514" s="220"/>
      <c r="H2514" s="461"/>
      <c r="I2514" s="461"/>
      <c r="J2514" s="595"/>
      <c r="K2514" s="595"/>
      <c r="L2514" s="595"/>
      <c r="M2514" s="595"/>
      <c r="N2514" s="595"/>
      <c r="O2514" s="461"/>
      <c r="P2514" s="461"/>
    </row>
    <row r="2515" spans="1:16" s="462" customFormat="1" ht="34.5" hidden="1" outlineLevel="3" x14ac:dyDescent="0.3">
      <c r="A2515" s="438"/>
      <c r="B2515" s="603"/>
      <c r="C2515" s="439" t="s">
        <v>2182</v>
      </c>
      <c r="D2515" s="440" t="s">
        <v>2183</v>
      </c>
      <c r="E2515" s="91"/>
      <c r="F2515" s="220"/>
      <c r="G2515" s="220"/>
      <c r="H2515" s="461"/>
      <c r="I2515" s="461"/>
      <c r="J2515" s="595"/>
      <c r="K2515" s="595"/>
      <c r="L2515" s="595"/>
      <c r="M2515" s="595"/>
      <c r="N2515" s="595"/>
      <c r="O2515" s="461"/>
      <c r="P2515" s="461"/>
    </row>
    <row r="2516" spans="1:16" s="462" customFormat="1" ht="34.5" hidden="1" outlineLevel="3" x14ac:dyDescent="0.3">
      <c r="A2516" s="438"/>
      <c r="B2516" s="603"/>
      <c r="C2516" s="439" t="s">
        <v>2184</v>
      </c>
      <c r="D2516" s="440" t="s">
        <v>2185</v>
      </c>
      <c r="E2516" s="91"/>
      <c r="F2516" s="220"/>
      <c r="G2516" s="220"/>
      <c r="H2516" s="461"/>
      <c r="I2516" s="461"/>
      <c r="J2516" s="595"/>
      <c r="K2516" s="595"/>
      <c r="L2516" s="595"/>
      <c r="M2516" s="595"/>
      <c r="N2516" s="595"/>
      <c r="O2516" s="461"/>
      <c r="P2516" s="461"/>
    </row>
    <row r="2517" spans="1:16" s="462" customFormat="1" ht="34.5" hidden="1" outlineLevel="3" x14ac:dyDescent="0.3">
      <c r="A2517" s="438"/>
      <c r="B2517" s="603"/>
      <c r="C2517" s="439" t="s">
        <v>2186</v>
      </c>
      <c r="D2517" s="440" t="s">
        <v>2187</v>
      </c>
      <c r="E2517" s="91"/>
      <c r="F2517" s="220"/>
      <c r="G2517" s="220"/>
      <c r="H2517" s="461"/>
      <c r="I2517" s="461"/>
      <c r="J2517" s="595"/>
      <c r="K2517" s="595"/>
      <c r="L2517" s="595"/>
      <c r="M2517" s="595"/>
      <c r="N2517" s="595"/>
      <c r="O2517" s="461"/>
      <c r="P2517" s="461"/>
    </row>
    <row r="2518" spans="1:16" s="462" customFormat="1" ht="34.5" hidden="1" outlineLevel="3" x14ac:dyDescent="0.3">
      <c r="A2518" s="438"/>
      <c r="B2518" s="603"/>
      <c r="C2518" s="439" t="s">
        <v>2188</v>
      </c>
      <c r="D2518" s="440" t="s">
        <v>2189</v>
      </c>
      <c r="E2518" s="91" t="s">
        <v>2202</v>
      </c>
      <c r="F2518" s="220"/>
      <c r="G2518" s="220"/>
      <c r="H2518" s="461"/>
      <c r="I2518" s="461"/>
      <c r="J2518" s="595"/>
      <c r="K2518" s="595"/>
      <c r="L2518" s="595"/>
      <c r="M2518" s="595"/>
      <c r="N2518" s="595"/>
      <c r="O2518" s="461"/>
      <c r="P2518" s="461"/>
    </row>
    <row r="2519" spans="1:16" s="462" customFormat="1" ht="34.5" hidden="1" outlineLevel="3" x14ac:dyDescent="0.3">
      <c r="A2519" s="438"/>
      <c r="B2519" s="603"/>
      <c r="C2519" s="439" t="s">
        <v>2190</v>
      </c>
      <c r="D2519" s="440" t="s">
        <v>2191</v>
      </c>
      <c r="E2519" s="91"/>
      <c r="F2519" s="220"/>
      <c r="G2519" s="220"/>
      <c r="H2519" s="461"/>
      <c r="I2519" s="461"/>
      <c r="J2519" s="595"/>
      <c r="K2519" s="595"/>
      <c r="L2519" s="595"/>
      <c r="M2519" s="595"/>
      <c r="N2519" s="595"/>
      <c r="O2519" s="461"/>
      <c r="P2519" s="461"/>
    </row>
    <row r="2520" spans="1:16" s="462" customFormat="1" ht="34.5" hidden="1" outlineLevel="3" x14ac:dyDescent="0.3">
      <c r="A2520" s="438"/>
      <c r="B2520" s="603"/>
      <c r="C2520" s="439" t="s">
        <v>2192</v>
      </c>
      <c r="D2520" s="440" t="s">
        <v>2193</v>
      </c>
      <c r="E2520" s="91"/>
      <c r="F2520" s="220"/>
      <c r="G2520" s="220"/>
      <c r="H2520" s="461"/>
      <c r="I2520" s="461"/>
      <c r="J2520" s="595"/>
      <c r="K2520" s="595"/>
      <c r="L2520" s="595"/>
      <c r="M2520" s="595"/>
      <c r="N2520" s="595"/>
      <c r="O2520" s="461"/>
      <c r="P2520" s="461"/>
    </row>
    <row r="2521" spans="1:16" s="462" customFormat="1" ht="34.5" hidden="1" outlineLevel="3" x14ac:dyDescent="0.3">
      <c r="A2521" s="438"/>
      <c r="B2521" s="603"/>
      <c r="C2521" s="439" t="s">
        <v>2194</v>
      </c>
      <c r="D2521" s="440" t="s">
        <v>2195</v>
      </c>
      <c r="E2521" s="91"/>
      <c r="F2521" s="220"/>
      <c r="G2521" s="220"/>
      <c r="H2521" s="461"/>
      <c r="I2521" s="461"/>
      <c r="J2521" s="595"/>
      <c r="K2521" s="595"/>
      <c r="L2521" s="595"/>
      <c r="M2521" s="595"/>
      <c r="N2521" s="595"/>
      <c r="O2521" s="461"/>
      <c r="P2521" s="461"/>
    </row>
    <row r="2522" spans="1:16" s="462" customFormat="1" ht="34.5" hidden="1" outlineLevel="3" x14ac:dyDescent="0.3">
      <c r="A2522" s="438"/>
      <c r="B2522" s="603"/>
      <c r="C2522" s="439" t="s">
        <v>2196</v>
      </c>
      <c r="D2522" s="440" t="s">
        <v>2197</v>
      </c>
      <c r="E2522" s="91"/>
      <c r="F2522" s="220"/>
      <c r="G2522" s="220"/>
      <c r="H2522" s="461"/>
      <c r="I2522" s="461"/>
      <c r="J2522" s="595"/>
      <c r="K2522" s="595"/>
      <c r="L2522" s="595"/>
      <c r="M2522" s="595"/>
      <c r="N2522" s="595"/>
      <c r="O2522" s="461"/>
      <c r="P2522" s="461"/>
    </row>
    <row r="2523" spans="1:16" s="462" customFormat="1" ht="34.5" hidden="1" outlineLevel="3" x14ac:dyDescent="0.3">
      <c r="A2523" s="438"/>
      <c r="B2523" s="603"/>
      <c r="C2523" s="439" t="s">
        <v>2198</v>
      </c>
      <c r="D2523" s="440" t="s">
        <v>2199</v>
      </c>
      <c r="E2523" s="91" t="s">
        <v>2202</v>
      </c>
      <c r="F2523" s="220"/>
      <c r="G2523" s="220"/>
      <c r="H2523" s="461"/>
      <c r="I2523" s="461"/>
      <c r="J2523" s="595"/>
      <c r="K2523" s="595"/>
      <c r="L2523" s="595"/>
      <c r="M2523" s="595"/>
      <c r="N2523" s="595"/>
      <c r="O2523" s="461"/>
      <c r="P2523" s="461"/>
    </row>
    <row r="2524" spans="1:16" s="462" customFormat="1" ht="34.5" hidden="1" outlineLevel="3" x14ac:dyDescent="0.3">
      <c r="A2524" s="438"/>
      <c r="B2524" s="603"/>
      <c r="C2524" s="439" t="s">
        <v>2200</v>
      </c>
      <c r="D2524" s="440" t="s">
        <v>2201</v>
      </c>
      <c r="E2524" s="91" t="s">
        <v>2202</v>
      </c>
      <c r="F2524" s="220"/>
      <c r="G2524" s="220"/>
      <c r="H2524" s="461"/>
      <c r="I2524" s="461"/>
      <c r="J2524" s="595"/>
      <c r="K2524" s="595"/>
      <c r="L2524" s="595"/>
      <c r="M2524" s="595"/>
      <c r="N2524" s="595"/>
      <c r="O2524" s="461"/>
      <c r="P2524" s="461"/>
    </row>
    <row r="2525" spans="1:16" s="462" customFormat="1" ht="34.5" hidden="1" outlineLevel="3" x14ac:dyDescent="0.3">
      <c r="A2525" s="438"/>
      <c r="B2525" s="603"/>
      <c r="C2525" s="439" t="s">
        <v>2203</v>
      </c>
      <c r="D2525" s="440" t="s">
        <v>2204</v>
      </c>
      <c r="E2525" s="91" t="s">
        <v>2202</v>
      </c>
      <c r="F2525" s="220"/>
      <c r="G2525" s="220"/>
      <c r="H2525" s="461"/>
      <c r="I2525" s="461"/>
      <c r="J2525" s="595"/>
      <c r="K2525" s="595"/>
      <c r="L2525" s="595"/>
      <c r="M2525" s="595"/>
      <c r="N2525" s="595"/>
      <c r="O2525" s="461"/>
      <c r="P2525" s="461"/>
    </row>
    <row r="2526" spans="1:16" s="462" customFormat="1" ht="17.25" hidden="1" outlineLevel="3" x14ac:dyDescent="0.3">
      <c r="A2526" s="438"/>
      <c r="B2526" s="603"/>
      <c r="C2526" s="439" t="s">
        <v>2205</v>
      </c>
      <c r="D2526" s="440" t="s">
        <v>2206</v>
      </c>
      <c r="E2526" s="91"/>
      <c r="F2526" s="220"/>
      <c r="G2526" s="220"/>
      <c r="H2526" s="461"/>
      <c r="I2526" s="461"/>
      <c r="J2526" s="595"/>
      <c r="K2526" s="595"/>
      <c r="L2526" s="595"/>
      <c r="M2526" s="595"/>
      <c r="N2526" s="595"/>
      <c r="O2526" s="461"/>
      <c r="P2526" s="461"/>
    </row>
    <row r="2527" spans="1:16" s="462" customFormat="1" ht="34.5" hidden="1" outlineLevel="3" x14ac:dyDescent="0.3">
      <c r="A2527" s="438"/>
      <c r="B2527" s="603"/>
      <c r="C2527" s="439" t="s">
        <v>2207</v>
      </c>
      <c r="D2527" s="440" t="s">
        <v>2208</v>
      </c>
      <c r="E2527" s="91"/>
      <c r="F2527" s="220"/>
      <c r="G2527" s="220"/>
      <c r="H2527" s="461"/>
      <c r="I2527" s="461"/>
      <c r="J2527" s="595"/>
      <c r="K2527" s="595"/>
      <c r="L2527" s="595"/>
      <c r="M2527" s="595"/>
      <c r="N2527" s="595"/>
      <c r="O2527" s="461"/>
      <c r="P2527" s="461"/>
    </row>
    <row r="2528" spans="1:16" s="462" customFormat="1" ht="34.5" hidden="1" outlineLevel="3" x14ac:dyDescent="0.3">
      <c r="A2528" s="438"/>
      <c r="B2528" s="603"/>
      <c r="C2528" s="439" t="s">
        <v>2209</v>
      </c>
      <c r="D2528" s="440" t="s">
        <v>2210</v>
      </c>
      <c r="E2528" s="91"/>
      <c r="F2528" s="220"/>
      <c r="G2528" s="220"/>
      <c r="H2528" s="461"/>
      <c r="I2528" s="461"/>
      <c r="J2528" s="595"/>
      <c r="K2528" s="595"/>
      <c r="L2528" s="595"/>
      <c r="M2528" s="595"/>
      <c r="N2528" s="595"/>
      <c r="O2528" s="461"/>
      <c r="P2528" s="461"/>
    </row>
    <row r="2529" spans="1:18" s="462" customFormat="1" ht="34.5" hidden="1" outlineLevel="3" x14ac:dyDescent="0.3">
      <c r="A2529" s="438"/>
      <c r="B2529" s="603"/>
      <c r="C2529" s="439" t="s">
        <v>2211</v>
      </c>
      <c r="D2529" s="440" t="s">
        <v>2212</v>
      </c>
      <c r="E2529" s="91"/>
      <c r="F2529" s="220"/>
      <c r="G2529" s="220"/>
      <c r="H2529" s="461"/>
      <c r="I2529" s="461"/>
      <c r="J2529" s="595"/>
      <c r="K2529" s="595"/>
      <c r="L2529" s="595"/>
      <c r="M2529" s="595"/>
      <c r="N2529" s="595"/>
      <c r="O2529" s="461"/>
      <c r="P2529" s="461"/>
    </row>
    <row r="2530" spans="1:18" s="596" customFormat="1" ht="17.25" hidden="1" customHeight="1" outlineLevel="3" x14ac:dyDescent="0.3">
      <c r="A2530" s="444"/>
      <c r="B2530" s="451"/>
      <c r="C2530" s="451"/>
      <c r="D2530" s="451"/>
      <c r="E2530" s="452"/>
      <c r="F2530" s="220"/>
      <c r="G2530" s="220"/>
      <c r="H2530" s="221"/>
      <c r="I2530" s="222"/>
      <c r="J2530" s="223"/>
      <c r="K2530" s="595"/>
      <c r="L2530" s="595"/>
      <c r="M2530" s="595"/>
      <c r="N2530" s="595"/>
      <c r="O2530" s="595"/>
      <c r="P2530" s="595"/>
      <c r="Q2530" s="595"/>
      <c r="R2530" s="595"/>
    </row>
    <row r="2531" spans="1:18" s="596" customFormat="1" ht="34.5" hidden="1" outlineLevel="3" x14ac:dyDescent="0.3">
      <c r="A2531" s="438"/>
      <c r="B2531" s="226"/>
      <c r="C2531" s="508" t="s">
        <v>2213</v>
      </c>
      <c r="D2531" s="605" t="s">
        <v>2214</v>
      </c>
      <c r="E2531" s="91" t="s">
        <v>2215</v>
      </c>
      <c r="F2531" s="220"/>
      <c r="G2531" s="220"/>
      <c r="H2531" s="221"/>
      <c r="I2531" s="222"/>
      <c r="J2531" s="223"/>
      <c r="K2531" s="595"/>
      <c r="L2531" s="595"/>
      <c r="M2531" s="595"/>
      <c r="N2531" s="595"/>
      <c r="O2531" s="595"/>
      <c r="P2531" s="595"/>
      <c r="Q2531" s="595"/>
      <c r="R2531" s="595"/>
    </row>
    <row r="2532" spans="1:18" s="596" customFormat="1" ht="17.25" hidden="1" outlineLevel="3" x14ac:dyDescent="0.3">
      <c r="A2532" s="438"/>
      <c r="B2532" s="226"/>
      <c r="C2532" s="508" t="s">
        <v>2216</v>
      </c>
      <c r="D2532" s="483" t="s">
        <v>2217</v>
      </c>
      <c r="E2532" s="91"/>
      <c r="F2532" s="220"/>
      <c r="G2532" s="220"/>
      <c r="H2532" s="221"/>
      <c r="I2532" s="222"/>
      <c r="J2532" s="223"/>
      <c r="K2532" s="595"/>
      <c r="L2532" s="595"/>
      <c r="M2532" s="595"/>
      <c r="N2532" s="595"/>
      <c r="O2532" s="595"/>
      <c r="P2532" s="595"/>
      <c r="Q2532" s="595"/>
      <c r="R2532" s="595"/>
    </row>
    <row r="2533" spans="1:18" s="596" customFormat="1" ht="17.25" hidden="1" outlineLevel="3" x14ac:dyDescent="0.3">
      <c r="A2533" s="438"/>
      <c r="B2533" s="226"/>
      <c r="C2533" s="508" t="s">
        <v>2218</v>
      </c>
      <c r="D2533" s="483" t="s">
        <v>2219</v>
      </c>
      <c r="E2533" s="91"/>
      <c r="F2533" s="220"/>
      <c r="G2533" s="220"/>
      <c r="H2533" s="221"/>
      <c r="I2533" s="222"/>
      <c r="J2533" s="223"/>
      <c r="K2533" s="595"/>
      <c r="L2533" s="595"/>
      <c r="M2533" s="595"/>
      <c r="N2533" s="595"/>
      <c r="O2533" s="595"/>
      <c r="P2533" s="595"/>
      <c r="Q2533" s="595"/>
      <c r="R2533" s="595"/>
    </row>
    <row r="2534" spans="1:18" s="596" customFormat="1" ht="17.25" hidden="1" outlineLevel="3" x14ac:dyDescent="0.3">
      <c r="A2534" s="438"/>
      <c r="B2534" s="226"/>
      <c r="C2534" s="508" t="s">
        <v>2220</v>
      </c>
      <c r="D2534" s="483" t="s">
        <v>2221</v>
      </c>
      <c r="E2534" s="91"/>
      <c r="F2534" s="220"/>
      <c r="G2534" s="220"/>
      <c r="H2534" s="221"/>
      <c r="I2534" s="222"/>
      <c r="J2534" s="223"/>
      <c r="K2534" s="595"/>
      <c r="L2534" s="595"/>
      <c r="M2534" s="595"/>
      <c r="N2534" s="595"/>
      <c r="O2534" s="595"/>
      <c r="P2534" s="595"/>
      <c r="Q2534" s="595"/>
      <c r="R2534" s="595"/>
    </row>
    <row r="2535" spans="1:18" s="596" customFormat="1" ht="17.25" hidden="1" outlineLevel="3" x14ac:dyDescent="0.3">
      <c r="A2535" s="438"/>
      <c r="B2535" s="226"/>
      <c r="C2535" s="508" t="s">
        <v>2222</v>
      </c>
      <c r="D2535" s="483" t="s">
        <v>2223</v>
      </c>
      <c r="E2535" s="91"/>
      <c r="F2535" s="220"/>
      <c r="G2535" s="220"/>
      <c r="H2535" s="221"/>
      <c r="I2535" s="222"/>
      <c r="J2535" s="223"/>
      <c r="K2535" s="595"/>
      <c r="L2535" s="595"/>
      <c r="M2535" s="595"/>
      <c r="N2535" s="595"/>
      <c r="O2535" s="595"/>
      <c r="P2535" s="595"/>
      <c r="Q2535" s="595"/>
      <c r="R2535" s="595"/>
    </row>
    <row r="2536" spans="1:18" s="596" customFormat="1" ht="17.25" hidden="1" outlineLevel="3" x14ac:dyDescent="0.3">
      <c r="A2536" s="438"/>
      <c r="B2536" s="226"/>
      <c r="C2536" s="508" t="s">
        <v>2224</v>
      </c>
      <c r="D2536" s="483" t="s">
        <v>2225</v>
      </c>
      <c r="E2536" s="91"/>
      <c r="F2536" s="220"/>
      <c r="G2536" s="220"/>
      <c r="H2536" s="221"/>
      <c r="I2536" s="222"/>
      <c r="J2536" s="223"/>
      <c r="K2536" s="595"/>
      <c r="L2536" s="595"/>
      <c r="M2536" s="595"/>
      <c r="N2536" s="595"/>
      <c r="O2536" s="595"/>
      <c r="P2536" s="595"/>
      <c r="Q2536" s="595"/>
      <c r="R2536" s="595"/>
    </row>
    <row r="2537" spans="1:18" s="596" customFormat="1" ht="17.25" hidden="1" customHeight="1" outlineLevel="3" x14ac:dyDescent="0.3">
      <c r="A2537" s="444"/>
      <c r="B2537" s="451"/>
      <c r="C2537" s="451"/>
      <c r="D2537" s="451"/>
      <c r="E2537" s="452"/>
      <c r="F2537" s="220"/>
      <c r="G2537" s="220"/>
      <c r="H2537" s="221"/>
      <c r="I2537" s="222"/>
      <c r="J2537" s="223"/>
      <c r="K2537" s="595"/>
      <c r="L2537" s="595"/>
      <c r="M2537" s="595"/>
      <c r="N2537" s="595"/>
      <c r="O2537" s="595"/>
      <c r="P2537" s="595"/>
      <c r="Q2537" s="595"/>
      <c r="R2537" s="595"/>
    </row>
    <row r="2538" spans="1:18" s="596" customFormat="1" ht="34.5" hidden="1" outlineLevel="3" x14ac:dyDescent="0.3">
      <c r="A2538" s="438"/>
      <c r="B2538" s="224"/>
      <c r="C2538" s="508" t="s">
        <v>2226</v>
      </c>
      <c r="D2538" s="483" t="s">
        <v>2227</v>
      </c>
      <c r="E2538" s="91" t="s">
        <v>2228</v>
      </c>
      <c r="F2538" s="220"/>
      <c r="G2538" s="220"/>
      <c r="H2538" s="221"/>
      <c r="I2538" s="222"/>
      <c r="J2538" s="223"/>
      <c r="K2538" s="595"/>
      <c r="L2538" s="595"/>
      <c r="M2538" s="595"/>
      <c r="N2538" s="595"/>
      <c r="O2538" s="595"/>
      <c r="P2538" s="595"/>
      <c r="Q2538" s="595"/>
      <c r="R2538" s="595"/>
    </row>
    <row r="2539" spans="1:18" s="596" customFormat="1" ht="17.25" hidden="1" outlineLevel="3" x14ac:dyDescent="0.3">
      <c r="A2539" s="438"/>
      <c r="B2539" s="224"/>
      <c r="C2539" s="508" t="s">
        <v>2229</v>
      </c>
      <c r="D2539" s="483" t="s">
        <v>2230</v>
      </c>
      <c r="E2539" s="91"/>
      <c r="F2539" s="220"/>
      <c r="G2539" s="220"/>
      <c r="H2539" s="221"/>
      <c r="I2539" s="222"/>
      <c r="J2539" s="223"/>
      <c r="K2539" s="595"/>
      <c r="L2539" s="595"/>
      <c r="M2539" s="595"/>
      <c r="N2539" s="595"/>
      <c r="O2539" s="595"/>
      <c r="P2539" s="595"/>
      <c r="Q2539" s="595"/>
      <c r="R2539" s="595"/>
    </row>
    <row r="2540" spans="1:18" s="596" customFormat="1" ht="17.25" hidden="1" outlineLevel="3" x14ac:dyDescent="0.3">
      <c r="A2540" s="438"/>
      <c r="B2540" s="224"/>
      <c r="C2540" s="508" t="s">
        <v>2231</v>
      </c>
      <c r="D2540" s="483" t="s">
        <v>2232</v>
      </c>
      <c r="E2540" s="91"/>
      <c r="F2540" s="220"/>
      <c r="G2540" s="220"/>
      <c r="H2540" s="221"/>
      <c r="I2540" s="222"/>
      <c r="J2540" s="223"/>
      <c r="K2540" s="595"/>
      <c r="L2540" s="595"/>
      <c r="M2540" s="595"/>
      <c r="N2540" s="595"/>
      <c r="O2540" s="595"/>
      <c r="P2540" s="595"/>
      <c r="Q2540" s="595"/>
      <c r="R2540" s="595"/>
    </row>
    <row r="2541" spans="1:18" s="596" customFormat="1" ht="17.25" hidden="1" outlineLevel="3" x14ac:dyDescent="0.3">
      <c r="A2541" s="438"/>
      <c r="B2541" s="224"/>
      <c r="C2541" s="508" t="s">
        <v>2233</v>
      </c>
      <c r="D2541" s="483" t="s">
        <v>2234</v>
      </c>
      <c r="E2541" s="91"/>
      <c r="F2541" s="220"/>
      <c r="G2541" s="220"/>
      <c r="H2541" s="221"/>
      <c r="I2541" s="222"/>
      <c r="J2541" s="223"/>
      <c r="K2541" s="595"/>
      <c r="L2541" s="595"/>
      <c r="M2541" s="595"/>
      <c r="N2541" s="595"/>
      <c r="O2541" s="595"/>
      <c r="P2541" s="595"/>
      <c r="Q2541" s="595"/>
      <c r="R2541" s="595"/>
    </row>
    <row r="2542" spans="1:18" s="596" customFormat="1" ht="17.25" hidden="1" outlineLevel="3" x14ac:dyDescent="0.3">
      <c r="A2542" s="438"/>
      <c r="B2542" s="226"/>
      <c r="C2542" s="508" t="s">
        <v>2235</v>
      </c>
      <c r="D2542" s="483" t="s">
        <v>2236</v>
      </c>
      <c r="E2542" s="91"/>
      <c r="F2542" s="220"/>
      <c r="G2542" s="220"/>
      <c r="H2542" s="221"/>
      <c r="I2542" s="222"/>
      <c r="J2542" s="223"/>
      <c r="K2542" s="595"/>
      <c r="L2542" s="595"/>
      <c r="M2542" s="595"/>
      <c r="N2542" s="595"/>
      <c r="O2542" s="595"/>
      <c r="P2542" s="595"/>
      <c r="Q2542" s="595"/>
      <c r="R2542" s="595"/>
    </row>
    <row r="2543" spans="1:18" s="596" customFormat="1" ht="17.25" hidden="1" customHeight="1" outlineLevel="3" x14ac:dyDescent="0.3">
      <c r="A2543" s="444"/>
      <c r="B2543" s="451"/>
      <c r="C2543" s="451"/>
      <c r="D2543" s="451"/>
      <c r="E2543" s="452"/>
      <c r="F2543" s="220"/>
      <c r="G2543" s="220"/>
      <c r="H2543" s="221"/>
      <c r="I2543" s="222"/>
      <c r="J2543" s="223"/>
      <c r="K2543" s="595"/>
      <c r="L2543" s="595"/>
      <c r="M2543" s="595"/>
      <c r="N2543" s="595"/>
      <c r="O2543" s="595"/>
      <c r="P2543" s="595"/>
      <c r="Q2543" s="595"/>
      <c r="R2543" s="595"/>
    </row>
    <row r="2544" spans="1:18" s="596" customFormat="1" ht="34.5" hidden="1" outlineLevel="3" x14ac:dyDescent="0.3">
      <c r="A2544" s="438"/>
      <c r="B2544" s="226"/>
      <c r="C2544" s="508" t="s">
        <v>2237</v>
      </c>
      <c r="D2544" s="483" t="s">
        <v>2238</v>
      </c>
      <c r="E2544" s="507" t="s">
        <v>2239</v>
      </c>
      <c r="F2544" s="220"/>
      <c r="G2544" s="220"/>
      <c r="H2544" s="221"/>
      <c r="I2544" s="222"/>
      <c r="J2544" s="223"/>
      <c r="K2544" s="595"/>
      <c r="L2544" s="595"/>
      <c r="M2544" s="595"/>
      <c r="N2544" s="595"/>
      <c r="O2544" s="595"/>
      <c r="P2544" s="595"/>
      <c r="Q2544" s="595"/>
      <c r="R2544" s="595"/>
    </row>
    <row r="2545" spans="1:18" s="596" customFormat="1" ht="17.25" hidden="1" outlineLevel="3" x14ac:dyDescent="0.3">
      <c r="A2545" s="438"/>
      <c r="B2545" s="224"/>
      <c r="C2545" s="508" t="s">
        <v>2240</v>
      </c>
      <c r="D2545" s="483" t="s">
        <v>2241</v>
      </c>
      <c r="E2545" s="91" t="s">
        <v>2242</v>
      </c>
      <c r="F2545" s="220"/>
      <c r="G2545" s="220"/>
      <c r="H2545" s="221"/>
      <c r="I2545" s="222"/>
      <c r="J2545" s="223"/>
      <c r="K2545" s="595"/>
      <c r="L2545" s="595"/>
      <c r="M2545" s="595"/>
      <c r="N2545" s="595"/>
      <c r="O2545" s="595"/>
      <c r="P2545" s="595"/>
    </row>
    <row r="2546" spans="1:18" s="596" customFormat="1" ht="17.25" hidden="1" customHeight="1" outlineLevel="3" x14ac:dyDescent="0.3">
      <c r="A2546" s="444"/>
      <c r="B2546" s="451"/>
      <c r="C2546" s="451"/>
      <c r="D2546" s="451"/>
      <c r="E2546" s="452"/>
      <c r="F2546" s="220"/>
      <c r="G2546" s="220"/>
      <c r="H2546" s="221"/>
      <c r="I2546" s="222"/>
      <c r="J2546" s="223"/>
      <c r="K2546" s="595"/>
      <c r="L2546" s="595"/>
      <c r="M2546" s="595"/>
      <c r="N2546" s="595"/>
      <c r="O2546" s="595"/>
      <c r="P2546" s="595"/>
      <c r="Q2546" s="595"/>
      <c r="R2546" s="595"/>
    </row>
    <row r="2547" spans="1:18" s="596" customFormat="1" ht="17.25" hidden="1" outlineLevel="3" x14ac:dyDescent="0.3">
      <c r="A2547" s="438"/>
      <c r="B2547" s="224"/>
      <c r="C2547" s="439" t="s">
        <v>2243</v>
      </c>
      <c r="D2547" s="483" t="s">
        <v>2244</v>
      </c>
      <c r="E2547" s="91" t="s">
        <v>2245</v>
      </c>
      <c r="F2547" s="220"/>
      <c r="G2547" s="220"/>
      <c r="H2547" s="221"/>
      <c r="I2547" s="222"/>
      <c r="J2547" s="223"/>
      <c r="K2547" s="595"/>
      <c r="L2547" s="595"/>
      <c r="M2547" s="595"/>
      <c r="N2547" s="595"/>
      <c r="O2547" s="595"/>
      <c r="P2547" s="595"/>
    </row>
    <row r="2548" spans="1:18" s="596" customFormat="1" ht="34.5" hidden="1" outlineLevel="3" x14ac:dyDescent="0.3">
      <c r="A2548" s="438"/>
      <c r="B2548" s="226"/>
      <c r="C2548" s="439" t="s">
        <v>2246</v>
      </c>
      <c r="D2548" s="483" t="s">
        <v>2247</v>
      </c>
      <c r="E2548" s="154" t="s">
        <v>2248</v>
      </c>
      <c r="F2548" s="220"/>
      <c r="G2548" s="220"/>
      <c r="H2548" s="221"/>
      <c r="I2548" s="222"/>
      <c r="J2548" s="223"/>
      <c r="K2548" s="595"/>
      <c r="L2548" s="595"/>
      <c r="M2548" s="595"/>
      <c r="N2548" s="595"/>
      <c r="O2548" s="595"/>
      <c r="P2548" s="595"/>
    </row>
    <row r="2549" spans="1:18" s="596" customFormat="1" ht="17.25" hidden="1" outlineLevel="3" x14ac:dyDescent="0.3">
      <c r="A2549" s="438"/>
      <c r="B2549" s="226"/>
      <c r="C2549" s="439" t="s">
        <v>2249</v>
      </c>
      <c r="D2549" s="483" t="s">
        <v>2250</v>
      </c>
      <c r="E2549" s="91"/>
      <c r="F2549" s="220"/>
      <c r="G2549" s="220"/>
      <c r="H2549" s="221"/>
      <c r="I2549" s="222"/>
      <c r="J2549" s="223"/>
      <c r="K2549" s="595"/>
      <c r="L2549" s="595"/>
      <c r="M2549" s="595"/>
      <c r="N2549" s="595"/>
      <c r="O2549" s="595"/>
      <c r="P2549" s="595"/>
    </row>
    <row r="2550" spans="1:18" s="596" customFormat="1" ht="17.25" hidden="1" outlineLevel="3" x14ac:dyDescent="0.3">
      <c r="A2550" s="438"/>
      <c r="B2550" s="226"/>
      <c r="C2550" s="439" t="s">
        <v>2251</v>
      </c>
      <c r="D2550" s="483" t="s">
        <v>2252</v>
      </c>
      <c r="E2550" s="91"/>
      <c r="F2550" s="220"/>
      <c r="G2550" s="220"/>
      <c r="H2550" s="221"/>
      <c r="I2550" s="222"/>
      <c r="J2550" s="223"/>
      <c r="K2550" s="595"/>
      <c r="L2550" s="595"/>
      <c r="M2550" s="595"/>
      <c r="N2550" s="595"/>
      <c r="O2550" s="595"/>
      <c r="P2550" s="595"/>
    </row>
    <row r="2551" spans="1:18" s="596" customFormat="1" ht="17.25" hidden="1" outlineLevel="3" x14ac:dyDescent="0.3">
      <c r="A2551" s="438"/>
      <c r="B2551" s="226"/>
      <c r="C2551" s="439" t="s">
        <v>2253</v>
      </c>
      <c r="D2551" s="483" t="s">
        <v>2254</v>
      </c>
      <c r="E2551" s="91"/>
      <c r="F2551" s="220"/>
      <c r="G2551" s="220"/>
      <c r="H2551" s="221"/>
      <c r="I2551" s="222"/>
      <c r="J2551" s="223"/>
      <c r="K2551" s="595"/>
      <c r="L2551" s="595"/>
      <c r="M2551" s="595"/>
      <c r="N2551" s="595"/>
      <c r="O2551" s="595"/>
      <c r="P2551" s="595"/>
    </row>
    <row r="2552" spans="1:18" s="462" customFormat="1" ht="17.25" hidden="1" outlineLevel="3" x14ac:dyDescent="0.3">
      <c r="A2552" s="438"/>
      <c r="B2552" s="603"/>
      <c r="C2552" s="439" t="s">
        <v>2255</v>
      </c>
      <c r="D2552" s="483" t="s">
        <v>2256</v>
      </c>
      <c r="E2552" s="91"/>
      <c r="F2552" s="220"/>
      <c r="G2552" s="220"/>
      <c r="H2552" s="461"/>
      <c r="I2552" s="461"/>
      <c r="J2552" s="595"/>
      <c r="K2552" s="595"/>
      <c r="L2552" s="595"/>
      <c r="M2552" s="595"/>
      <c r="N2552" s="595"/>
      <c r="O2552" s="461"/>
      <c r="P2552" s="461"/>
    </row>
    <row r="2553" spans="1:18" s="462" customFormat="1" ht="17.25" hidden="1" outlineLevel="3" x14ac:dyDescent="0.3">
      <c r="A2553" s="438"/>
      <c r="B2553" s="603"/>
      <c r="C2553" s="439" t="s">
        <v>2257</v>
      </c>
      <c r="D2553" s="483" t="s">
        <v>2258</v>
      </c>
      <c r="E2553" s="91"/>
      <c r="F2553" s="220"/>
      <c r="G2553" s="220"/>
      <c r="H2553" s="461"/>
      <c r="I2553" s="461"/>
      <c r="J2553" s="595"/>
      <c r="K2553" s="595"/>
      <c r="L2553" s="595"/>
      <c r="M2553" s="595"/>
      <c r="N2553" s="595"/>
      <c r="O2553" s="461"/>
      <c r="P2553" s="461"/>
    </row>
    <row r="2554" spans="1:18" s="462" customFormat="1" ht="17.25" hidden="1" outlineLevel="3" x14ac:dyDescent="0.3">
      <c r="A2554" s="438"/>
      <c r="B2554" s="603"/>
      <c r="C2554" s="439" t="s">
        <v>2259</v>
      </c>
      <c r="D2554" s="483" t="s">
        <v>2260</v>
      </c>
      <c r="E2554" s="91"/>
      <c r="F2554" s="220"/>
      <c r="G2554" s="220"/>
      <c r="H2554" s="461"/>
      <c r="I2554" s="461"/>
      <c r="J2554" s="595"/>
      <c r="K2554" s="595"/>
      <c r="L2554" s="595"/>
      <c r="M2554" s="595"/>
      <c r="N2554" s="595"/>
      <c r="O2554" s="461"/>
      <c r="P2554" s="461"/>
    </row>
    <row r="2555" spans="1:18" s="462" customFormat="1" ht="17.25" hidden="1" outlineLevel="3" x14ac:dyDescent="0.3">
      <c r="A2555" s="438"/>
      <c r="B2555" s="603"/>
      <c r="C2555" s="439" t="s">
        <v>83</v>
      </c>
      <c r="D2555" s="483" t="s">
        <v>2261</v>
      </c>
      <c r="E2555" s="91"/>
      <c r="F2555" s="220"/>
      <c r="G2555" s="220"/>
      <c r="H2555" s="461"/>
      <c r="I2555" s="461"/>
      <c r="J2555" s="595"/>
      <c r="K2555" s="595"/>
      <c r="L2555" s="595"/>
      <c r="M2555" s="595"/>
      <c r="N2555" s="595"/>
      <c r="O2555" s="461"/>
      <c r="P2555" s="461"/>
    </row>
    <row r="2556" spans="1:18" s="462" customFormat="1" ht="17.25" hidden="1" outlineLevel="3" x14ac:dyDescent="0.3">
      <c r="A2556" s="438"/>
      <c r="B2556" s="603"/>
      <c r="C2556" s="439" t="s">
        <v>2262</v>
      </c>
      <c r="D2556" s="483" t="s">
        <v>2263</v>
      </c>
      <c r="E2556" s="91"/>
      <c r="F2556" s="220"/>
      <c r="G2556" s="220"/>
      <c r="H2556" s="461"/>
      <c r="I2556" s="461"/>
      <c r="J2556" s="595"/>
      <c r="K2556" s="595"/>
      <c r="L2556" s="595"/>
      <c r="M2556" s="595"/>
      <c r="N2556" s="595"/>
      <c r="O2556" s="461"/>
      <c r="P2556" s="461"/>
    </row>
    <row r="2557" spans="1:18" s="462" customFormat="1" ht="17.25" hidden="1" outlineLevel="3" x14ac:dyDescent="0.3">
      <c r="A2557" s="438"/>
      <c r="B2557" s="603"/>
      <c r="C2557" s="439" t="s">
        <v>2264</v>
      </c>
      <c r="D2557" s="483" t="s">
        <v>2265</v>
      </c>
      <c r="E2557" s="91"/>
      <c r="F2557" s="220"/>
      <c r="G2557" s="220"/>
      <c r="H2557" s="461"/>
      <c r="I2557" s="461"/>
      <c r="J2557" s="595"/>
      <c r="K2557" s="595"/>
      <c r="L2557" s="595"/>
      <c r="M2557" s="595"/>
      <c r="N2557" s="595"/>
      <c r="O2557" s="461"/>
      <c r="P2557" s="461"/>
    </row>
    <row r="2558" spans="1:18" s="462" customFormat="1" ht="17.25" hidden="1" outlineLevel="3" x14ac:dyDescent="0.3">
      <c r="A2558" s="438"/>
      <c r="B2558" s="603"/>
      <c r="C2558" s="439" t="s">
        <v>2266</v>
      </c>
      <c r="D2558" s="483" t="s">
        <v>2267</v>
      </c>
      <c r="E2558" s="91"/>
      <c r="F2558" s="220"/>
      <c r="G2558" s="220"/>
      <c r="H2558" s="461"/>
      <c r="I2558" s="461"/>
      <c r="J2558" s="595"/>
      <c r="K2558" s="595"/>
      <c r="L2558" s="595"/>
      <c r="M2558" s="595"/>
      <c r="N2558" s="595"/>
      <c r="O2558" s="461"/>
      <c r="P2558" s="461"/>
    </row>
    <row r="2559" spans="1:18" s="462" customFormat="1" ht="17.25" hidden="1" outlineLevel="3" x14ac:dyDescent="0.3">
      <c r="A2559" s="438"/>
      <c r="B2559" s="603"/>
      <c r="C2559" s="439" t="s">
        <v>2268</v>
      </c>
      <c r="D2559" s="483" t="s">
        <v>2269</v>
      </c>
      <c r="E2559" s="91"/>
      <c r="F2559" s="220"/>
      <c r="G2559" s="220"/>
      <c r="H2559" s="461"/>
      <c r="I2559" s="461"/>
      <c r="J2559" s="595"/>
      <c r="K2559" s="595"/>
      <c r="L2559" s="595"/>
      <c r="M2559" s="595"/>
      <c r="N2559" s="595"/>
      <c r="O2559" s="461"/>
      <c r="P2559" s="461"/>
    </row>
    <row r="2560" spans="1:18" s="462" customFormat="1" ht="17.25" hidden="1" outlineLevel="3" x14ac:dyDescent="0.3">
      <c r="A2560" s="438"/>
      <c r="B2560" s="603"/>
      <c r="C2560" s="439" t="s">
        <v>2270</v>
      </c>
      <c r="D2560" s="483" t="s">
        <v>2271</v>
      </c>
      <c r="E2560" s="91"/>
      <c r="F2560" s="220"/>
      <c r="G2560" s="220"/>
      <c r="H2560" s="461"/>
      <c r="I2560" s="461"/>
      <c r="J2560" s="595"/>
      <c r="K2560" s="595"/>
      <c r="L2560" s="595"/>
      <c r="M2560" s="595"/>
      <c r="N2560" s="595"/>
      <c r="O2560" s="461"/>
      <c r="P2560" s="461"/>
    </row>
    <row r="2561" spans="1:18" s="462" customFormat="1" ht="17.25" hidden="1" outlineLevel="3" x14ac:dyDescent="0.3">
      <c r="A2561" s="438"/>
      <c r="B2561" s="603"/>
      <c r="C2561" s="439" t="s">
        <v>2272</v>
      </c>
      <c r="D2561" s="483" t="s">
        <v>2273</v>
      </c>
      <c r="E2561" s="91"/>
      <c r="F2561" s="220"/>
      <c r="G2561" s="220"/>
      <c r="H2561" s="461"/>
      <c r="I2561" s="461"/>
      <c r="J2561" s="595"/>
      <c r="K2561" s="595"/>
      <c r="L2561" s="595"/>
      <c r="M2561" s="595"/>
      <c r="N2561" s="595"/>
      <c r="O2561" s="461"/>
      <c r="P2561" s="461"/>
    </row>
    <row r="2562" spans="1:18" s="462" customFormat="1" ht="17.25" hidden="1" outlineLevel="3" x14ac:dyDescent="0.3">
      <c r="A2562" s="438"/>
      <c r="B2562" s="603"/>
      <c r="C2562" s="439" t="s">
        <v>2274</v>
      </c>
      <c r="D2562" s="483" t="s">
        <v>2275</v>
      </c>
      <c r="E2562" s="91"/>
      <c r="F2562" s="220"/>
      <c r="G2562" s="220"/>
      <c r="H2562" s="461"/>
      <c r="I2562" s="461"/>
      <c r="J2562" s="595"/>
      <c r="K2562" s="595"/>
      <c r="L2562" s="595"/>
      <c r="M2562" s="595"/>
      <c r="N2562" s="595"/>
      <c r="O2562" s="461"/>
      <c r="P2562" s="461"/>
    </row>
    <row r="2563" spans="1:18" s="596" customFormat="1" ht="17.25" hidden="1" outlineLevel="3" x14ac:dyDescent="0.3">
      <c r="A2563" s="438"/>
      <c r="B2563" s="226"/>
      <c r="C2563" s="439" t="s">
        <v>2276</v>
      </c>
      <c r="D2563" s="483" t="s">
        <v>2277</v>
      </c>
      <c r="E2563" s="91"/>
      <c r="F2563" s="220"/>
      <c r="G2563" s="220"/>
      <c r="H2563" s="221"/>
      <c r="I2563" s="222"/>
      <c r="J2563" s="223"/>
      <c r="K2563" s="595"/>
      <c r="L2563" s="595"/>
      <c r="M2563" s="595"/>
      <c r="N2563" s="595"/>
      <c r="O2563" s="595"/>
      <c r="P2563" s="595"/>
      <c r="Q2563" s="595"/>
      <c r="R2563" s="595"/>
    </row>
    <row r="2564" spans="1:18" s="462" customFormat="1" ht="17.25" hidden="1" outlineLevel="3" x14ac:dyDescent="0.3">
      <c r="A2564" s="438"/>
      <c r="B2564" s="603"/>
      <c r="C2564" s="439" t="s">
        <v>2278</v>
      </c>
      <c r="D2564" s="483" t="s">
        <v>2279</v>
      </c>
      <c r="E2564" s="91"/>
      <c r="F2564" s="220"/>
      <c r="G2564" s="220"/>
      <c r="H2564" s="461"/>
      <c r="I2564" s="461"/>
      <c r="J2564" s="595"/>
      <c r="K2564" s="595"/>
      <c r="L2564" s="595"/>
      <c r="M2564" s="595"/>
      <c r="N2564" s="595"/>
      <c r="O2564" s="461"/>
      <c r="P2564" s="461"/>
    </row>
    <row r="2565" spans="1:18" s="462" customFormat="1" ht="17.25" hidden="1" outlineLevel="3" x14ac:dyDescent="0.3">
      <c r="A2565" s="438"/>
      <c r="B2565" s="603"/>
      <c r="C2565" s="439" t="s">
        <v>2280</v>
      </c>
      <c r="D2565" s="483" t="s">
        <v>2281</v>
      </c>
      <c r="E2565" s="91"/>
      <c r="F2565" s="220"/>
      <c r="G2565" s="220"/>
      <c r="H2565" s="461"/>
      <c r="I2565" s="461"/>
      <c r="J2565" s="595"/>
      <c r="K2565" s="595"/>
      <c r="L2565" s="595"/>
      <c r="M2565" s="595"/>
      <c r="N2565" s="595"/>
      <c r="O2565" s="461"/>
      <c r="P2565" s="461"/>
    </row>
    <row r="2566" spans="1:18" s="596" customFormat="1" ht="17.25" hidden="1" customHeight="1" outlineLevel="3" x14ac:dyDescent="0.3">
      <c r="A2566" s="444"/>
      <c r="B2566" s="451"/>
      <c r="C2566" s="451"/>
      <c r="D2566" s="451"/>
      <c r="E2566" s="452"/>
      <c r="F2566" s="220"/>
      <c r="G2566" s="220"/>
      <c r="H2566" s="221"/>
      <c r="I2566" s="222"/>
      <c r="J2566" s="223"/>
      <c r="K2566" s="595"/>
      <c r="L2566" s="595"/>
      <c r="M2566" s="595"/>
      <c r="N2566" s="595"/>
      <c r="O2566" s="595"/>
      <c r="P2566" s="595"/>
      <c r="Q2566" s="595"/>
      <c r="R2566" s="595"/>
    </row>
    <row r="2567" spans="1:18" s="462" customFormat="1" ht="17.25" hidden="1" outlineLevel="3" x14ac:dyDescent="0.3">
      <c r="A2567" s="438"/>
      <c r="B2567" s="603"/>
      <c r="C2567" s="508" t="s">
        <v>2282</v>
      </c>
      <c r="D2567" s="483" t="s">
        <v>2283</v>
      </c>
      <c r="E2567" s="91" t="s">
        <v>2284</v>
      </c>
      <c r="F2567" s="220"/>
      <c r="G2567" s="220"/>
      <c r="H2567" s="461"/>
      <c r="I2567" s="461"/>
      <c r="J2567" s="595"/>
      <c r="K2567" s="595"/>
      <c r="L2567" s="595"/>
      <c r="M2567" s="595"/>
      <c r="N2567" s="595"/>
      <c r="O2567" s="461"/>
      <c r="P2567" s="461"/>
    </row>
    <row r="2568" spans="1:18" s="462" customFormat="1" ht="34.5" hidden="1" outlineLevel="3" x14ac:dyDescent="0.3">
      <c r="A2568" s="438"/>
      <c r="B2568" s="603"/>
      <c r="C2568" s="508" t="s">
        <v>2285</v>
      </c>
      <c r="D2568" s="483" t="s">
        <v>2286</v>
      </c>
      <c r="E2568" s="91" t="s">
        <v>2287</v>
      </c>
      <c r="F2568" s="220"/>
      <c r="G2568" s="220"/>
      <c r="H2568" s="461"/>
      <c r="I2568" s="461"/>
      <c r="J2568" s="595"/>
      <c r="K2568" s="595"/>
      <c r="L2568" s="595"/>
      <c r="M2568" s="595"/>
      <c r="N2568" s="595"/>
      <c r="O2568" s="461"/>
      <c r="P2568" s="461"/>
    </row>
    <row r="2569" spans="1:18" s="462" customFormat="1" ht="17.25" hidden="1" outlineLevel="3" x14ac:dyDescent="0.3">
      <c r="A2569" s="438"/>
      <c r="B2569" s="603"/>
      <c r="C2569" s="508" t="s">
        <v>2288</v>
      </c>
      <c r="D2569" s="483" t="s">
        <v>2289</v>
      </c>
      <c r="E2569" s="91"/>
      <c r="F2569" s="220"/>
      <c r="G2569" s="220"/>
      <c r="H2569" s="461"/>
      <c r="I2569" s="461"/>
      <c r="J2569" s="595"/>
      <c r="K2569" s="595"/>
      <c r="L2569" s="595"/>
      <c r="M2569" s="595"/>
      <c r="N2569" s="595"/>
      <c r="O2569" s="461"/>
      <c r="P2569" s="461"/>
    </row>
    <row r="2570" spans="1:18" s="462" customFormat="1" ht="17.25" hidden="1" outlineLevel="3" x14ac:dyDescent="0.3">
      <c r="A2570" s="438"/>
      <c r="B2570" s="603"/>
      <c r="C2570" s="508" t="s">
        <v>2290</v>
      </c>
      <c r="D2570" s="483" t="s">
        <v>2291</v>
      </c>
      <c r="E2570" s="91"/>
      <c r="F2570" s="220"/>
      <c r="G2570" s="220"/>
      <c r="H2570" s="461"/>
      <c r="I2570" s="461"/>
      <c r="J2570" s="595"/>
      <c r="K2570" s="595"/>
      <c r="L2570" s="595"/>
      <c r="M2570" s="595"/>
      <c r="N2570" s="595"/>
      <c r="O2570" s="461"/>
      <c r="P2570" s="461"/>
    </row>
    <row r="2571" spans="1:18" s="462" customFormat="1" ht="17.25" hidden="1" outlineLevel="3" x14ac:dyDescent="0.3">
      <c r="A2571" s="438"/>
      <c r="B2571" s="603"/>
      <c r="C2571" s="508" t="s">
        <v>2292</v>
      </c>
      <c r="D2571" s="483" t="s">
        <v>2293</v>
      </c>
      <c r="E2571" s="91"/>
      <c r="F2571" s="220"/>
      <c r="G2571" s="220"/>
      <c r="H2571" s="461"/>
      <c r="I2571" s="461"/>
      <c r="J2571" s="595"/>
      <c r="K2571" s="595"/>
      <c r="L2571" s="595"/>
      <c r="M2571" s="595"/>
      <c r="N2571" s="595"/>
      <c r="O2571" s="461"/>
      <c r="P2571" s="461"/>
    </row>
    <row r="2572" spans="1:18" s="596" customFormat="1" ht="17.25" hidden="1" customHeight="1" outlineLevel="3" x14ac:dyDescent="0.3">
      <c r="A2572" s="444"/>
      <c r="B2572" s="451"/>
      <c r="C2572" s="451"/>
      <c r="D2572" s="451"/>
      <c r="E2572" s="452"/>
      <c r="F2572" s="220"/>
      <c r="G2572" s="220"/>
      <c r="H2572" s="221"/>
      <c r="I2572" s="222"/>
      <c r="J2572" s="223"/>
      <c r="K2572" s="595"/>
      <c r="L2572" s="595"/>
      <c r="M2572" s="595"/>
      <c r="N2572" s="595"/>
      <c r="O2572" s="595"/>
      <c r="P2572" s="595"/>
      <c r="Q2572" s="595"/>
      <c r="R2572" s="595"/>
    </row>
    <row r="2573" spans="1:18" s="462" customFormat="1" ht="34.5" hidden="1" outlineLevel="3" x14ac:dyDescent="0.3">
      <c r="A2573" s="438"/>
      <c r="B2573" s="603"/>
      <c r="C2573" s="508" t="s">
        <v>2294</v>
      </c>
      <c r="D2573" s="483" t="s">
        <v>2295</v>
      </c>
      <c r="E2573" s="91" t="s">
        <v>2296</v>
      </c>
      <c r="F2573" s="220"/>
      <c r="G2573" s="220"/>
      <c r="H2573" s="461"/>
      <c r="I2573" s="461"/>
      <c r="J2573" s="595"/>
      <c r="K2573" s="595"/>
      <c r="L2573" s="595"/>
      <c r="M2573" s="595"/>
      <c r="N2573" s="595"/>
      <c r="O2573" s="461"/>
      <c r="P2573" s="461"/>
    </row>
    <row r="2574" spans="1:18" s="462" customFormat="1" ht="34.5" hidden="1" outlineLevel="3" x14ac:dyDescent="0.3">
      <c r="A2574" s="438"/>
      <c r="B2574" s="603"/>
      <c r="C2574" s="508" t="s">
        <v>2297</v>
      </c>
      <c r="D2574" s="483" t="s">
        <v>2298</v>
      </c>
      <c r="E2574" s="91"/>
      <c r="F2574" s="220"/>
      <c r="G2574" s="220"/>
      <c r="H2574" s="461"/>
      <c r="I2574" s="461"/>
      <c r="J2574" s="595"/>
      <c r="K2574" s="595"/>
      <c r="L2574" s="595"/>
      <c r="M2574" s="595"/>
      <c r="N2574" s="595"/>
      <c r="O2574" s="461"/>
      <c r="P2574" s="461"/>
    </row>
    <row r="2575" spans="1:18" s="462" customFormat="1" ht="34.5" hidden="1" outlineLevel="3" x14ac:dyDescent="0.3">
      <c r="A2575" s="438"/>
      <c r="B2575" s="603"/>
      <c r="C2575" s="508" t="s">
        <v>2299</v>
      </c>
      <c r="D2575" s="483" t="s">
        <v>2300</v>
      </c>
      <c r="E2575" s="91"/>
      <c r="F2575" s="220"/>
      <c r="G2575" s="220"/>
      <c r="H2575" s="461"/>
      <c r="I2575" s="461"/>
      <c r="J2575" s="595"/>
      <c r="K2575" s="595"/>
      <c r="L2575" s="595"/>
      <c r="M2575" s="595"/>
      <c r="N2575" s="595"/>
      <c r="O2575" s="461"/>
      <c r="P2575" s="461"/>
    </row>
    <row r="2576" spans="1:18" s="462" customFormat="1" ht="34.5" hidden="1" outlineLevel="3" x14ac:dyDescent="0.3">
      <c r="A2576" s="438"/>
      <c r="B2576" s="603"/>
      <c r="C2576" s="508" t="s">
        <v>2301</v>
      </c>
      <c r="D2576" s="483" t="s">
        <v>2302</v>
      </c>
      <c r="E2576" s="91"/>
      <c r="F2576" s="220"/>
      <c r="G2576" s="220"/>
      <c r="H2576" s="461"/>
      <c r="I2576" s="461"/>
      <c r="J2576" s="595"/>
      <c r="K2576" s="595"/>
      <c r="L2576" s="595"/>
      <c r="M2576" s="595"/>
      <c r="N2576" s="595"/>
      <c r="O2576" s="461"/>
      <c r="P2576" s="461"/>
    </row>
    <row r="2577" spans="1:18" s="462" customFormat="1" ht="34.5" hidden="1" outlineLevel="3" x14ac:dyDescent="0.3">
      <c r="A2577" s="438"/>
      <c r="B2577" s="603"/>
      <c r="C2577" s="508" t="s">
        <v>2303</v>
      </c>
      <c r="D2577" s="483" t="s">
        <v>2304</v>
      </c>
      <c r="E2577" s="91"/>
      <c r="F2577" s="220"/>
      <c r="G2577" s="220"/>
      <c r="H2577" s="461"/>
      <c r="I2577" s="461"/>
      <c r="J2577" s="595"/>
      <c r="K2577" s="595"/>
      <c r="L2577" s="595"/>
      <c r="M2577" s="595"/>
      <c r="N2577" s="595"/>
      <c r="O2577" s="461"/>
      <c r="P2577" s="461"/>
    </row>
    <row r="2578" spans="1:18" s="462" customFormat="1" ht="34.5" hidden="1" outlineLevel="3" x14ac:dyDescent="0.3">
      <c r="A2578" s="438"/>
      <c r="B2578" s="603"/>
      <c r="C2578" s="508" t="s">
        <v>2305</v>
      </c>
      <c r="D2578" s="483" t="s">
        <v>2306</v>
      </c>
      <c r="E2578" s="91"/>
      <c r="F2578" s="220"/>
      <c r="G2578" s="220"/>
      <c r="H2578" s="461"/>
      <c r="I2578" s="461"/>
      <c r="J2578" s="595"/>
      <c r="K2578" s="595"/>
      <c r="L2578" s="595"/>
      <c r="M2578" s="595"/>
      <c r="N2578" s="595"/>
      <c r="O2578" s="461"/>
      <c r="P2578" s="461"/>
    </row>
    <row r="2579" spans="1:18" s="596" customFormat="1" ht="17.25" hidden="1" customHeight="1" outlineLevel="3" x14ac:dyDescent="0.3">
      <c r="A2579" s="444"/>
      <c r="B2579" s="451"/>
      <c r="C2579" s="451"/>
      <c r="D2579" s="451"/>
      <c r="E2579" s="452"/>
      <c r="F2579" s="220"/>
      <c r="G2579" s="220"/>
      <c r="H2579" s="221"/>
      <c r="I2579" s="222"/>
      <c r="J2579" s="223"/>
      <c r="K2579" s="595"/>
      <c r="L2579" s="595"/>
      <c r="M2579" s="595"/>
      <c r="N2579" s="595"/>
      <c r="O2579" s="595"/>
      <c r="P2579" s="595"/>
      <c r="Q2579" s="595"/>
      <c r="R2579" s="595"/>
    </row>
    <row r="2580" spans="1:18" s="462" customFormat="1" ht="34.5" hidden="1" outlineLevel="3" x14ac:dyDescent="0.3">
      <c r="A2580" s="438"/>
      <c r="B2580" s="603"/>
      <c r="C2580" s="508" t="s">
        <v>2307</v>
      </c>
      <c r="D2580" s="483" t="s">
        <v>2308</v>
      </c>
      <c r="E2580" s="91" t="s">
        <v>2309</v>
      </c>
      <c r="F2580" s="220"/>
      <c r="G2580" s="220"/>
      <c r="H2580" s="461"/>
      <c r="I2580" s="461"/>
      <c r="J2580" s="595"/>
      <c r="K2580" s="595"/>
      <c r="L2580" s="595"/>
      <c r="M2580" s="595"/>
      <c r="N2580" s="595"/>
      <c r="O2580" s="461"/>
      <c r="P2580" s="461"/>
    </row>
    <row r="2581" spans="1:18" s="596" customFormat="1" ht="17.25" hidden="1" customHeight="1" outlineLevel="3" x14ac:dyDescent="0.3">
      <c r="A2581" s="444"/>
      <c r="B2581" s="451"/>
      <c r="C2581" s="451"/>
      <c r="D2581" s="451"/>
      <c r="E2581" s="452"/>
      <c r="F2581" s="220"/>
      <c r="G2581" s="220"/>
      <c r="H2581" s="221"/>
      <c r="I2581" s="222"/>
      <c r="J2581" s="223"/>
      <c r="K2581" s="595"/>
      <c r="L2581" s="595"/>
      <c r="M2581" s="595"/>
      <c r="N2581" s="595"/>
      <c r="O2581" s="595"/>
      <c r="P2581" s="595"/>
      <c r="Q2581" s="595"/>
      <c r="R2581" s="595"/>
    </row>
    <row r="2582" spans="1:18" s="462" customFormat="1" ht="34.5" hidden="1" outlineLevel="3" x14ac:dyDescent="0.3">
      <c r="A2582" s="438"/>
      <c r="B2582" s="603"/>
      <c r="C2582" s="439" t="s">
        <v>2310</v>
      </c>
      <c r="D2582" s="440" t="s">
        <v>2311</v>
      </c>
      <c r="E2582" s="507" t="s">
        <v>2312</v>
      </c>
      <c r="F2582" s="220"/>
      <c r="G2582" s="220"/>
      <c r="H2582" s="461"/>
      <c r="I2582" s="461"/>
      <c r="J2582" s="595"/>
      <c r="K2582" s="595"/>
      <c r="L2582" s="595"/>
      <c r="M2582" s="595"/>
      <c r="N2582" s="595"/>
      <c r="O2582" s="461"/>
      <c r="P2582" s="461"/>
    </row>
    <row r="2583" spans="1:18" s="462" customFormat="1" ht="17.25" hidden="1" outlineLevel="3" x14ac:dyDescent="0.3">
      <c r="A2583" s="438"/>
      <c r="B2583" s="603"/>
      <c r="C2583" s="439" t="s">
        <v>2313</v>
      </c>
      <c r="D2583" s="440" t="s">
        <v>2314</v>
      </c>
      <c r="E2583" s="91"/>
      <c r="F2583" s="220"/>
      <c r="G2583" s="220"/>
      <c r="H2583" s="461"/>
      <c r="I2583" s="461"/>
      <c r="J2583" s="595"/>
      <c r="K2583" s="595"/>
      <c r="L2583" s="595"/>
      <c r="M2583" s="595"/>
      <c r="N2583" s="595"/>
      <c r="O2583" s="461"/>
      <c r="P2583" s="461"/>
    </row>
    <row r="2584" spans="1:18" s="596" customFormat="1" ht="17.25" hidden="1" customHeight="1" outlineLevel="3" x14ac:dyDescent="0.3">
      <c r="A2584" s="444"/>
      <c r="B2584" s="451"/>
      <c r="C2584" s="451"/>
      <c r="D2584" s="451"/>
      <c r="E2584" s="452"/>
      <c r="F2584" s="220"/>
      <c r="G2584" s="220"/>
      <c r="H2584" s="221"/>
      <c r="I2584" s="222"/>
      <c r="J2584" s="223"/>
      <c r="K2584" s="595"/>
      <c r="L2584" s="595"/>
      <c r="M2584" s="595"/>
      <c r="N2584" s="595"/>
      <c r="O2584" s="595"/>
      <c r="P2584" s="595"/>
      <c r="Q2584" s="595"/>
      <c r="R2584" s="595"/>
    </row>
    <row r="2585" spans="1:18" s="462" customFormat="1" ht="17.25" hidden="1" outlineLevel="3" x14ac:dyDescent="0.3">
      <c r="A2585" s="438"/>
      <c r="B2585" s="603"/>
      <c r="C2585" s="508" t="s">
        <v>2315</v>
      </c>
      <c r="D2585" s="483" t="s">
        <v>2316</v>
      </c>
      <c r="E2585" s="91" t="s">
        <v>2317</v>
      </c>
      <c r="F2585" s="220"/>
      <c r="G2585" s="220"/>
      <c r="H2585" s="461"/>
      <c r="I2585" s="461"/>
      <c r="J2585" s="595"/>
      <c r="K2585" s="595"/>
      <c r="L2585" s="595"/>
      <c r="M2585" s="595"/>
      <c r="N2585" s="595"/>
      <c r="O2585" s="461"/>
      <c r="P2585" s="461"/>
    </row>
    <row r="2586" spans="1:18" s="462" customFormat="1" ht="17.25" hidden="1" outlineLevel="3" x14ac:dyDescent="0.3">
      <c r="A2586" s="438"/>
      <c r="B2586" s="603"/>
      <c r="C2586" s="508" t="s">
        <v>2318</v>
      </c>
      <c r="D2586" s="483" t="s">
        <v>2319</v>
      </c>
      <c r="E2586" s="91"/>
      <c r="F2586" s="220"/>
      <c r="G2586" s="220"/>
      <c r="H2586" s="461"/>
      <c r="I2586" s="461"/>
      <c r="J2586" s="595"/>
      <c r="K2586" s="595"/>
      <c r="L2586" s="595"/>
      <c r="M2586" s="595"/>
      <c r="N2586" s="595"/>
      <c r="O2586" s="461"/>
      <c r="P2586" s="461"/>
    </row>
    <row r="2587" spans="1:18" s="462" customFormat="1" ht="17.25" hidden="1" outlineLevel="3" x14ac:dyDescent="0.3">
      <c r="A2587" s="438"/>
      <c r="B2587" s="603"/>
      <c r="C2587" s="508" t="s">
        <v>2320</v>
      </c>
      <c r="D2587" s="483" t="s">
        <v>2321</v>
      </c>
      <c r="E2587" s="91"/>
      <c r="F2587" s="220"/>
      <c r="G2587" s="220"/>
      <c r="H2587" s="461"/>
      <c r="I2587" s="461"/>
      <c r="J2587" s="595"/>
      <c r="K2587" s="595"/>
      <c r="L2587" s="595"/>
      <c r="M2587" s="595"/>
      <c r="N2587" s="595"/>
      <c r="O2587" s="461"/>
      <c r="P2587" s="461"/>
    </row>
    <row r="2588" spans="1:18" s="462" customFormat="1" ht="17.25" hidden="1" outlineLevel="3" x14ac:dyDescent="0.3">
      <c r="A2588" s="438"/>
      <c r="B2588" s="603"/>
      <c r="C2588" s="508" t="s">
        <v>2322</v>
      </c>
      <c r="D2588" s="483" t="s">
        <v>2323</v>
      </c>
      <c r="E2588" s="91"/>
      <c r="F2588" s="220"/>
      <c r="G2588" s="220"/>
      <c r="H2588" s="461"/>
      <c r="I2588" s="461"/>
      <c r="J2588" s="595"/>
      <c r="K2588" s="595"/>
      <c r="L2588" s="595"/>
      <c r="M2588" s="595"/>
      <c r="N2588" s="595"/>
      <c r="O2588" s="461"/>
      <c r="P2588" s="461"/>
    </row>
    <row r="2589" spans="1:18" s="462" customFormat="1" ht="17.25" hidden="1" outlineLevel="3" x14ac:dyDescent="0.3">
      <c r="A2589" s="438"/>
      <c r="B2589" s="603"/>
      <c r="C2589" s="508" t="s">
        <v>2324</v>
      </c>
      <c r="D2589" s="483" t="s">
        <v>2325</v>
      </c>
      <c r="E2589" s="507"/>
      <c r="F2589" s="220"/>
      <c r="G2589" s="220"/>
      <c r="H2589" s="461"/>
      <c r="I2589" s="461"/>
      <c r="J2589" s="595"/>
      <c r="K2589" s="595"/>
      <c r="L2589" s="595"/>
      <c r="M2589" s="595"/>
      <c r="N2589" s="595"/>
      <c r="O2589" s="461"/>
      <c r="P2589" s="461"/>
    </row>
    <row r="2590" spans="1:18" s="462" customFormat="1" ht="17.25" hidden="1" outlineLevel="3" x14ac:dyDescent="0.3">
      <c r="A2590" s="438"/>
      <c r="B2590" s="603"/>
      <c r="C2590" s="508" t="s">
        <v>2326</v>
      </c>
      <c r="D2590" s="483" t="s">
        <v>2327</v>
      </c>
      <c r="E2590" s="507"/>
      <c r="F2590" s="220"/>
      <c r="G2590" s="220"/>
      <c r="H2590" s="461"/>
      <c r="I2590" s="461"/>
      <c r="J2590" s="595"/>
      <c r="K2590" s="595"/>
      <c r="L2590" s="595"/>
      <c r="M2590" s="595"/>
      <c r="N2590" s="595"/>
      <c r="O2590" s="461"/>
      <c r="P2590" s="461"/>
    </row>
    <row r="2591" spans="1:18" s="462" customFormat="1" ht="17.25" hidden="1" outlineLevel="3" x14ac:dyDescent="0.3">
      <c r="A2591" s="438"/>
      <c r="B2591" s="603"/>
      <c r="C2591" s="508" t="s">
        <v>2328</v>
      </c>
      <c r="D2591" s="483" t="s">
        <v>2329</v>
      </c>
      <c r="E2591" s="507"/>
      <c r="F2591" s="220"/>
      <c r="G2591" s="220"/>
      <c r="H2591" s="461"/>
      <c r="I2591" s="461"/>
      <c r="J2591" s="595"/>
      <c r="K2591" s="595"/>
      <c r="L2591" s="595"/>
      <c r="M2591" s="595"/>
      <c r="N2591" s="595"/>
      <c r="O2591" s="461"/>
      <c r="P2591" s="461"/>
    </row>
    <row r="2592" spans="1:18" s="596" customFormat="1" ht="17.25" hidden="1" outlineLevel="3" x14ac:dyDescent="0.3">
      <c r="A2592" s="444"/>
      <c r="B2592" s="451"/>
      <c r="C2592" s="451"/>
      <c r="D2592" s="451"/>
      <c r="E2592" s="452"/>
      <c r="F2592" s="220"/>
      <c r="G2592" s="220"/>
      <c r="H2592" s="221"/>
      <c r="I2592" s="222"/>
      <c r="J2592" s="223"/>
      <c r="K2592" s="595"/>
      <c r="L2592" s="595"/>
      <c r="M2592" s="595"/>
      <c r="N2592" s="595"/>
      <c r="O2592" s="595"/>
      <c r="P2592" s="595"/>
      <c r="Q2592" s="595"/>
      <c r="R2592" s="595"/>
    </row>
    <row r="2593" spans="1:18" s="462" customFormat="1" ht="34.5" hidden="1" outlineLevel="3" x14ac:dyDescent="0.3">
      <c r="A2593" s="438"/>
      <c r="B2593" s="603"/>
      <c r="C2593" s="508" t="s">
        <v>2330</v>
      </c>
      <c r="D2593" s="483" t="s">
        <v>2331</v>
      </c>
      <c r="E2593" s="619" t="s">
        <v>2332</v>
      </c>
      <c r="F2593" s="220"/>
      <c r="G2593" s="220"/>
      <c r="H2593" s="461"/>
      <c r="I2593" s="461"/>
      <c r="J2593" s="595"/>
      <c r="K2593" s="595"/>
      <c r="L2593" s="595"/>
      <c r="M2593" s="595"/>
      <c r="N2593" s="595"/>
      <c r="O2593" s="461"/>
      <c r="P2593" s="461"/>
    </row>
    <row r="2594" spans="1:18" s="596" customFormat="1" ht="17.25" hidden="1" customHeight="1" outlineLevel="3" x14ac:dyDescent="0.3">
      <c r="A2594" s="444"/>
      <c r="B2594" s="451"/>
      <c r="C2594" s="451"/>
      <c r="D2594" s="451"/>
      <c r="E2594" s="452"/>
      <c r="F2594" s="220"/>
      <c r="G2594" s="220"/>
      <c r="H2594" s="221"/>
      <c r="I2594" s="222"/>
      <c r="J2594" s="223"/>
      <c r="K2594" s="595"/>
      <c r="L2594" s="595"/>
      <c r="M2594" s="595"/>
      <c r="N2594" s="595"/>
      <c r="O2594" s="595"/>
      <c r="P2594" s="595"/>
      <c r="Q2594" s="595"/>
      <c r="R2594" s="595"/>
    </row>
    <row r="2595" spans="1:18" s="462" customFormat="1" ht="17.25" hidden="1" outlineLevel="3" x14ac:dyDescent="0.3">
      <c r="A2595" s="438"/>
      <c r="B2595" s="603"/>
      <c r="C2595" s="508" t="s">
        <v>2333</v>
      </c>
      <c r="D2595" s="483" t="s">
        <v>2334</v>
      </c>
      <c r="E2595" s="619" t="s">
        <v>2335</v>
      </c>
      <c r="F2595" s="220"/>
      <c r="G2595" s="220"/>
      <c r="H2595" s="461"/>
      <c r="I2595" s="461"/>
      <c r="J2595" s="595"/>
      <c r="K2595" s="595"/>
      <c r="L2595" s="595"/>
      <c r="M2595" s="595"/>
      <c r="N2595" s="595"/>
      <c r="O2595" s="461"/>
      <c r="P2595" s="461"/>
    </row>
    <row r="2596" spans="1:18" s="462" customFormat="1" ht="17.25" hidden="1" outlineLevel="3" x14ac:dyDescent="0.3">
      <c r="A2596" s="438"/>
      <c r="B2596" s="603"/>
      <c r="C2596" s="508" t="s">
        <v>2336</v>
      </c>
      <c r="D2596" s="483" t="s">
        <v>2337</v>
      </c>
      <c r="E2596" s="619" t="s">
        <v>2335</v>
      </c>
      <c r="F2596" s="220"/>
      <c r="G2596" s="220"/>
      <c r="H2596" s="461"/>
      <c r="I2596" s="461"/>
      <c r="J2596" s="595"/>
      <c r="K2596" s="595"/>
      <c r="L2596" s="595"/>
      <c r="M2596" s="595"/>
      <c r="N2596" s="595"/>
      <c r="O2596" s="461"/>
      <c r="P2596" s="461"/>
    </row>
    <row r="2597" spans="1:18" s="462" customFormat="1" ht="17.25" hidden="1" outlineLevel="3" x14ac:dyDescent="0.3">
      <c r="A2597" s="438"/>
      <c r="B2597" s="603"/>
      <c r="C2597" s="508" t="s">
        <v>2338</v>
      </c>
      <c r="D2597" s="483" t="s">
        <v>2339</v>
      </c>
      <c r="E2597" s="619" t="s">
        <v>2335</v>
      </c>
      <c r="F2597" s="220"/>
      <c r="G2597" s="220"/>
      <c r="H2597" s="461"/>
      <c r="I2597" s="461"/>
      <c r="J2597" s="595"/>
      <c r="K2597" s="595"/>
      <c r="L2597" s="595"/>
      <c r="M2597" s="595"/>
      <c r="N2597" s="595"/>
      <c r="O2597" s="461"/>
      <c r="P2597" s="461"/>
    </row>
    <row r="2598" spans="1:18" s="462" customFormat="1" ht="17.25" hidden="1" outlineLevel="3" x14ac:dyDescent="0.3">
      <c r="A2598" s="438"/>
      <c r="B2598" s="603"/>
      <c r="C2598" s="508" t="s">
        <v>2340</v>
      </c>
      <c r="D2598" s="483" t="s">
        <v>2341</v>
      </c>
      <c r="E2598" s="619" t="s">
        <v>2335</v>
      </c>
      <c r="F2598" s="220"/>
      <c r="G2598" s="220"/>
      <c r="H2598" s="461"/>
      <c r="I2598" s="461"/>
      <c r="J2598" s="595"/>
      <c r="K2598" s="595"/>
      <c r="L2598" s="595"/>
      <c r="M2598" s="595"/>
      <c r="N2598" s="595"/>
      <c r="O2598" s="461"/>
      <c r="P2598" s="461"/>
    </row>
    <row r="2599" spans="1:18" s="596" customFormat="1" ht="17.25" hidden="1" outlineLevel="3" x14ac:dyDescent="0.3">
      <c r="A2599" s="598"/>
      <c r="B2599" s="599"/>
      <c r="C2599" s="633"/>
      <c r="D2599" s="599"/>
      <c r="E2599" s="634"/>
      <c r="F2599" s="220"/>
      <c r="G2599" s="220"/>
      <c r="H2599" s="221"/>
      <c r="I2599" s="222"/>
      <c r="J2599" s="223"/>
      <c r="K2599" s="595"/>
      <c r="L2599" s="595"/>
      <c r="M2599" s="595"/>
      <c r="N2599" s="595"/>
      <c r="O2599" s="595"/>
      <c r="P2599" s="595"/>
      <c r="Q2599" s="595"/>
      <c r="R2599" s="595"/>
    </row>
    <row r="2600" spans="1:18" s="86" customFormat="1" ht="34.5" hidden="1" outlineLevel="3" x14ac:dyDescent="0.3">
      <c r="A2600" s="438"/>
      <c r="B2600" s="614"/>
      <c r="C2600" s="623" t="s">
        <v>658</v>
      </c>
      <c r="D2600" s="439" t="s">
        <v>2067</v>
      </c>
      <c r="E2600" s="507" t="s">
        <v>2014</v>
      </c>
      <c r="F2600" s="460"/>
      <c r="G2600" s="220"/>
      <c r="H2600" s="462"/>
      <c r="I2600" s="462"/>
      <c r="J2600" s="462"/>
      <c r="K2600" s="462"/>
      <c r="L2600" s="462"/>
      <c r="M2600" s="462"/>
      <c r="N2600" s="462"/>
      <c r="O2600" s="462"/>
      <c r="P2600" s="462"/>
      <c r="Q2600" s="462"/>
      <c r="R2600" s="462"/>
    </row>
    <row r="2601" spans="1:18" s="86" customFormat="1" ht="34.5" hidden="1" outlineLevel="3" x14ac:dyDescent="0.3">
      <c r="A2601" s="438"/>
      <c r="B2601" s="614"/>
      <c r="C2601" s="623" t="s">
        <v>659</v>
      </c>
      <c r="D2601" s="439" t="s">
        <v>2068</v>
      </c>
      <c r="E2601" s="507" t="s">
        <v>2014</v>
      </c>
      <c r="F2601" s="460"/>
      <c r="G2601" s="220"/>
      <c r="H2601" s="462"/>
      <c r="I2601" s="462"/>
      <c r="J2601" s="462"/>
      <c r="K2601" s="462"/>
      <c r="L2601" s="462"/>
      <c r="M2601" s="462"/>
      <c r="N2601" s="462"/>
      <c r="O2601" s="462"/>
      <c r="P2601" s="462"/>
      <c r="Q2601" s="462"/>
      <c r="R2601" s="462"/>
    </row>
    <row r="2602" spans="1:18" s="86" customFormat="1" ht="35.25" hidden="1" outlineLevel="3" thickBot="1" x14ac:dyDescent="0.35">
      <c r="A2602" s="438"/>
      <c r="B2602" s="614"/>
      <c r="C2602" s="439" t="s">
        <v>85</v>
      </c>
      <c r="D2602" s="439" t="s">
        <v>2069</v>
      </c>
      <c r="E2602" s="507" t="s">
        <v>2014</v>
      </c>
      <c r="F2602" s="460"/>
      <c r="G2602" s="220"/>
      <c r="H2602" s="462"/>
      <c r="I2602" s="462"/>
      <c r="J2602" s="462"/>
      <c r="K2602" s="462"/>
      <c r="L2602" s="462"/>
      <c r="M2602" s="462"/>
      <c r="N2602" s="462"/>
      <c r="O2602" s="462"/>
      <c r="P2602" s="462"/>
      <c r="Q2602" s="462"/>
      <c r="R2602" s="462"/>
    </row>
    <row r="2603" spans="1:18" s="596" customFormat="1" ht="18" hidden="1" customHeight="1" outlineLevel="1" thickBot="1" x14ac:dyDescent="0.35">
      <c r="A2603" s="635"/>
      <c r="B2603" s="636"/>
      <c r="C2603" s="636"/>
      <c r="D2603" s="636"/>
      <c r="E2603" s="637"/>
      <c r="F2603" s="203"/>
      <c r="G2603" s="203"/>
      <c r="H2603" s="595"/>
      <c r="I2603" s="595"/>
      <c r="J2603" s="595"/>
      <c r="K2603" s="595"/>
      <c r="L2603" s="595"/>
      <c r="M2603" s="595"/>
      <c r="N2603" s="595"/>
      <c r="O2603" s="595"/>
      <c r="P2603" s="595"/>
    </row>
    <row r="2604" spans="1:18" s="462" customFormat="1" ht="18" customHeight="1" outlineLevel="1" thickBot="1" x14ac:dyDescent="0.35">
      <c r="A2604" s="592"/>
      <c r="B2604" s="706">
        <f>SUM(B2605,B2709)</f>
        <v>12</v>
      </c>
      <c r="C2604" s="593" t="s">
        <v>2342</v>
      </c>
      <c r="D2604" s="593"/>
      <c r="E2604" s="594"/>
      <c r="F2604" s="460"/>
      <c r="G2604" s="83"/>
      <c r="H2604" s="461"/>
      <c r="I2604" s="461"/>
      <c r="J2604" s="461"/>
      <c r="K2604" s="461"/>
      <c r="L2604" s="461"/>
      <c r="M2604" s="461"/>
      <c r="N2604" s="461"/>
      <c r="O2604" s="461"/>
      <c r="P2604" s="461"/>
    </row>
    <row r="2605" spans="1:18" s="86" customFormat="1" ht="17.25" outlineLevel="1" x14ac:dyDescent="0.3">
      <c r="A2605" s="102"/>
      <c r="B2605" s="227">
        <f>SUM(B2606:B2707)</f>
        <v>12</v>
      </c>
      <c r="C2605" s="632" t="s">
        <v>2343</v>
      </c>
      <c r="D2605" s="228" t="s">
        <v>2344</v>
      </c>
      <c r="E2605" s="229"/>
      <c r="F2605" s="83"/>
      <c r="G2605" s="84"/>
      <c r="H2605" s="85"/>
      <c r="I2605" s="85"/>
      <c r="J2605" s="85"/>
      <c r="K2605" s="85"/>
      <c r="L2605" s="85"/>
      <c r="M2605" s="85"/>
      <c r="N2605" s="85"/>
      <c r="O2605" s="85"/>
      <c r="P2605" s="85"/>
    </row>
    <row r="2606" spans="1:18" s="596" customFormat="1" ht="17.25" hidden="1" customHeight="1" outlineLevel="3" x14ac:dyDescent="0.3">
      <c r="A2606" s="444"/>
      <c r="B2606" s="451"/>
      <c r="C2606" s="451"/>
      <c r="D2606" s="451"/>
      <c r="E2606" s="452"/>
      <c r="F2606" s="220"/>
      <c r="G2606" s="220"/>
      <c r="H2606" s="221"/>
      <c r="I2606" s="222"/>
      <c r="J2606" s="223"/>
      <c r="K2606" s="595"/>
      <c r="L2606" s="595"/>
      <c r="M2606" s="595"/>
      <c r="N2606" s="595"/>
      <c r="O2606" s="595"/>
      <c r="P2606" s="595"/>
      <c r="Q2606" s="595"/>
      <c r="R2606" s="595"/>
    </row>
    <row r="2607" spans="1:18" s="462" customFormat="1" ht="34.5" hidden="1" outlineLevel="3" x14ac:dyDescent="0.3">
      <c r="A2607" s="438"/>
      <c r="B2607" s="603"/>
      <c r="C2607" s="508" t="s">
        <v>2153</v>
      </c>
      <c r="D2607" s="483" t="s">
        <v>2154</v>
      </c>
      <c r="E2607" s="230" t="s">
        <v>2155</v>
      </c>
      <c r="F2607" s="220"/>
      <c r="G2607" s="220"/>
      <c r="H2607" s="461"/>
      <c r="I2607" s="461"/>
      <c r="J2607" s="595"/>
      <c r="K2607" s="595"/>
      <c r="L2607" s="595"/>
      <c r="M2607" s="595"/>
      <c r="N2607" s="595"/>
      <c r="O2607" s="461"/>
      <c r="P2607" s="461"/>
    </row>
    <row r="2608" spans="1:18" s="462" customFormat="1" ht="34.5" hidden="1" outlineLevel="3" x14ac:dyDescent="0.3">
      <c r="A2608" s="438"/>
      <c r="B2608" s="603"/>
      <c r="C2608" s="508" t="s">
        <v>2156</v>
      </c>
      <c r="D2608" s="483" t="s">
        <v>2157</v>
      </c>
      <c r="E2608" s="230" t="s">
        <v>2155</v>
      </c>
      <c r="F2608" s="220"/>
      <c r="G2608" s="220"/>
      <c r="H2608" s="461"/>
      <c r="I2608" s="461"/>
      <c r="J2608" s="595"/>
      <c r="K2608" s="595"/>
      <c r="L2608" s="595"/>
      <c r="M2608" s="595"/>
      <c r="N2608" s="595"/>
      <c r="O2608" s="461"/>
      <c r="P2608" s="461"/>
    </row>
    <row r="2609" spans="1:16" s="462" customFormat="1" ht="34.5" hidden="1" outlineLevel="3" x14ac:dyDescent="0.3">
      <c r="A2609" s="438"/>
      <c r="B2609" s="603"/>
      <c r="C2609" s="508" t="s">
        <v>2158</v>
      </c>
      <c r="D2609" s="483" t="s">
        <v>2159</v>
      </c>
      <c r="E2609" s="230" t="s">
        <v>2155</v>
      </c>
      <c r="F2609" s="220"/>
      <c r="G2609" s="220"/>
      <c r="H2609" s="461"/>
      <c r="I2609" s="461"/>
      <c r="J2609" s="595"/>
      <c r="K2609" s="595"/>
      <c r="L2609" s="595"/>
      <c r="M2609" s="595"/>
      <c r="N2609" s="595"/>
      <c r="O2609" s="461"/>
      <c r="P2609" s="461"/>
    </row>
    <row r="2610" spans="1:16" s="462" customFormat="1" ht="34.5" hidden="1" outlineLevel="3" x14ac:dyDescent="0.3">
      <c r="A2610" s="438"/>
      <c r="B2610" s="603"/>
      <c r="C2610" s="508" t="s">
        <v>2160</v>
      </c>
      <c r="D2610" s="483" t="s">
        <v>2161</v>
      </c>
      <c r="E2610" s="230" t="s">
        <v>2155</v>
      </c>
      <c r="F2610" s="220"/>
      <c r="G2610" s="220"/>
      <c r="H2610" s="461"/>
      <c r="I2610" s="461"/>
      <c r="J2610" s="595"/>
      <c r="K2610" s="595"/>
      <c r="L2610" s="595"/>
      <c r="M2610" s="595"/>
      <c r="N2610" s="595"/>
      <c r="O2610" s="461"/>
      <c r="P2610" s="461"/>
    </row>
    <row r="2611" spans="1:16" s="462" customFormat="1" ht="34.5" hidden="1" outlineLevel="3" x14ac:dyDescent="0.3">
      <c r="A2611" s="438"/>
      <c r="B2611" s="603"/>
      <c r="C2611" s="508" t="s">
        <v>2162</v>
      </c>
      <c r="D2611" s="483" t="s">
        <v>2163</v>
      </c>
      <c r="E2611" s="230" t="s">
        <v>2155</v>
      </c>
      <c r="F2611" s="220"/>
      <c r="G2611" s="220"/>
      <c r="H2611" s="461"/>
      <c r="I2611" s="461"/>
      <c r="J2611" s="595"/>
      <c r="K2611" s="595"/>
      <c r="L2611" s="595"/>
      <c r="M2611" s="595"/>
      <c r="N2611" s="595"/>
      <c r="O2611" s="461"/>
      <c r="P2611" s="461"/>
    </row>
    <row r="2612" spans="1:16" s="462" customFormat="1" ht="34.5" hidden="1" outlineLevel="3" x14ac:dyDescent="0.3">
      <c r="A2612" s="438"/>
      <c r="B2612" s="603"/>
      <c r="C2612" s="508" t="s">
        <v>2164</v>
      </c>
      <c r="D2612" s="483" t="s">
        <v>2165</v>
      </c>
      <c r="E2612" s="230" t="s">
        <v>2155</v>
      </c>
      <c r="F2612" s="220"/>
      <c r="G2612" s="220"/>
      <c r="H2612" s="461"/>
      <c r="I2612" s="461"/>
      <c r="J2612" s="595"/>
      <c r="K2612" s="595"/>
      <c r="L2612" s="595"/>
      <c r="M2612" s="595"/>
      <c r="N2612" s="595"/>
      <c r="O2612" s="461"/>
      <c r="P2612" s="461"/>
    </row>
    <row r="2613" spans="1:16" s="462" customFormat="1" ht="34.5" hidden="1" outlineLevel="3" x14ac:dyDescent="0.3">
      <c r="A2613" s="438"/>
      <c r="B2613" s="603"/>
      <c r="C2613" s="508" t="s">
        <v>2166</v>
      </c>
      <c r="D2613" s="483" t="s">
        <v>2167</v>
      </c>
      <c r="E2613" s="91" t="s">
        <v>2202</v>
      </c>
      <c r="F2613" s="220"/>
      <c r="G2613" s="220"/>
      <c r="H2613" s="461"/>
      <c r="I2613" s="461"/>
      <c r="J2613" s="595"/>
      <c r="K2613" s="595"/>
      <c r="L2613" s="595"/>
      <c r="M2613" s="595"/>
      <c r="N2613" s="595"/>
      <c r="O2613" s="461"/>
      <c r="P2613" s="461"/>
    </row>
    <row r="2614" spans="1:16" s="462" customFormat="1" ht="34.5" hidden="1" outlineLevel="3" x14ac:dyDescent="0.3">
      <c r="A2614" s="438"/>
      <c r="B2614" s="603"/>
      <c r="C2614" s="508" t="s">
        <v>2168</v>
      </c>
      <c r="D2614" s="483" t="s">
        <v>2169</v>
      </c>
      <c r="E2614" s="91"/>
      <c r="F2614" s="220"/>
      <c r="G2614" s="220"/>
      <c r="H2614" s="461"/>
      <c r="I2614" s="461"/>
      <c r="J2614" s="595"/>
      <c r="K2614" s="595"/>
      <c r="L2614" s="595"/>
      <c r="M2614" s="595"/>
      <c r="N2614" s="595"/>
      <c r="O2614" s="461"/>
      <c r="P2614" s="461"/>
    </row>
    <row r="2615" spans="1:16" s="462" customFormat="1" ht="34.5" hidden="1" outlineLevel="3" x14ac:dyDescent="0.3">
      <c r="A2615" s="438"/>
      <c r="B2615" s="603"/>
      <c r="C2615" s="508" t="s">
        <v>2170</v>
      </c>
      <c r="D2615" s="483" t="s">
        <v>2171</v>
      </c>
      <c r="E2615" s="91"/>
      <c r="F2615" s="220"/>
      <c r="G2615" s="220"/>
      <c r="H2615" s="461"/>
      <c r="I2615" s="461"/>
      <c r="J2615" s="595"/>
      <c r="K2615" s="595"/>
      <c r="L2615" s="595"/>
      <c r="M2615" s="595"/>
      <c r="N2615" s="595"/>
      <c r="O2615" s="461"/>
      <c r="P2615" s="461"/>
    </row>
    <row r="2616" spans="1:16" s="462" customFormat="1" ht="34.5" outlineLevel="3" x14ac:dyDescent="0.3">
      <c r="A2616" s="438"/>
      <c r="B2616" s="603">
        <v>5</v>
      </c>
      <c r="C2616" s="718" t="s">
        <v>79</v>
      </c>
      <c r="D2616" s="483" t="s">
        <v>80</v>
      </c>
      <c r="E2616" s="91"/>
      <c r="F2616" s="220"/>
      <c r="G2616" s="220"/>
      <c r="H2616" s="461"/>
      <c r="I2616" s="461"/>
      <c r="J2616" s="595"/>
      <c r="K2616" s="595"/>
      <c r="L2616" s="595"/>
      <c r="M2616" s="595"/>
      <c r="N2616" s="595"/>
      <c r="O2616" s="461"/>
      <c r="P2616" s="461"/>
    </row>
    <row r="2617" spans="1:16" s="462" customFormat="1" ht="34.5" hidden="1" outlineLevel="3" x14ac:dyDescent="0.3">
      <c r="A2617" s="438"/>
      <c r="B2617" s="603"/>
      <c r="C2617" s="508" t="s">
        <v>2172</v>
      </c>
      <c r="D2617" s="483" t="s">
        <v>2173</v>
      </c>
      <c r="E2617" s="91"/>
      <c r="F2617" s="220"/>
      <c r="G2617" s="220"/>
      <c r="H2617" s="461"/>
      <c r="I2617" s="461"/>
      <c r="J2617" s="595"/>
      <c r="K2617" s="595"/>
      <c r="L2617" s="595"/>
      <c r="M2617" s="595"/>
      <c r="N2617" s="595"/>
      <c r="O2617" s="461"/>
      <c r="P2617" s="461"/>
    </row>
    <row r="2618" spans="1:16" s="462" customFormat="1" ht="34.5" hidden="1" outlineLevel="3" x14ac:dyDescent="0.3">
      <c r="A2618" s="438"/>
      <c r="B2618" s="603"/>
      <c r="C2618" s="508" t="s">
        <v>2174</v>
      </c>
      <c r="D2618" s="483" t="s">
        <v>2175</v>
      </c>
      <c r="E2618" s="91" t="s">
        <v>2202</v>
      </c>
      <c r="F2618" s="220"/>
      <c r="G2618" s="220"/>
      <c r="H2618" s="461"/>
      <c r="I2618" s="461"/>
      <c r="J2618" s="595"/>
      <c r="K2618" s="595"/>
      <c r="L2618" s="595"/>
      <c r="M2618" s="595"/>
      <c r="N2618" s="595"/>
      <c r="O2618" s="461"/>
      <c r="P2618" s="461"/>
    </row>
    <row r="2619" spans="1:16" s="462" customFormat="1" ht="34.5" hidden="1" outlineLevel="3" x14ac:dyDescent="0.3">
      <c r="A2619" s="438"/>
      <c r="B2619" s="603"/>
      <c r="C2619" s="439" t="s">
        <v>2176</v>
      </c>
      <c r="D2619" s="440" t="s">
        <v>2177</v>
      </c>
      <c r="E2619" s="91" t="s">
        <v>2202</v>
      </c>
      <c r="F2619" s="220"/>
      <c r="G2619" s="220"/>
      <c r="H2619" s="461"/>
      <c r="I2619" s="461"/>
      <c r="J2619" s="595"/>
      <c r="K2619" s="595"/>
      <c r="L2619" s="595"/>
      <c r="M2619" s="595"/>
      <c r="N2619" s="595"/>
      <c r="O2619" s="461"/>
      <c r="P2619" s="461"/>
    </row>
    <row r="2620" spans="1:16" s="462" customFormat="1" ht="34.5" hidden="1" outlineLevel="3" x14ac:dyDescent="0.3">
      <c r="A2620" s="438"/>
      <c r="B2620" s="603"/>
      <c r="C2620" s="439" t="s">
        <v>2178</v>
      </c>
      <c r="D2620" s="440" t="s">
        <v>2179</v>
      </c>
      <c r="E2620" s="91" t="s">
        <v>2202</v>
      </c>
      <c r="F2620" s="220"/>
      <c r="G2620" s="220"/>
      <c r="H2620" s="461"/>
      <c r="I2620" s="461"/>
      <c r="J2620" s="595"/>
      <c r="K2620" s="595"/>
      <c r="L2620" s="595"/>
      <c r="M2620" s="595"/>
      <c r="N2620" s="595"/>
      <c r="O2620" s="461"/>
      <c r="P2620" s="461"/>
    </row>
    <row r="2621" spans="1:16" s="462" customFormat="1" ht="34.5" hidden="1" outlineLevel="3" x14ac:dyDescent="0.3">
      <c r="A2621" s="438"/>
      <c r="B2621" s="603"/>
      <c r="C2621" s="439" t="s">
        <v>2180</v>
      </c>
      <c r="D2621" s="440" t="s">
        <v>2181</v>
      </c>
      <c r="E2621" s="91"/>
      <c r="F2621" s="220"/>
      <c r="G2621" s="220"/>
      <c r="H2621" s="461"/>
      <c r="I2621" s="461"/>
      <c r="J2621" s="595"/>
      <c r="K2621" s="595"/>
      <c r="L2621" s="595"/>
      <c r="M2621" s="595"/>
      <c r="N2621" s="595"/>
      <c r="O2621" s="461"/>
      <c r="P2621" s="461"/>
    </row>
    <row r="2622" spans="1:16" s="462" customFormat="1" ht="34.5" hidden="1" outlineLevel="3" x14ac:dyDescent="0.3">
      <c r="A2622" s="438"/>
      <c r="B2622" s="603"/>
      <c r="C2622" s="439" t="s">
        <v>2182</v>
      </c>
      <c r="D2622" s="440" t="s">
        <v>2183</v>
      </c>
      <c r="E2622" s="91"/>
      <c r="F2622" s="220"/>
      <c r="G2622" s="220"/>
      <c r="H2622" s="461"/>
      <c r="I2622" s="461"/>
      <c r="J2622" s="595"/>
      <c r="K2622" s="595"/>
      <c r="L2622" s="595"/>
      <c r="M2622" s="595"/>
      <c r="N2622" s="595"/>
      <c r="O2622" s="461"/>
      <c r="P2622" s="461"/>
    </row>
    <row r="2623" spans="1:16" s="462" customFormat="1" ht="34.5" hidden="1" outlineLevel="3" x14ac:dyDescent="0.3">
      <c r="A2623" s="438"/>
      <c r="B2623" s="603"/>
      <c r="C2623" s="439" t="s">
        <v>2184</v>
      </c>
      <c r="D2623" s="440" t="s">
        <v>2185</v>
      </c>
      <c r="E2623" s="91"/>
      <c r="F2623" s="220"/>
      <c r="G2623" s="220"/>
      <c r="H2623" s="461"/>
      <c r="I2623" s="461"/>
      <c r="J2623" s="595"/>
      <c r="K2623" s="595"/>
      <c r="L2623" s="595"/>
      <c r="M2623" s="595"/>
      <c r="N2623" s="595"/>
      <c r="O2623" s="461"/>
      <c r="P2623" s="461"/>
    </row>
    <row r="2624" spans="1:16" s="462" customFormat="1" ht="34.5" hidden="1" outlineLevel="3" x14ac:dyDescent="0.3">
      <c r="A2624" s="438"/>
      <c r="B2624" s="603"/>
      <c r="C2624" s="439" t="s">
        <v>2186</v>
      </c>
      <c r="D2624" s="440" t="s">
        <v>2187</v>
      </c>
      <c r="E2624" s="91"/>
      <c r="F2624" s="220"/>
      <c r="G2624" s="220"/>
      <c r="H2624" s="461"/>
      <c r="I2624" s="461"/>
      <c r="J2624" s="595"/>
      <c r="K2624" s="595"/>
      <c r="L2624" s="595"/>
      <c r="M2624" s="595"/>
      <c r="N2624" s="595"/>
      <c r="O2624" s="461"/>
      <c r="P2624" s="461"/>
    </row>
    <row r="2625" spans="1:18" s="462" customFormat="1" ht="34.5" hidden="1" outlineLevel="3" x14ac:dyDescent="0.3">
      <c r="A2625" s="438"/>
      <c r="B2625" s="603"/>
      <c r="C2625" s="439" t="s">
        <v>2188</v>
      </c>
      <c r="D2625" s="440" t="s">
        <v>2189</v>
      </c>
      <c r="E2625" s="91" t="s">
        <v>2202</v>
      </c>
      <c r="F2625" s="220"/>
      <c r="G2625" s="220"/>
      <c r="H2625" s="461"/>
      <c r="I2625" s="461"/>
      <c r="J2625" s="595"/>
      <c r="K2625" s="595"/>
      <c r="L2625" s="595"/>
      <c r="M2625" s="595"/>
      <c r="N2625" s="595"/>
      <c r="O2625" s="461"/>
      <c r="P2625" s="461"/>
    </row>
    <row r="2626" spans="1:18" s="462" customFormat="1" ht="34.5" hidden="1" outlineLevel="3" x14ac:dyDescent="0.3">
      <c r="A2626" s="438"/>
      <c r="B2626" s="603"/>
      <c r="C2626" s="439" t="s">
        <v>2190</v>
      </c>
      <c r="D2626" s="440" t="s">
        <v>2191</v>
      </c>
      <c r="E2626" s="91"/>
      <c r="F2626" s="220"/>
      <c r="G2626" s="220"/>
      <c r="H2626" s="461"/>
      <c r="I2626" s="461"/>
      <c r="J2626" s="595"/>
      <c r="K2626" s="595"/>
      <c r="L2626" s="595"/>
      <c r="M2626" s="595"/>
      <c r="N2626" s="595"/>
      <c r="O2626" s="461"/>
      <c r="P2626" s="461"/>
    </row>
    <row r="2627" spans="1:18" s="462" customFormat="1" ht="34.5" hidden="1" outlineLevel="3" x14ac:dyDescent="0.3">
      <c r="A2627" s="438"/>
      <c r="B2627" s="603"/>
      <c r="C2627" s="439" t="s">
        <v>2192</v>
      </c>
      <c r="D2627" s="440" t="s">
        <v>2193</v>
      </c>
      <c r="E2627" s="91"/>
      <c r="F2627" s="220"/>
      <c r="G2627" s="220"/>
      <c r="H2627" s="461"/>
      <c r="I2627" s="461"/>
      <c r="J2627" s="595"/>
      <c r="K2627" s="595"/>
      <c r="L2627" s="595"/>
      <c r="M2627" s="595"/>
      <c r="N2627" s="595"/>
      <c r="O2627" s="461"/>
      <c r="P2627" s="461"/>
    </row>
    <row r="2628" spans="1:18" s="462" customFormat="1" ht="34.5" hidden="1" outlineLevel="3" x14ac:dyDescent="0.3">
      <c r="A2628" s="438"/>
      <c r="B2628" s="603"/>
      <c r="C2628" s="439" t="s">
        <v>2194</v>
      </c>
      <c r="D2628" s="440" t="s">
        <v>2195</v>
      </c>
      <c r="E2628" s="91"/>
      <c r="F2628" s="220"/>
      <c r="G2628" s="220"/>
      <c r="H2628" s="461"/>
      <c r="I2628" s="461"/>
      <c r="J2628" s="595"/>
      <c r="K2628" s="595"/>
      <c r="L2628" s="595"/>
      <c r="M2628" s="595"/>
      <c r="N2628" s="595"/>
      <c r="O2628" s="461"/>
      <c r="P2628" s="461"/>
    </row>
    <row r="2629" spans="1:18" s="462" customFormat="1" ht="34.5" hidden="1" outlineLevel="3" x14ac:dyDescent="0.3">
      <c r="A2629" s="438"/>
      <c r="B2629" s="603"/>
      <c r="C2629" s="439" t="s">
        <v>2196</v>
      </c>
      <c r="D2629" s="440" t="s">
        <v>2197</v>
      </c>
      <c r="E2629" s="91"/>
      <c r="F2629" s="220"/>
      <c r="G2629" s="220"/>
      <c r="H2629" s="461"/>
      <c r="I2629" s="461"/>
      <c r="J2629" s="595"/>
      <c r="K2629" s="595"/>
      <c r="L2629" s="595"/>
      <c r="M2629" s="595"/>
      <c r="N2629" s="595"/>
      <c r="O2629" s="461"/>
      <c r="P2629" s="461"/>
    </row>
    <row r="2630" spans="1:18" s="462" customFormat="1" ht="34.5" hidden="1" outlineLevel="3" x14ac:dyDescent="0.3">
      <c r="A2630" s="438"/>
      <c r="B2630" s="603"/>
      <c r="C2630" s="439" t="s">
        <v>2198</v>
      </c>
      <c r="D2630" s="440" t="s">
        <v>2199</v>
      </c>
      <c r="E2630" s="91" t="s">
        <v>2202</v>
      </c>
      <c r="F2630" s="220"/>
      <c r="G2630" s="220"/>
      <c r="H2630" s="461"/>
      <c r="I2630" s="461"/>
      <c r="J2630" s="595"/>
      <c r="K2630" s="595"/>
      <c r="L2630" s="595"/>
      <c r="M2630" s="595"/>
      <c r="N2630" s="595"/>
      <c r="O2630" s="461"/>
      <c r="P2630" s="461"/>
    </row>
    <row r="2631" spans="1:18" s="462" customFormat="1" ht="34.5" hidden="1" outlineLevel="3" x14ac:dyDescent="0.3">
      <c r="A2631" s="438"/>
      <c r="B2631" s="603"/>
      <c r="C2631" s="439" t="s">
        <v>2200</v>
      </c>
      <c r="D2631" s="440" t="s">
        <v>2201</v>
      </c>
      <c r="E2631" s="91" t="s">
        <v>2202</v>
      </c>
      <c r="F2631" s="220"/>
      <c r="G2631" s="220"/>
      <c r="H2631" s="461"/>
      <c r="I2631" s="461"/>
      <c r="J2631" s="595"/>
      <c r="K2631" s="595"/>
      <c r="L2631" s="595"/>
      <c r="M2631" s="595"/>
      <c r="N2631" s="595"/>
      <c r="O2631" s="461"/>
      <c r="P2631" s="461"/>
    </row>
    <row r="2632" spans="1:18" s="462" customFormat="1" ht="34.5" hidden="1" outlineLevel="3" x14ac:dyDescent="0.3">
      <c r="A2632" s="438"/>
      <c r="B2632" s="603"/>
      <c r="C2632" s="439" t="s">
        <v>2203</v>
      </c>
      <c r="D2632" s="440" t="s">
        <v>2204</v>
      </c>
      <c r="E2632" s="91" t="s">
        <v>2202</v>
      </c>
      <c r="F2632" s="220"/>
      <c r="G2632" s="220"/>
      <c r="H2632" s="461"/>
      <c r="I2632" s="461"/>
      <c r="J2632" s="595"/>
      <c r="K2632" s="595"/>
      <c r="L2632" s="595"/>
      <c r="M2632" s="595"/>
      <c r="N2632" s="595"/>
      <c r="O2632" s="461"/>
      <c r="P2632" s="461"/>
    </row>
    <row r="2633" spans="1:18" s="462" customFormat="1" ht="17.25" hidden="1" outlineLevel="3" x14ac:dyDescent="0.3">
      <c r="A2633" s="438"/>
      <c r="B2633" s="603"/>
      <c r="C2633" s="439" t="s">
        <v>2205</v>
      </c>
      <c r="D2633" s="440" t="s">
        <v>2206</v>
      </c>
      <c r="E2633" s="91"/>
      <c r="F2633" s="220"/>
      <c r="G2633" s="220"/>
      <c r="H2633" s="461"/>
      <c r="I2633" s="461"/>
      <c r="J2633" s="595"/>
      <c r="K2633" s="595"/>
      <c r="L2633" s="595"/>
      <c r="M2633" s="595"/>
      <c r="N2633" s="595"/>
      <c r="O2633" s="461"/>
      <c r="P2633" s="461"/>
    </row>
    <row r="2634" spans="1:18" s="462" customFormat="1" ht="34.5" hidden="1" outlineLevel="3" x14ac:dyDescent="0.3">
      <c r="A2634" s="438"/>
      <c r="B2634" s="603"/>
      <c r="C2634" s="439" t="s">
        <v>2207</v>
      </c>
      <c r="D2634" s="440" t="s">
        <v>2208</v>
      </c>
      <c r="E2634" s="91"/>
      <c r="F2634" s="220"/>
      <c r="G2634" s="220"/>
      <c r="H2634" s="461"/>
      <c r="I2634" s="461"/>
      <c r="J2634" s="595"/>
      <c r="K2634" s="595"/>
      <c r="L2634" s="595"/>
      <c r="M2634" s="595"/>
      <c r="N2634" s="595"/>
      <c r="O2634" s="461"/>
      <c r="P2634" s="461"/>
    </row>
    <row r="2635" spans="1:18" s="462" customFormat="1" ht="34.5" hidden="1" outlineLevel="3" x14ac:dyDescent="0.3">
      <c r="A2635" s="438"/>
      <c r="B2635" s="603"/>
      <c r="C2635" s="439" t="s">
        <v>2209</v>
      </c>
      <c r="D2635" s="440" t="s">
        <v>2210</v>
      </c>
      <c r="E2635" s="91"/>
      <c r="F2635" s="220"/>
      <c r="G2635" s="220"/>
      <c r="H2635" s="461"/>
      <c r="I2635" s="461"/>
      <c r="J2635" s="595"/>
      <c r="K2635" s="595"/>
      <c r="L2635" s="595"/>
      <c r="M2635" s="595"/>
      <c r="N2635" s="595"/>
      <c r="O2635" s="461"/>
      <c r="P2635" s="461"/>
    </row>
    <row r="2636" spans="1:18" s="462" customFormat="1" ht="34.5" hidden="1" outlineLevel="3" x14ac:dyDescent="0.3">
      <c r="A2636" s="438"/>
      <c r="B2636" s="603"/>
      <c r="C2636" s="439" t="s">
        <v>2211</v>
      </c>
      <c r="D2636" s="440" t="s">
        <v>2212</v>
      </c>
      <c r="E2636" s="91"/>
      <c r="F2636" s="220"/>
      <c r="G2636" s="220"/>
      <c r="H2636" s="461"/>
      <c r="I2636" s="461"/>
      <c r="J2636" s="595"/>
      <c r="K2636" s="595"/>
      <c r="L2636" s="595"/>
      <c r="M2636" s="595"/>
      <c r="N2636" s="595"/>
      <c r="O2636" s="461"/>
      <c r="P2636" s="461"/>
    </row>
    <row r="2637" spans="1:18" s="596" customFormat="1" ht="17.25" hidden="1" customHeight="1" outlineLevel="3" x14ac:dyDescent="0.3">
      <c r="A2637" s="444"/>
      <c r="B2637" s="451"/>
      <c r="C2637" s="451"/>
      <c r="D2637" s="451"/>
      <c r="E2637" s="452"/>
      <c r="F2637" s="220"/>
      <c r="G2637" s="220"/>
      <c r="H2637" s="221"/>
      <c r="I2637" s="222"/>
      <c r="J2637" s="223"/>
      <c r="K2637" s="595"/>
      <c r="L2637" s="595"/>
      <c r="M2637" s="595"/>
      <c r="N2637" s="595"/>
      <c r="O2637" s="595"/>
      <c r="P2637" s="595"/>
      <c r="Q2637" s="595"/>
      <c r="R2637" s="595"/>
    </row>
    <row r="2638" spans="1:18" s="596" customFormat="1" ht="34.5" hidden="1" outlineLevel="3" x14ac:dyDescent="0.3">
      <c r="A2638" s="438"/>
      <c r="B2638" s="226"/>
      <c r="C2638" s="439" t="s">
        <v>2345</v>
      </c>
      <c r="D2638" s="440" t="s">
        <v>2346</v>
      </c>
      <c r="E2638" s="91" t="s">
        <v>2215</v>
      </c>
      <c r="F2638" s="220"/>
      <c r="G2638" s="220"/>
      <c r="H2638" s="221"/>
      <c r="I2638" s="222"/>
      <c r="J2638" s="223"/>
      <c r="K2638" s="595"/>
      <c r="L2638" s="595"/>
      <c r="M2638" s="595"/>
      <c r="N2638" s="595"/>
      <c r="O2638" s="595"/>
      <c r="P2638" s="595"/>
      <c r="Q2638" s="595"/>
      <c r="R2638" s="595"/>
    </row>
    <row r="2639" spans="1:18" s="596" customFormat="1" ht="17.25" hidden="1" outlineLevel="3" x14ac:dyDescent="0.3">
      <c r="A2639" s="438"/>
      <c r="B2639" s="226"/>
      <c r="C2639" s="439" t="s">
        <v>2347</v>
      </c>
      <c r="D2639" s="440" t="s">
        <v>2348</v>
      </c>
      <c r="E2639" s="91"/>
      <c r="F2639" s="220"/>
      <c r="G2639" s="220"/>
      <c r="H2639" s="221"/>
      <c r="I2639" s="222"/>
      <c r="J2639" s="223"/>
      <c r="K2639" s="595"/>
      <c r="L2639" s="595"/>
      <c r="M2639" s="595"/>
      <c r="N2639" s="595"/>
      <c r="O2639" s="595"/>
      <c r="P2639" s="595"/>
      <c r="Q2639" s="595"/>
      <c r="R2639" s="595"/>
    </row>
    <row r="2640" spans="1:18" s="596" customFormat="1" ht="17.25" hidden="1" outlineLevel="3" x14ac:dyDescent="0.3">
      <c r="A2640" s="438"/>
      <c r="B2640" s="226"/>
      <c r="C2640" s="439" t="s">
        <v>2349</v>
      </c>
      <c r="D2640" s="440" t="s">
        <v>2350</v>
      </c>
      <c r="E2640" s="91"/>
      <c r="F2640" s="220"/>
      <c r="G2640" s="220"/>
      <c r="H2640" s="221"/>
      <c r="I2640" s="222"/>
      <c r="J2640" s="223"/>
      <c r="K2640" s="595"/>
      <c r="L2640" s="595"/>
      <c r="M2640" s="595"/>
      <c r="N2640" s="595"/>
      <c r="O2640" s="595"/>
      <c r="P2640" s="595"/>
      <c r="Q2640" s="595"/>
      <c r="R2640" s="595"/>
    </row>
    <row r="2641" spans="1:18" s="596" customFormat="1" ht="17.25" hidden="1" outlineLevel="3" x14ac:dyDescent="0.3">
      <c r="A2641" s="438"/>
      <c r="B2641" s="226"/>
      <c r="C2641" s="439" t="s">
        <v>2351</v>
      </c>
      <c r="D2641" s="440" t="s">
        <v>2352</v>
      </c>
      <c r="E2641" s="91"/>
      <c r="F2641" s="220"/>
      <c r="G2641" s="220"/>
      <c r="H2641" s="221"/>
      <c r="I2641" s="222"/>
      <c r="J2641" s="223"/>
      <c r="K2641" s="595"/>
      <c r="L2641" s="595"/>
      <c r="M2641" s="595"/>
      <c r="N2641" s="595"/>
      <c r="O2641" s="595"/>
      <c r="P2641" s="595"/>
      <c r="Q2641" s="595"/>
      <c r="R2641" s="595"/>
    </row>
    <row r="2642" spans="1:18" s="596" customFormat="1" ht="17.25" hidden="1" outlineLevel="3" x14ac:dyDescent="0.3">
      <c r="A2642" s="438"/>
      <c r="B2642" s="226"/>
      <c r="C2642" s="439" t="s">
        <v>2353</v>
      </c>
      <c r="D2642" s="440" t="s">
        <v>2354</v>
      </c>
      <c r="E2642" s="91"/>
      <c r="F2642" s="220"/>
      <c r="G2642" s="220"/>
      <c r="H2642" s="221"/>
      <c r="I2642" s="222"/>
      <c r="J2642" s="223"/>
      <c r="K2642" s="595"/>
      <c r="L2642" s="595"/>
      <c r="M2642" s="595"/>
      <c r="N2642" s="595"/>
      <c r="O2642" s="595"/>
      <c r="P2642" s="595"/>
      <c r="Q2642" s="595"/>
      <c r="R2642" s="595"/>
    </row>
    <row r="2643" spans="1:18" s="596" customFormat="1" ht="17.25" outlineLevel="3" x14ac:dyDescent="0.3">
      <c r="A2643" s="438"/>
      <c r="B2643" s="226">
        <v>1</v>
      </c>
      <c r="C2643" s="718" t="s">
        <v>75</v>
      </c>
      <c r="D2643" s="440" t="s">
        <v>76</v>
      </c>
      <c r="E2643" s="91"/>
      <c r="F2643" s="220"/>
      <c r="G2643" s="220"/>
      <c r="H2643" s="221"/>
      <c r="I2643" s="222"/>
      <c r="J2643" s="223"/>
      <c r="K2643" s="595"/>
      <c r="L2643" s="595"/>
      <c r="M2643" s="595"/>
      <c r="N2643" s="595"/>
      <c r="O2643" s="595"/>
      <c r="P2643" s="595"/>
      <c r="Q2643" s="595"/>
      <c r="R2643" s="595"/>
    </row>
    <row r="2644" spans="1:18" s="596" customFormat="1" ht="17.25" hidden="1" customHeight="1" outlineLevel="3" x14ac:dyDescent="0.3">
      <c r="A2644" s="444"/>
      <c r="B2644" s="451"/>
      <c r="C2644" s="451"/>
      <c r="D2644" s="451"/>
      <c r="E2644" s="452"/>
      <c r="F2644" s="220"/>
      <c r="G2644" s="220"/>
      <c r="H2644" s="221"/>
      <c r="I2644" s="222"/>
      <c r="J2644" s="223"/>
      <c r="K2644" s="595"/>
      <c r="L2644" s="595"/>
      <c r="M2644" s="595"/>
      <c r="N2644" s="595"/>
      <c r="O2644" s="595"/>
      <c r="P2644" s="595"/>
      <c r="Q2644" s="595"/>
      <c r="R2644" s="595"/>
    </row>
    <row r="2645" spans="1:18" s="596" customFormat="1" ht="34.5" hidden="1" outlineLevel="3" x14ac:dyDescent="0.3">
      <c r="A2645" s="438"/>
      <c r="B2645" s="224"/>
      <c r="C2645" s="439" t="s">
        <v>2355</v>
      </c>
      <c r="D2645" s="440" t="s">
        <v>2356</v>
      </c>
      <c r="E2645" s="91" t="s">
        <v>2228</v>
      </c>
      <c r="F2645" s="220"/>
      <c r="G2645" s="220"/>
      <c r="H2645" s="221"/>
      <c r="I2645" s="222"/>
      <c r="J2645" s="223"/>
      <c r="K2645" s="595"/>
      <c r="L2645" s="595"/>
      <c r="M2645" s="595"/>
      <c r="N2645" s="595"/>
      <c r="O2645" s="595"/>
      <c r="P2645" s="595"/>
      <c r="Q2645" s="595"/>
      <c r="R2645" s="595"/>
    </row>
    <row r="2646" spans="1:18" s="596" customFormat="1" ht="17.25" hidden="1" outlineLevel="3" x14ac:dyDescent="0.3">
      <c r="A2646" s="438"/>
      <c r="B2646" s="224"/>
      <c r="C2646" s="439" t="s">
        <v>2357</v>
      </c>
      <c r="D2646" s="440" t="s">
        <v>2358</v>
      </c>
      <c r="E2646" s="91"/>
      <c r="F2646" s="220"/>
      <c r="G2646" s="220"/>
      <c r="H2646" s="221"/>
      <c r="I2646" s="222"/>
      <c r="J2646" s="223"/>
      <c r="K2646" s="595"/>
      <c r="L2646" s="595"/>
      <c r="M2646" s="595"/>
      <c r="N2646" s="595"/>
      <c r="O2646" s="595"/>
      <c r="P2646" s="595"/>
      <c r="Q2646" s="595"/>
      <c r="R2646" s="595"/>
    </row>
    <row r="2647" spans="1:18" s="596" customFormat="1" ht="17.25" hidden="1" outlineLevel="3" x14ac:dyDescent="0.3">
      <c r="A2647" s="438"/>
      <c r="B2647" s="224"/>
      <c r="C2647" s="439" t="s">
        <v>2359</v>
      </c>
      <c r="D2647" s="440" t="s">
        <v>2360</v>
      </c>
      <c r="E2647" s="91"/>
      <c r="F2647" s="220"/>
      <c r="G2647" s="220"/>
      <c r="H2647" s="221"/>
      <c r="I2647" s="222"/>
      <c r="J2647" s="223"/>
      <c r="K2647" s="595"/>
      <c r="L2647" s="595"/>
      <c r="M2647" s="595"/>
      <c r="N2647" s="595"/>
      <c r="O2647" s="595"/>
      <c r="P2647" s="595"/>
      <c r="Q2647" s="595"/>
      <c r="R2647" s="595"/>
    </row>
    <row r="2648" spans="1:18" s="596" customFormat="1" ht="17.25" hidden="1" outlineLevel="3" x14ac:dyDescent="0.3">
      <c r="A2648" s="438"/>
      <c r="B2648" s="224"/>
      <c r="C2648" s="439" t="s">
        <v>2361</v>
      </c>
      <c r="D2648" s="440" t="s">
        <v>2362</v>
      </c>
      <c r="E2648" s="91"/>
      <c r="F2648" s="220"/>
      <c r="G2648" s="220"/>
      <c r="H2648" s="221"/>
      <c r="I2648" s="222"/>
      <c r="J2648" s="223"/>
      <c r="K2648" s="595"/>
      <c r="L2648" s="595"/>
      <c r="M2648" s="595"/>
      <c r="N2648" s="595"/>
      <c r="O2648" s="595"/>
      <c r="P2648" s="595"/>
      <c r="Q2648" s="595"/>
      <c r="R2648" s="595"/>
    </row>
    <row r="2649" spans="1:18" s="596" customFormat="1" ht="17.25" hidden="1" outlineLevel="3" x14ac:dyDescent="0.3">
      <c r="A2649" s="438"/>
      <c r="B2649" s="226"/>
      <c r="C2649" s="439" t="s">
        <v>2363</v>
      </c>
      <c r="D2649" s="440" t="s">
        <v>2364</v>
      </c>
      <c r="E2649" s="91"/>
      <c r="F2649" s="220"/>
      <c r="G2649" s="220"/>
      <c r="H2649" s="221"/>
      <c r="I2649" s="222"/>
      <c r="J2649" s="223"/>
      <c r="K2649" s="595"/>
      <c r="L2649" s="595"/>
      <c r="M2649" s="595"/>
      <c r="N2649" s="595"/>
      <c r="O2649" s="595"/>
      <c r="P2649" s="595"/>
      <c r="Q2649" s="595"/>
      <c r="R2649" s="595"/>
    </row>
    <row r="2650" spans="1:18" s="596" customFormat="1" ht="17.25" hidden="1" customHeight="1" outlineLevel="3" x14ac:dyDescent="0.3">
      <c r="A2650" s="444"/>
      <c r="B2650" s="451"/>
      <c r="C2650" s="451"/>
      <c r="D2650" s="451"/>
      <c r="E2650" s="452"/>
      <c r="F2650" s="220"/>
      <c r="G2650" s="220"/>
      <c r="H2650" s="221"/>
      <c r="I2650" s="222"/>
      <c r="J2650" s="223"/>
      <c r="K2650" s="595"/>
      <c r="L2650" s="595"/>
      <c r="M2650" s="595"/>
      <c r="N2650" s="595"/>
      <c r="O2650" s="595"/>
      <c r="P2650" s="595"/>
      <c r="Q2650" s="595"/>
      <c r="R2650" s="595"/>
    </row>
    <row r="2651" spans="1:18" s="596" customFormat="1" ht="34.5" outlineLevel="3" x14ac:dyDescent="0.3">
      <c r="A2651" s="438"/>
      <c r="B2651" s="226">
        <v>3</v>
      </c>
      <c r="C2651" s="718" t="s">
        <v>77</v>
      </c>
      <c r="D2651" s="440" t="s">
        <v>78</v>
      </c>
      <c r="E2651" s="507" t="s">
        <v>2239</v>
      </c>
      <c r="F2651" s="220"/>
      <c r="G2651" s="220"/>
      <c r="H2651" s="221"/>
      <c r="I2651" s="222"/>
      <c r="J2651" s="223"/>
      <c r="K2651" s="595"/>
      <c r="L2651" s="595"/>
      <c r="M2651" s="595"/>
      <c r="N2651" s="595"/>
      <c r="O2651" s="595"/>
      <c r="P2651" s="595"/>
      <c r="Q2651" s="595"/>
      <c r="R2651" s="595"/>
    </row>
    <row r="2652" spans="1:18" s="596" customFormat="1" ht="17.25" hidden="1" outlineLevel="3" x14ac:dyDescent="0.3">
      <c r="A2652" s="438"/>
      <c r="B2652" s="224"/>
      <c r="C2652" s="439" t="s">
        <v>2365</v>
      </c>
      <c r="D2652" s="440" t="s">
        <v>2366</v>
      </c>
      <c r="E2652" s="91" t="s">
        <v>2242</v>
      </c>
      <c r="F2652" s="220"/>
      <c r="G2652" s="220"/>
      <c r="H2652" s="221"/>
      <c r="I2652" s="222"/>
      <c r="J2652" s="223"/>
      <c r="K2652" s="595"/>
      <c r="L2652" s="595"/>
      <c r="M2652" s="595"/>
      <c r="N2652" s="595"/>
      <c r="O2652" s="595"/>
      <c r="P2652" s="595"/>
    </row>
    <row r="2653" spans="1:18" s="596" customFormat="1" ht="17.25" hidden="1" customHeight="1" outlineLevel="3" x14ac:dyDescent="0.3">
      <c r="A2653" s="444"/>
      <c r="B2653" s="451"/>
      <c r="C2653" s="451"/>
      <c r="D2653" s="451"/>
      <c r="E2653" s="452"/>
      <c r="F2653" s="220"/>
      <c r="G2653" s="220"/>
      <c r="H2653" s="221"/>
      <c r="I2653" s="222"/>
      <c r="J2653" s="223"/>
      <c r="K2653" s="595"/>
      <c r="L2653" s="595"/>
      <c r="M2653" s="595"/>
      <c r="N2653" s="595"/>
      <c r="O2653" s="595"/>
      <c r="P2653" s="595"/>
      <c r="Q2653" s="595"/>
      <c r="R2653" s="595"/>
    </row>
    <row r="2654" spans="1:18" s="596" customFormat="1" ht="17.25" hidden="1" outlineLevel="3" x14ac:dyDescent="0.3">
      <c r="A2654" s="438"/>
      <c r="B2654" s="224"/>
      <c r="C2654" s="439" t="s">
        <v>2243</v>
      </c>
      <c r="D2654" s="483" t="s">
        <v>2244</v>
      </c>
      <c r="E2654" s="91" t="s">
        <v>2245</v>
      </c>
      <c r="F2654" s="220"/>
      <c r="G2654" s="220"/>
      <c r="H2654" s="221"/>
      <c r="I2654" s="222"/>
      <c r="J2654" s="223"/>
      <c r="K2654" s="595"/>
      <c r="L2654" s="595"/>
      <c r="M2654" s="595"/>
      <c r="N2654" s="595"/>
      <c r="O2654" s="595"/>
      <c r="P2654" s="595"/>
    </row>
    <row r="2655" spans="1:18" s="596" customFormat="1" ht="34.5" hidden="1" outlineLevel="3" x14ac:dyDescent="0.3">
      <c r="A2655" s="438"/>
      <c r="B2655" s="226"/>
      <c r="C2655" s="439" t="s">
        <v>2246</v>
      </c>
      <c r="D2655" s="483" t="s">
        <v>2247</v>
      </c>
      <c r="E2655" s="154" t="s">
        <v>2248</v>
      </c>
      <c r="F2655" s="220"/>
      <c r="G2655" s="220"/>
      <c r="H2655" s="221"/>
      <c r="I2655" s="222"/>
      <c r="J2655" s="223"/>
      <c r="K2655" s="595"/>
      <c r="L2655" s="595"/>
      <c r="M2655" s="595"/>
      <c r="N2655" s="595"/>
      <c r="O2655" s="595"/>
      <c r="P2655" s="595"/>
    </row>
    <row r="2656" spans="1:18" s="596" customFormat="1" ht="17.25" hidden="1" outlineLevel="3" x14ac:dyDescent="0.3">
      <c r="A2656" s="438"/>
      <c r="B2656" s="226"/>
      <c r="C2656" s="439" t="s">
        <v>2249</v>
      </c>
      <c r="D2656" s="483" t="s">
        <v>2250</v>
      </c>
      <c r="E2656" s="91"/>
      <c r="F2656" s="220"/>
      <c r="G2656" s="220"/>
      <c r="H2656" s="221"/>
      <c r="I2656" s="222"/>
      <c r="J2656" s="223"/>
      <c r="K2656" s="595"/>
      <c r="L2656" s="595"/>
      <c r="M2656" s="595"/>
      <c r="N2656" s="595"/>
      <c r="O2656" s="595"/>
      <c r="P2656" s="595"/>
    </row>
    <row r="2657" spans="1:18" s="596" customFormat="1" ht="17.25" hidden="1" outlineLevel="3" x14ac:dyDescent="0.3">
      <c r="A2657" s="438"/>
      <c r="B2657" s="226"/>
      <c r="C2657" s="439" t="s">
        <v>2251</v>
      </c>
      <c r="D2657" s="483" t="s">
        <v>2252</v>
      </c>
      <c r="E2657" s="91"/>
      <c r="F2657" s="220"/>
      <c r="G2657" s="220"/>
      <c r="H2657" s="221"/>
      <c r="I2657" s="222"/>
      <c r="J2657" s="223"/>
      <c r="K2657" s="595"/>
      <c r="L2657" s="595"/>
      <c r="M2657" s="595"/>
      <c r="N2657" s="595"/>
      <c r="O2657" s="595"/>
      <c r="P2657" s="595"/>
    </row>
    <row r="2658" spans="1:18" s="596" customFormat="1" ht="17.25" hidden="1" outlineLevel="3" x14ac:dyDescent="0.3">
      <c r="A2658" s="438"/>
      <c r="B2658" s="226"/>
      <c r="C2658" s="439" t="s">
        <v>2253</v>
      </c>
      <c r="D2658" s="483" t="s">
        <v>2254</v>
      </c>
      <c r="E2658" s="91"/>
      <c r="F2658" s="220"/>
      <c r="G2658" s="220"/>
      <c r="H2658" s="221"/>
      <c r="I2658" s="222"/>
      <c r="J2658" s="223"/>
      <c r="K2658" s="595"/>
      <c r="L2658" s="595"/>
      <c r="M2658" s="595"/>
      <c r="N2658" s="595"/>
      <c r="O2658" s="595"/>
      <c r="P2658" s="595"/>
    </row>
    <row r="2659" spans="1:18" s="462" customFormat="1" ht="17.25" hidden="1" outlineLevel="3" x14ac:dyDescent="0.3">
      <c r="A2659" s="438"/>
      <c r="B2659" s="603"/>
      <c r="C2659" s="439" t="s">
        <v>2255</v>
      </c>
      <c r="D2659" s="483" t="s">
        <v>2256</v>
      </c>
      <c r="E2659" s="91"/>
      <c r="F2659" s="220"/>
      <c r="G2659" s="220"/>
      <c r="H2659" s="461"/>
      <c r="I2659" s="461"/>
      <c r="J2659" s="595"/>
      <c r="K2659" s="595"/>
      <c r="L2659" s="595"/>
      <c r="M2659" s="595"/>
      <c r="N2659" s="595"/>
      <c r="O2659" s="461"/>
      <c r="P2659" s="461"/>
    </row>
    <row r="2660" spans="1:18" s="462" customFormat="1" ht="17.25" hidden="1" outlineLevel="3" x14ac:dyDescent="0.3">
      <c r="A2660" s="438"/>
      <c r="B2660" s="603"/>
      <c r="C2660" s="439" t="s">
        <v>2257</v>
      </c>
      <c r="D2660" s="483" t="s">
        <v>2258</v>
      </c>
      <c r="E2660" s="91"/>
      <c r="F2660" s="220"/>
      <c r="G2660" s="220"/>
      <c r="H2660" s="461"/>
      <c r="I2660" s="461"/>
      <c r="J2660" s="595"/>
      <c r="K2660" s="595"/>
      <c r="L2660" s="595"/>
      <c r="M2660" s="595"/>
      <c r="N2660" s="595"/>
      <c r="O2660" s="461"/>
      <c r="P2660" s="461"/>
    </row>
    <row r="2661" spans="1:18" s="462" customFormat="1" ht="17.25" hidden="1" outlineLevel="3" x14ac:dyDescent="0.3">
      <c r="A2661" s="438"/>
      <c r="B2661" s="603"/>
      <c r="C2661" s="439" t="s">
        <v>2259</v>
      </c>
      <c r="D2661" s="483" t="s">
        <v>2260</v>
      </c>
      <c r="E2661" s="91"/>
      <c r="F2661" s="220"/>
      <c r="G2661" s="220"/>
      <c r="H2661" s="461"/>
      <c r="I2661" s="461"/>
      <c r="J2661" s="595"/>
      <c r="K2661" s="595"/>
      <c r="L2661" s="595"/>
      <c r="M2661" s="595"/>
      <c r="N2661" s="595"/>
      <c r="O2661" s="461"/>
      <c r="P2661" s="461"/>
    </row>
    <row r="2662" spans="1:18" s="462" customFormat="1" ht="17.25" outlineLevel="3" x14ac:dyDescent="0.3">
      <c r="A2662" s="438"/>
      <c r="B2662" s="603">
        <v>1</v>
      </c>
      <c r="C2662" s="718" t="s">
        <v>83</v>
      </c>
      <c r="D2662" s="483" t="s">
        <v>2261</v>
      </c>
      <c r="E2662" s="91"/>
      <c r="F2662" s="220"/>
      <c r="G2662" s="220"/>
      <c r="H2662" s="461"/>
      <c r="I2662" s="461"/>
      <c r="J2662" s="595"/>
      <c r="K2662" s="595"/>
      <c r="L2662" s="595"/>
      <c r="M2662" s="595"/>
      <c r="N2662" s="595"/>
      <c r="O2662" s="461"/>
      <c r="P2662" s="461"/>
    </row>
    <row r="2663" spans="1:18" s="462" customFormat="1" ht="17.25" hidden="1" outlineLevel="3" x14ac:dyDescent="0.3">
      <c r="A2663" s="438"/>
      <c r="B2663" s="603"/>
      <c r="C2663" s="439" t="s">
        <v>2262</v>
      </c>
      <c r="D2663" s="483" t="s">
        <v>2263</v>
      </c>
      <c r="E2663" s="91"/>
      <c r="F2663" s="220"/>
      <c r="G2663" s="220"/>
      <c r="H2663" s="461"/>
      <c r="I2663" s="461"/>
      <c r="J2663" s="595"/>
      <c r="K2663" s="595"/>
      <c r="L2663" s="595"/>
      <c r="M2663" s="595"/>
      <c r="N2663" s="595"/>
      <c r="O2663" s="461"/>
      <c r="P2663" s="461"/>
    </row>
    <row r="2664" spans="1:18" s="462" customFormat="1" ht="17.25" hidden="1" outlineLevel="3" x14ac:dyDescent="0.3">
      <c r="A2664" s="438"/>
      <c r="B2664" s="603"/>
      <c r="C2664" s="439" t="s">
        <v>2264</v>
      </c>
      <c r="D2664" s="483" t="s">
        <v>2265</v>
      </c>
      <c r="E2664" s="91"/>
      <c r="F2664" s="220"/>
      <c r="G2664" s="220"/>
      <c r="H2664" s="461"/>
      <c r="I2664" s="461"/>
      <c r="J2664" s="595"/>
      <c r="K2664" s="595"/>
      <c r="L2664" s="595"/>
      <c r="M2664" s="595"/>
      <c r="N2664" s="595"/>
      <c r="O2664" s="461"/>
      <c r="P2664" s="461"/>
    </row>
    <row r="2665" spans="1:18" s="462" customFormat="1" ht="17.25" hidden="1" outlineLevel="3" x14ac:dyDescent="0.3">
      <c r="A2665" s="438"/>
      <c r="B2665" s="603"/>
      <c r="C2665" s="439" t="s">
        <v>2266</v>
      </c>
      <c r="D2665" s="483" t="s">
        <v>2267</v>
      </c>
      <c r="E2665" s="91"/>
      <c r="F2665" s="220"/>
      <c r="G2665" s="220"/>
      <c r="H2665" s="461"/>
      <c r="I2665" s="461"/>
      <c r="J2665" s="595"/>
      <c r="K2665" s="595"/>
      <c r="L2665" s="595"/>
      <c r="M2665" s="595"/>
      <c r="N2665" s="595"/>
      <c r="O2665" s="461"/>
      <c r="P2665" s="461"/>
    </row>
    <row r="2666" spans="1:18" s="462" customFormat="1" ht="17.25" hidden="1" outlineLevel="3" x14ac:dyDescent="0.3">
      <c r="A2666" s="438"/>
      <c r="B2666" s="603"/>
      <c r="C2666" s="439" t="s">
        <v>2268</v>
      </c>
      <c r="D2666" s="483" t="s">
        <v>2269</v>
      </c>
      <c r="E2666" s="91"/>
      <c r="F2666" s="220"/>
      <c r="G2666" s="220"/>
      <c r="H2666" s="461"/>
      <c r="I2666" s="461"/>
      <c r="J2666" s="595"/>
      <c r="K2666" s="595"/>
      <c r="L2666" s="595"/>
      <c r="M2666" s="595"/>
      <c r="N2666" s="595"/>
      <c r="O2666" s="461"/>
      <c r="P2666" s="461"/>
    </row>
    <row r="2667" spans="1:18" s="462" customFormat="1" ht="17.25" hidden="1" outlineLevel="3" x14ac:dyDescent="0.3">
      <c r="A2667" s="438"/>
      <c r="B2667" s="603"/>
      <c r="C2667" s="439" t="s">
        <v>2270</v>
      </c>
      <c r="D2667" s="483" t="s">
        <v>2271</v>
      </c>
      <c r="E2667" s="91"/>
      <c r="F2667" s="220"/>
      <c r="G2667" s="220"/>
      <c r="H2667" s="461"/>
      <c r="I2667" s="461"/>
      <c r="J2667" s="595"/>
      <c r="K2667" s="595"/>
      <c r="L2667" s="595"/>
      <c r="M2667" s="595"/>
      <c r="N2667" s="595"/>
      <c r="O2667" s="461"/>
      <c r="P2667" s="461"/>
    </row>
    <row r="2668" spans="1:18" s="462" customFormat="1" ht="17.25" hidden="1" outlineLevel="3" x14ac:dyDescent="0.3">
      <c r="A2668" s="438"/>
      <c r="B2668" s="603"/>
      <c r="C2668" s="439" t="s">
        <v>2272</v>
      </c>
      <c r="D2668" s="483" t="s">
        <v>2273</v>
      </c>
      <c r="E2668" s="91"/>
      <c r="F2668" s="220"/>
      <c r="G2668" s="220"/>
      <c r="H2668" s="461"/>
      <c r="I2668" s="461"/>
      <c r="J2668" s="595"/>
      <c r="K2668" s="595"/>
      <c r="L2668" s="595"/>
      <c r="M2668" s="595"/>
      <c r="N2668" s="595"/>
      <c r="O2668" s="461"/>
      <c r="P2668" s="461"/>
    </row>
    <row r="2669" spans="1:18" s="462" customFormat="1" ht="17.25" hidden="1" outlineLevel="3" x14ac:dyDescent="0.3">
      <c r="A2669" s="438"/>
      <c r="B2669" s="603"/>
      <c r="C2669" s="439" t="s">
        <v>2274</v>
      </c>
      <c r="D2669" s="483" t="s">
        <v>2275</v>
      </c>
      <c r="E2669" s="91"/>
      <c r="F2669" s="220"/>
      <c r="G2669" s="220"/>
      <c r="H2669" s="461"/>
      <c r="I2669" s="461"/>
      <c r="J2669" s="595"/>
      <c r="K2669" s="595"/>
      <c r="L2669" s="595"/>
      <c r="M2669" s="595"/>
      <c r="N2669" s="595"/>
      <c r="O2669" s="461"/>
      <c r="P2669" s="461"/>
    </row>
    <row r="2670" spans="1:18" s="596" customFormat="1" ht="17.25" hidden="1" outlineLevel="3" x14ac:dyDescent="0.3">
      <c r="A2670" s="438"/>
      <c r="B2670" s="226"/>
      <c r="C2670" s="439" t="s">
        <v>2276</v>
      </c>
      <c r="D2670" s="483" t="s">
        <v>2277</v>
      </c>
      <c r="E2670" s="91"/>
      <c r="F2670" s="220"/>
      <c r="G2670" s="220"/>
      <c r="H2670" s="221"/>
      <c r="I2670" s="222"/>
      <c r="J2670" s="223"/>
      <c r="K2670" s="595"/>
      <c r="L2670" s="595"/>
      <c r="M2670" s="595"/>
      <c r="N2670" s="595"/>
      <c r="O2670" s="595"/>
      <c r="P2670" s="595"/>
      <c r="Q2670" s="595"/>
      <c r="R2670" s="595"/>
    </row>
    <row r="2671" spans="1:18" s="462" customFormat="1" ht="17.25" hidden="1" outlineLevel="3" x14ac:dyDescent="0.3">
      <c r="A2671" s="438"/>
      <c r="B2671" s="603"/>
      <c r="C2671" s="439" t="s">
        <v>2278</v>
      </c>
      <c r="D2671" s="483" t="s">
        <v>2279</v>
      </c>
      <c r="E2671" s="91"/>
      <c r="F2671" s="220"/>
      <c r="G2671" s="220"/>
      <c r="H2671" s="461"/>
      <c r="I2671" s="461"/>
      <c r="J2671" s="595"/>
      <c r="K2671" s="595"/>
      <c r="L2671" s="595"/>
      <c r="M2671" s="595"/>
      <c r="N2671" s="595"/>
      <c r="O2671" s="461"/>
      <c r="P2671" s="461"/>
    </row>
    <row r="2672" spans="1:18" s="462" customFormat="1" ht="17.25" hidden="1" outlineLevel="3" x14ac:dyDescent="0.3">
      <c r="A2672" s="438"/>
      <c r="B2672" s="603"/>
      <c r="C2672" s="439" t="s">
        <v>2280</v>
      </c>
      <c r="D2672" s="483" t="s">
        <v>2281</v>
      </c>
      <c r="E2672" s="91"/>
      <c r="F2672" s="220"/>
      <c r="G2672" s="220"/>
      <c r="H2672" s="461"/>
      <c r="I2672" s="461"/>
      <c r="J2672" s="595"/>
      <c r="K2672" s="595"/>
      <c r="L2672" s="595"/>
      <c r="M2672" s="595"/>
      <c r="N2672" s="595"/>
      <c r="O2672" s="461"/>
      <c r="P2672" s="461"/>
    </row>
    <row r="2673" spans="1:18" s="596" customFormat="1" ht="17.25" hidden="1" customHeight="1" outlineLevel="3" x14ac:dyDescent="0.3">
      <c r="A2673" s="444"/>
      <c r="B2673" s="451"/>
      <c r="C2673" s="451"/>
      <c r="D2673" s="451"/>
      <c r="E2673" s="452"/>
      <c r="F2673" s="220"/>
      <c r="G2673" s="220"/>
      <c r="H2673" s="221"/>
      <c r="I2673" s="222"/>
      <c r="J2673" s="223"/>
      <c r="K2673" s="595"/>
      <c r="L2673" s="595"/>
      <c r="M2673" s="595"/>
      <c r="N2673" s="595"/>
      <c r="O2673" s="595"/>
      <c r="P2673" s="595"/>
      <c r="Q2673" s="595"/>
      <c r="R2673" s="595"/>
    </row>
    <row r="2674" spans="1:18" s="462" customFormat="1" ht="17.25" hidden="1" outlineLevel="3" x14ac:dyDescent="0.3">
      <c r="A2674" s="438"/>
      <c r="B2674" s="603"/>
      <c r="C2674" s="439" t="s">
        <v>2367</v>
      </c>
      <c r="D2674" s="440" t="s">
        <v>2368</v>
      </c>
      <c r="E2674" s="91" t="s">
        <v>2284</v>
      </c>
      <c r="F2674" s="220"/>
      <c r="G2674" s="220"/>
      <c r="H2674" s="461"/>
      <c r="I2674" s="461"/>
      <c r="J2674" s="595"/>
      <c r="K2674" s="595"/>
      <c r="L2674" s="595"/>
      <c r="M2674" s="595"/>
      <c r="N2674" s="595"/>
      <c r="O2674" s="461"/>
      <c r="P2674" s="461"/>
    </row>
    <row r="2675" spans="1:18" s="462" customFormat="1" ht="34.5" hidden="1" outlineLevel="3" x14ac:dyDescent="0.3">
      <c r="A2675" s="438"/>
      <c r="B2675" s="603"/>
      <c r="C2675" s="439" t="s">
        <v>2369</v>
      </c>
      <c r="D2675" s="440" t="s">
        <v>2370</v>
      </c>
      <c r="E2675" s="91" t="s">
        <v>2287</v>
      </c>
      <c r="F2675" s="220"/>
      <c r="G2675" s="220"/>
      <c r="H2675" s="461"/>
      <c r="I2675" s="461"/>
      <c r="J2675" s="595"/>
      <c r="K2675" s="595"/>
      <c r="L2675" s="595"/>
      <c r="M2675" s="595"/>
      <c r="N2675" s="595"/>
      <c r="O2675" s="461"/>
      <c r="P2675" s="461"/>
    </row>
    <row r="2676" spans="1:18" s="462" customFormat="1" ht="17.25" hidden="1" outlineLevel="3" x14ac:dyDescent="0.3">
      <c r="A2676" s="438"/>
      <c r="B2676" s="603"/>
      <c r="C2676" s="439" t="s">
        <v>2371</v>
      </c>
      <c r="D2676" s="440" t="s">
        <v>2372</v>
      </c>
      <c r="E2676" s="91"/>
      <c r="F2676" s="220"/>
      <c r="G2676" s="220"/>
      <c r="H2676" s="461"/>
      <c r="I2676" s="461"/>
      <c r="J2676" s="595"/>
      <c r="K2676" s="595"/>
      <c r="L2676" s="595"/>
      <c r="M2676" s="595"/>
      <c r="N2676" s="595"/>
      <c r="O2676" s="461"/>
      <c r="P2676" s="461"/>
    </row>
    <row r="2677" spans="1:18" s="462" customFormat="1" ht="17.25" hidden="1" outlineLevel="3" x14ac:dyDescent="0.3">
      <c r="A2677" s="438"/>
      <c r="B2677" s="603"/>
      <c r="C2677" s="439" t="s">
        <v>2373</v>
      </c>
      <c r="D2677" s="440" t="s">
        <v>2374</v>
      </c>
      <c r="E2677" s="91"/>
      <c r="F2677" s="220"/>
      <c r="G2677" s="220"/>
      <c r="H2677" s="461"/>
      <c r="I2677" s="461"/>
      <c r="J2677" s="595"/>
      <c r="K2677" s="595"/>
      <c r="L2677" s="595"/>
      <c r="M2677" s="595"/>
      <c r="N2677" s="595"/>
      <c r="O2677" s="461"/>
      <c r="P2677" s="461"/>
    </row>
    <row r="2678" spans="1:18" s="462" customFormat="1" ht="17.25" hidden="1" outlineLevel="3" x14ac:dyDescent="0.3">
      <c r="A2678" s="438"/>
      <c r="B2678" s="603"/>
      <c r="C2678" s="439" t="s">
        <v>2375</v>
      </c>
      <c r="D2678" s="440" t="s">
        <v>2376</v>
      </c>
      <c r="E2678" s="91"/>
      <c r="F2678" s="220"/>
      <c r="G2678" s="220"/>
      <c r="H2678" s="461"/>
      <c r="I2678" s="461"/>
      <c r="J2678" s="595"/>
      <c r="K2678" s="595"/>
      <c r="L2678" s="595"/>
      <c r="M2678" s="595"/>
      <c r="N2678" s="595"/>
      <c r="O2678" s="461"/>
      <c r="P2678" s="461"/>
    </row>
    <row r="2679" spans="1:18" s="596" customFormat="1" ht="17.25" hidden="1" customHeight="1" outlineLevel="3" x14ac:dyDescent="0.3">
      <c r="A2679" s="444"/>
      <c r="B2679" s="451"/>
      <c r="C2679" s="451"/>
      <c r="D2679" s="451"/>
      <c r="E2679" s="452"/>
      <c r="F2679" s="220"/>
      <c r="G2679" s="220"/>
      <c r="H2679" s="221"/>
      <c r="I2679" s="222"/>
      <c r="J2679" s="223"/>
      <c r="K2679" s="595"/>
      <c r="L2679" s="595"/>
      <c r="M2679" s="595"/>
      <c r="N2679" s="595"/>
      <c r="O2679" s="595"/>
      <c r="P2679" s="595"/>
      <c r="Q2679" s="595"/>
      <c r="R2679" s="595"/>
    </row>
    <row r="2680" spans="1:18" s="462" customFormat="1" ht="34.5" hidden="1" outlineLevel="3" x14ac:dyDescent="0.3">
      <c r="A2680" s="438"/>
      <c r="B2680" s="603"/>
      <c r="C2680" s="439" t="s">
        <v>2377</v>
      </c>
      <c r="D2680" s="440" t="s">
        <v>2378</v>
      </c>
      <c r="E2680" s="91" t="s">
        <v>2296</v>
      </c>
      <c r="F2680" s="220"/>
      <c r="G2680" s="220"/>
      <c r="H2680" s="461"/>
      <c r="I2680" s="461"/>
      <c r="J2680" s="595"/>
      <c r="K2680" s="595"/>
      <c r="L2680" s="595"/>
      <c r="M2680" s="595"/>
      <c r="N2680" s="595"/>
      <c r="O2680" s="461"/>
      <c r="P2680" s="461"/>
    </row>
    <row r="2681" spans="1:18" s="462" customFormat="1" ht="34.5" hidden="1" outlineLevel="3" x14ac:dyDescent="0.3">
      <c r="A2681" s="438"/>
      <c r="B2681" s="603"/>
      <c r="C2681" s="439" t="s">
        <v>2379</v>
      </c>
      <c r="D2681" s="440" t="s">
        <v>2380</v>
      </c>
      <c r="E2681" s="91"/>
      <c r="F2681" s="220"/>
      <c r="G2681" s="220"/>
      <c r="H2681" s="461"/>
      <c r="I2681" s="461"/>
      <c r="J2681" s="595"/>
      <c r="K2681" s="595"/>
      <c r="L2681" s="595"/>
      <c r="M2681" s="595"/>
      <c r="N2681" s="595"/>
      <c r="O2681" s="461"/>
      <c r="P2681" s="461"/>
    </row>
    <row r="2682" spans="1:18" s="462" customFormat="1" ht="34.5" hidden="1" outlineLevel="3" x14ac:dyDescent="0.3">
      <c r="A2682" s="438"/>
      <c r="B2682" s="603"/>
      <c r="C2682" s="439" t="s">
        <v>2381</v>
      </c>
      <c r="D2682" s="440" t="s">
        <v>2382</v>
      </c>
      <c r="E2682" s="91"/>
      <c r="F2682" s="220"/>
      <c r="G2682" s="220"/>
      <c r="H2682" s="461"/>
      <c r="I2682" s="461"/>
      <c r="J2682" s="595"/>
      <c r="K2682" s="595"/>
      <c r="L2682" s="595"/>
      <c r="M2682" s="595"/>
      <c r="N2682" s="595"/>
      <c r="O2682" s="461"/>
      <c r="P2682" s="461"/>
    </row>
    <row r="2683" spans="1:18" s="462" customFormat="1" ht="34.5" hidden="1" outlineLevel="3" x14ac:dyDescent="0.3">
      <c r="A2683" s="438"/>
      <c r="B2683" s="603"/>
      <c r="C2683" s="439" t="s">
        <v>2383</v>
      </c>
      <c r="D2683" s="440" t="s">
        <v>2384</v>
      </c>
      <c r="E2683" s="91"/>
      <c r="F2683" s="220"/>
      <c r="G2683" s="220"/>
      <c r="H2683" s="461"/>
      <c r="I2683" s="461"/>
      <c r="J2683" s="595"/>
      <c r="K2683" s="595"/>
      <c r="L2683" s="595"/>
      <c r="M2683" s="595"/>
      <c r="N2683" s="595"/>
      <c r="O2683" s="461"/>
      <c r="P2683" s="461"/>
    </row>
    <row r="2684" spans="1:18" s="462" customFormat="1" ht="34.5" hidden="1" outlineLevel="3" x14ac:dyDescent="0.3">
      <c r="A2684" s="438"/>
      <c r="B2684" s="603"/>
      <c r="C2684" s="439" t="s">
        <v>2385</v>
      </c>
      <c r="D2684" s="440" t="s">
        <v>2386</v>
      </c>
      <c r="E2684" s="91"/>
      <c r="F2684" s="220"/>
      <c r="G2684" s="220"/>
      <c r="H2684" s="461"/>
      <c r="I2684" s="461"/>
      <c r="J2684" s="595"/>
      <c r="K2684" s="595"/>
      <c r="L2684" s="595"/>
      <c r="M2684" s="595"/>
      <c r="N2684" s="595"/>
      <c r="O2684" s="461"/>
      <c r="P2684" s="461"/>
    </row>
    <row r="2685" spans="1:18" s="462" customFormat="1" ht="34.5" hidden="1" outlineLevel="3" x14ac:dyDescent="0.3">
      <c r="A2685" s="438"/>
      <c r="B2685" s="603"/>
      <c r="C2685" s="439" t="s">
        <v>2387</v>
      </c>
      <c r="D2685" s="440" t="s">
        <v>2388</v>
      </c>
      <c r="E2685" s="91"/>
      <c r="F2685" s="220"/>
      <c r="G2685" s="220"/>
      <c r="H2685" s="461"/>
      <c r="I2685" s="461"/>
      <c r="J2685" s="595"/>
      <c r="K2685" s="595"/>
      <c r="L2685" s="595"/>
      <c r="M2685" s="595"/>
      <c r="N2685" s="595"/>
      <c r="O2685" s="461"/>
      <c r="P2685" s="461"/>
    </row>
    <row r="2686" spans="1:18" s="596" customFormat="1" ht="17.25" hidden="1" customHeight="1" outlineLevel="3" x14ac:dyDescent="0.3">
      <c r="A2686" s="444"/>
      <c r="B2686" s="451"/>
      <c r="C2686" s="451"/>
      <c r="D2686" s="451"/>
      <c r="E2686" s="452"/>
      <c r="F2686" s="220"/>
      <c r="G2686" s="220"/>
      <c r="H2686" s="221"/>
      <c r="I2686" s="222"/>
      <c r="J2686" s="223"/>
      <c r="K2686" s="595"/>
      <c r="L2686" s="595"/>
      <c r="M2686" s="595"/>
      <c r="N2686" s="595"/>
      <c r="O2686" s="595"/>
      <c r="P2686" s="595"/>
      <c r="Q2686" s="595"/>
      <c r="R2686" s="595"/>
    </row>
    <row r="2687" spans="1:18" s="462" customFormat="1" ht="34.5" hidden="1" outlineLevel="3" x14ac:dyDescent="0.3">
      <c r="A2687" s="438"/>
      <c r="B2687" s="603"/>
      <c r="C2687" s="439" t="s">
        <v>2389</v>
      </c>
      <c r="D2687" s="440" t="s">
        <v>2390</v>
      </c>
      <c r="E2687" s="91" t="s">
        <v>2309</v>
      </c>
      <c r="F2687" s="220"/>
      <c r="G2687" s="220"/>
      <c r="H2687" s="461"/>
      <c r="I2687" s="461"/>
      <c r="J2687" s="595"/>
      <c r="K2687" s="595"/>
      <c r="L2687" s="595"/>
      <c r="M2687" s="595"/>
      <c r="N2687" s="595"/>
      <c r="O2687" s="461"/>
      <c r="P2687" s="461"/>
    </row>
    <row r="2688" spans="1:18" s="596" customFormat="1" ht="17.25" hidden="1" customHeight="1" outlineLevel="3" x14ac:dyDescent="0.3">
      <c r="A2688" s="444"/>
      <c r="B2688" s="451"/>
      <c r="C2688" s="451"/>
      <c r="D2688" s="451"/>
      <c r="E2688" s="452"/>
      <c r="F2688" s="220"/>
      <c r="G2688" s="220"/>
      <c r="H2688" s="221"/>
      <c r="I2688" s="222"/>
      <c r="J2688" s="223"/>
      <c r="K2688" s="595"/>
      <c r="L2688" s="595"/>
      <c r="M2688" s="595"/>
      <c r="N2688" s="595"/>
      <c r="O2688" s="595"/>
      <c r="P2688" s="595"/>
      <c r="Q2688" s="595"/>
      <c r="R2688" s="595"/>
    </row>
    <row r="2689" spans="1:18" s="462" customFormat="1" ht="34.5" hidden="1" outlineLevel="3" x14ac:dyDescent="0.3">
      <c r="A2689" s="438"/>
      <c r="B2689" s="603"/>
      <c r="C2689" s="439" t="s">
        <v>2310</v>
      </c>
      <c r="D2689" s="440" t="s">
        <v>2311</v>
      </c>
      <c r="E2689" s="507" t="s">
        <v>2312</v>
      </c>
      <c r="F2689" s="220"/>
      <c r="G2689" s="220"/>
      <c r="H2689" s="461"/>
      <c r="I2689" s="461"/>
      <c r="J2689" s="595"/>
      <c r="K2689" s="595"/>
      <c r="L2689" s="595"/>
      <c r="M2689" s="595"/>
      <c r="N2689" s="595"/>
      <c r="O2689" s="461"/>
      <c r="P2689" s="461"/>
    </row>
    <row r="2690" spans="1:18" s="462" customFormat="1" ht="17.25" hidden="1" outlineLevel="3" x14ac:dyDescent="0.3">
      <c r="A2690" s="438"/>
      <c r="B2690" s="603"/>
      <c r="C2690" s="439" t="s">
        <v>2313</v>
      </c>
      <c r="D2690" s="440" t="s">
        <v>2314</v>
      </c>
      <c r="E2690" s="91"/>
      <c r="F2690" s="220"/>
      <c r="G2690" s="220"/>
      <c r="H2690" s="461"/>
      <c r="I2690" s="461"/>
      <c r="J2690" s="595"/>
      <c r="K2690" s="595"/>
      <c r="L2690" s="595"/>
      <c r="M2690" s="595"/>
      <c r="N2690" s="595"/>
      <c r="O2690" s="461"/>
      <c r="P2690" s="461"/>
    </row>
    <row r="2691" spans="1:18" s="596" customFormat="1" ht="17.25" hidden="1" customHeight="1" outlineLevel="3" x14ac:dyDescent="0.3">
      <c r="A2691" s="444"/>
      <c r="B2691" s="451"/>
      <c r="C2691" s="451"/>
      <c r="D2691" s="451"/>
      <c r="E2691" s="452"/>
      <c r="F2691" s="220"/>
      <c r="G2691" s="220"/>
      <c r="H2691" s="221"/>
      <c r="I2691" s="222"/>
      <c r="J2691" s="223"/>
      <c r="K2691" s="595"/>
      <c r="L2691" s="595"/>
      <c r="M2691" s="595"/>
      <c r="N2691" s="595"/>
      <c r="O2691" s="595"/>
      <c r="P2691" s="595"/>
      <c r="Q2691" s="595"/>
      <c r="R2691" s="595"/>
    </row>
    <row r="2692" spans="1:18" s="462" customFormat="1" ht="17.25" hidden="1" outlineLevel="3" x14ac:dyDescent="0.3">
      <c r="A2692" s="438"/>
      <c r="B2692" s="603"/>
      <c r="C2692" s="439" t="s">
        <v>2391</v>
      </c>
      <c r="D2692" s="440" t="s">
        <v>2392</v>
      </c>
      <c r="E2692" s="91" t="s">
        <v>2317</v>
      </c>
      <c r="F2692" s="220"/>
      <c r="G2692" s="220"/>
      <c r="H2692" s="461"/>
      <c r="I2692" s="461"/>
      <c r="J2692" s="595"/>
      <c r="K2692" s="595"/>
      <c r="L2692" s="595"/>
      <c r="M2692" s="595"/>
      <c r="N2692" s="595"/>
      <c r="O2692" s="461"/>
      <c r="P2692" s="461"/>
    </row>
    <row r="2693" spans="1:18" s="462" customFormat="1" ht="17.25" hidden="1" outlineLevel="3" x14ac:dyDescent="0.3">
      <c r="A2693" s="438"/>
      <c r="B2693" s="603"/>
      <c r="C2693" s="439" t="s">
        <v>2393</v>
      </c>
      <c r="D2693" s="440" t="s">
        <v>2394</v>
      </c>
      <c r="E2693" s="91"/>
      <c r="F2693" s="220"/>
      <c r="G2693" s="220"/>
      <c r="H2693" s="461"/>
      <c r="I2693" s="461"/>
      <c r="J2693" s="595"/>
      <c r="K2693" s="595"/>
      <c r="L2693" s="595"/>
      <c r="M2693" s="595"/>
      <c r="N2693" s="595"/>
      <c r="O2693" s="461"/>
      <c r="P2693" s="461"/>
    </row>
    <row r="2694" spans="1:18" s="462" customFormat="1" ht="17.25" hidden="1" outlineLevel="3" x14ac:dyDescent="0.3">
      <c r="A2694" s="438"/>
      <c r="B2694" s="603"/>
      <c r="C2694" s="439" t="s">
        <v>2395</v>
      </c>
      <c r="D2694" s="440" t="s">
        <v>2396</v>
      </c>
      <c r="E2694" s="91"/>
      <c r="F2694" s="220"/>
      <c r="G2694" s="220"/>
      <c r="H2694" s="461"/>
      <c r="I2694" s="461"/>
      <c r="J2694" s="595"/>
      <c r="K2694" s="595"/>
      <c r="L2694" s="595"/>
      <c r="M2694" s="595"/>
      <c r="N2694" s="595"/>
      <c r="O2694" s="461"/>
      <c r="P2694" s="461"/>
    </row>
    <row r="2695" spans="1:18" s="462" customFormat="1" ht="17.25" hidden="1" outlineLevel="3" x14ac:dyDescent="0.3">
      <c r="A2695" s="438"/>
      <c r="B2695" s="603"/>
      <c r="C2695" s="439" t="s">
        <v>2397</v>
      </c>
      <c r="D2695" s="440" t="s">
        <v>2398</v>
      </c>
      <c r="E2695" s="91"/>
      <c r="F2695" s="220"/>
      <c r="G2695" s="220"/>
      <c r="H2695" s="461"/>
      <c r="I2695" s="461"/>
      <c r="J2695" s="595"/>
      <c r="K2695" s="595"/>
      <c r="L2695" s="595"/>
      <c r="M2695" s="595"/>
      <c r="N2695" s="595"/>
      <c r="O2695" s="461"/>
      <c r="P2695" s="461"/>
    </row>
    <row r="2696" spans="1:18" s="462" customFormat="1" ht="17.25" hidden="1" outlineLevel="3" x14ac:dyDescent="0.3">
      <c r="A2696" s="438"/>
      <c r="B2696" s="603"/>
      <c r="C2696" s="439" t="s">
        <v>2399</v>
      </c>
      <c r="D2696" s="440" t="s">
        <v>2400</v>
      </c>
      <c r="E2696" s="507"/>
      <c r="F2696" s="220"/>
      <c r="G2696" s="220"/>
      <c r="H2696" s="461"/>
      <c r="I2696" s="461"/>
      <c r="J2696" s="595"/>
      <c r="K2696" s="595"/>
      <c r="L2696" s="595"/>
      <c r="M2696" s="595"/>
      <c r="N2696" s="595"/>
      <c r="O2696" s="461"/>
      <c r="P2696" s="461"/>
    </row>
    <row r="2697" spans="1:18" s="462" customFormat="1" ht="17.25" hidden="1" outlineLevel="3" x14ac:dyDescent="0.3">
      <c r="A2697" s="438"/>
      <c r="B2697" s="603"/>
      <c r="C2697" s="439" t="s">
        <v>2401</v>
      </c>
      <c r="D2697" s="440" t="s">
        <v>2402</v>
      </c>
      <c r="E2697" s="507"/>
      <c r="F2697" s="220"/>
      <c r="G2697" s="220"/>
      <c r="H2697" s="461"/>
      <c r="I2697" s="461"/>
      <c r="J2697" s="595"/>
      <c r="K2697" s="595"/>
      <c r="L2697" s="595"/>
      <c r="M2697" s="595"/>
      <c r="N2697" s="595"/>
      <c r="O2697" s="461"/>
      <c r="P2697" s="461"/>
    </row>
    <row r="2698" spans="1:18" s="462" customFormat="1" ht="17.25" hidden="1" outlineLevel="3" x14ac:dyDescent="0.3">
      <c r="A2698" s="438"/>
      <c r="B2698" s="603"/>
      <c r="C2698" s="439" t="s">
        <v>2403</v>
      </c>
      <c r="D2698" s="440" t="s">
        <v>2404</v>
      </c>
      <c r="E2698" s="507"/>
      <c r="F2698" s="220"/>
      <c r="G2698" s="220"/>
      <c r="H2698" s="461"/>
      <c r="I2698" s="461"/>
      <c r="J2698" s="595"/>
      <c r="K2698" s="595"/>
      <c r="L2698" s="595"/>
      <c r="M2698" s="595"/>
      <c r="N2698" s="595"/>
      <c r="O2698" s="461"/>
      <c r="P2698" s="461"/>
    </row>
    <row r="2699" spans="1:18" s="596" customFormat="1" ht="17.25" hidden="1" customHeight="1" outlineLevel="3" x14ac:dyDescent="0.3">
      <c r="A2699" s="444"/>
      <c r="B2699" s="451"/>
      <c r="C2699" s="451"/>
      <c r="D2699" s="451"/>
      <c r="E2699" s="452"/>
      <c r="F2699" s="220"/>
      <c r="G2699" s="220"/>
      <c r="H2699" s="221"/>
      <c r="I2699" s="222"/>
      <c r="J2699" s="223"/>
      <c r="K2699" s="595"/>
      <c r="L2699" s="595"/>
      <c r="M2699" s="595"/>
      <c r="N2699" s="595"/>
      <c r="O2699" s="595"/>
      <c r="P2699" s="595"/>
      <c r="Q2699" s="595"/>
      <c r="R2699" s="595"/>
    </row>
    <row r="2700" spans="1:18" s="462" customFormat="1" ht="17.25" hidden="1" outlineLevel="3" x14ac:dyDescent="0.3">
      <c r="A2700" s="438"/>
      <c r="B2700" s="603"/>
      <c r="C2700" s="439" t="s">
        <v>2405</v>
      </c>
      <c r="D2700" s="440" t="s">
        <v>2406</v>
      </c>
      <c r="E2700" s="619" t="s">
        <v>2335</v>
      </c>
      <c r="F2700" s="220"/>
      <c r="G2700" s="220"/>
      <c r="H2700" s="461"/>
      <c r="I2700" s="461"/>
      <c r="J2700" s="595"/>
      <c r="K2700" s="595"/>
      <c r="L2700" s="595"/>
      <c r="M2700" s="595"/>
      <c r="N2700" s="595"/>
      <c r="O2700" s="461"/>
      <c r="P2700" s="461"/>
    </row>
    <row r="2701" spans="1:18" s="462" customFormat="1" ht="17.25" hidden="1" outlineLevel="3" x14ac:dyDescent="0.3">
      <c r="A2701" s="438"/>
      <c r="B2701" s="603"/>
      <c r="C2701" s="439" t="s">
        <v>2407</v>
      </c>
      <c r="D2701" s="440" t="s">
        <v>2408</v>
      </c>
      <c r="E2701" s="619" t="s">
        <v>2335</v>
      </c>
      <c r="F2701" s="220"/>
      <c r="G2701" s="220"/>
      <c r="H2701" s="461"/>
      <c r="I2701" s="461"/>
      <c r="J2701" s="595"/>
      <c r="K2701" s="595"/>
      <c r="L2701" s="595"/>
      <c r="M2701" s="595"/>
      <c r="N2701" s="595"/>
      <c r="O2701" s="461"/>
      <c r="P2701" s="461"/>
    </row>
    <row r="2702" spans="1:18" s="462" customFormat="1" ht="17.25" hidden="1" outlineLevel="3" x14ac:dyDescent="0.3">
      <c r="A2702" s="438"/>
      <c r="B2702" s="603"/>
      <c r="C2702" s="439" t="s">
        <v>2409</v>
      </c>
      <c r="D2702" s="440" t="s">
        <v>2410</v>
      </c>
      <c r="E2702" s="619" t="s">
        <v>2335</v>
      </c>
      <c r="F2702" s="220"/>
      <c r="G2702" s="220"/>
      <c r="H2702" s="461"/>
      <c r="I2702" s="461"/>
      <c r="J2702" s="595"/>
      <c r="K2702" s="595"/>
      <c r="L2702" s="595"/>
      <c r="M2702" s="595"/>
      <c r="N2702" s="595"/>
      <c r="O2702" s="461"/>
      <c r="P2702" s="461"/>
    </row>
    <row r="2703" spans="1:18" s="462" customFormat="1" ht="17.25" outlineLevel="3" x14ac:dyDescent="0.3">
      <c r="A2703" s="438"/>
      <c r="B2703" s="603">
        <v>1</v>
      </c>
      <c r="C2703" s="718" t="s">
        <v>81</v>
      </c>
      <c r="D2703" s="440" t="s">
        <v>82</v>
      </c>
      <c r="E2703" s="619" t="s">
        <v>2335</v>
      </c>
      <c r="F2703" s="220"/>
      <c r="G2703" s="220"/>
      <c r="H2703" s="461"/>
      <c r="I2703" s="461"/>
      <c r="J2703" s="595"/>
      <c r="K2703" s="595"/>
      <c r="L2703" s="595"/>
      <c r="M2703" s="595"/>
      <c r="N2703" s="595"/>
      <c r="O2703" s="461"/>
      <c r="P2703" s="461"/>
    </row>
    <row r="2704" spans="1:18" s="596" customFormat="1" ht="17.25" hidden="1" outlineLevel="3" x14ac:dyDescent="0.3">
      <c r="A2704" s="598"/>
      <c r="B2704" s="599"/>
      <c r="C2704" s="633"/>
      <c r="D2704" s="599"/>
      <c r="E2704" s="634"/>
      <c r="F2704" s="220"/>
      <c r="G2704" s="220"/>
      <c r="H2704" s="221"/>
      <c r="I2704" s="222"/>
      <c r="J2704" s="223"/>
      <c r="K2704" s="595"/>
      <c r="L2704" s="595"/>
      <c r="M2704" s="595"/>
      <c r="N2704" s="595"/>
      <c r="O2704" s="595"/>
      <c r="P2704" s="595"/>
      <c r="Q2704" s="595"/>
      <c r="R2704" s="595"/>
    </row>
    <row r="2705" spans="1:18" s="86" customFormat="1" ht="34.5" hidden="1" outlineLevel="3" x14ac:dyDescent="0.3">
      <c r="A2705" s="438"/>
      <c r="B2705" s="614"/>
      <c r="C2705" s="623" t="s">
        <v>658</v>
      </c>
      <c r="D2705" s="439" t="s">
        <v>2067</v>
      </c>
      <c r="E2705" s="507" t="s">
        <v>2014</v>
      </c>
      <c r="F2705" s="460"/>
      <c r="G2705" s="220"/>
      <c r="H2705" s="462"/>
      <c r="I2705" s="462"/>
      <c r="J2705" s="462"/>
      <c r="K2705" s="462"/>
      <c r="L2705" s="462"/>
      <c r="M2705" s="462"/>
      <c r="N2705" s="462"/>
      <c r="O2705" s="462"/>
      <c r="P2705" s="462"/>
      <c r="Q2705" s="462"/>
      <c r="R2705" s="462"/>
    </row>
    <row r="2706" spans="1:18" s="86" customFormat="1" ht="34.5" hidden="1" outlineLevel="3" x14ac:dyDescent="0.3">
      <c r="A2706" s="438"/>
      <c r="B2706" s="614"/>
      <c r="C2706" s="623" t="s">
        <v>659</v>
      </c>
      <c r="D2706" s="439" t="s">
        <v>2068</v>
      </c>
      <c r="E2706" s="507" t="s">
        <v>2014</v>
      </c>
      <c r="F2706" s="460"/>
      <c r="G2706" s="220"/>
      <c r="H2706" s="462"/>
      <c r="I2706" s="462"/>
      <c r="J2706" s="462"/>
      <c r="K2706" s="462"/>
      <c r="L2706" s="462"/>
      <c r="M2706" s="462"/>
      <c r="N2706" s="462"/>
      <c r="O2706" s="462"/>
      <c r="P2706" s="462"/>
      <c r="Q2706" s="462"/>
      <c r="R2706" s="462"/>
    </row>
    <row r="2707" spans="1:18" s="86" customFormat="1" ht="35.25" outlineLevel="3" thickBot="1" x14ac:dyDescent="0.35">
      <c r="A2707" s="438"/>
      <c r="B2707" s="614">
        <v>1</v>
      </c>
      <c r="C2707" s="718" t="s">
        <v>85</v>
      </c>
      <c r="D2707" s="439" t="s">
        <v>2069</v>
      </c>
      <c r="E2707" s="507" t="s">
        <v>2014</v>
      </c>
      <c r="F2707" s="460"/>
      <c r="G2707" s="220"/>
      <c r="H2707" s="462"/>
      <c r="I2707" s="462"/>
      <c r="J2707" s="462"/>
      <c r="K2707" s="462"/>
      <c r="L2707" s="462"/>
      <c r="M2707" s="462"/>
      <c r="N2707" s="462"/>
      <c r="O2707" s="462"/>
      <c r="P2707" s="462"/>
      <c r="Q2707" s="462"/>
      <c r="R2707" s="462"/>
    </row>
    <row r="2708" spans="1:18" s="596" customFormat="1" ht="17.25" hidden="1" customHeight="1" outlineLevel="1" x14ac:dyDescent="0.3">
      <c r="A2708" s="444"/>
      <c r="B2708" s="451"/>
      <c r="C2708" s="451"/>
      <c r="D2708" s="451"/>
      <c r="E2708" s="452"/>
      <c r="F2708" s="203"/>
      <c r="G2708" s="203"/>
      <c r="H2708" s="595"/>
      <c r="I2708" s="595"/>
      <c r="J2708" s="595"/>
      <c r="K2708" s="595"/>
      <c r="L2708" s="595"/>
      <c r="M2708" s="595"/>
      <c r="N2708" s="595"/>
      <c r="O2708" s="595"/>
      <c r="P2708" s="595"/>
    </row>
    <row r="2709" spans="1:18" s="86" customFormat="1" ht="17.25" hidden="1" outlineLevel="1" x14ac:dyDescent="0.3">
      <c r="A2709" s="102"/>
      <c r="B2709" s="227">
        <f>SUM(B2710:B2811)</f>
        <v>0</v>
      </c>
      <c r="C2709" s="632" t="s">
        <v>2343</v>
      </c>
      <c r="D2709" s="228" t="s">
        <v>2344</v>
      </c>
      <c r="E2709" s="229"/>
      <c r="F2709" s="83"/>
      <c r="G2709" s="84"/>
      <c r="H2709" s="85"/>
      <c r="I2709" s="85"/>
      <c r="J2709" s="85"/>
      <c r="K2709" s="85"/>
      <c r="L2709" s="85"/>
      <c r="M2709" s="85"/>
      <c r="N2709" s="85"/>
      <c r="O2709" s="85"/>
      <c r="P2709" s="85"/>
    </row>
    <row r="2710" spans="1:18" s="596" customFormat="1" ht="17.25" hidden="1" customHeight="1" outlineLevel="3" x14ac:dyDescent="0.3">
      <c r="A2710" s="444"/>
      <c r="B2710" s="451"/>
      <c r="C2710" s="451"/>
      <c r="D2710" s="451"/>
      <c r="E2710" s="452"/>
      <c r="F2710" s="220"/>
      <c r="G2710" s="220"/>
      <c r="H2710" s="221"/>
      <c r="I2710" s="222"/>
      <c r="J2710" s="223"/>
      <c r="K2710" s="595"/>
      <c r="L2710" s="595"/>
      <c r="M2710" s="595"/>
      <c r="N2710" s="595"/>
      <c r="O2710" s="595"/>
      <c r="P2710" s="595"/>
      <c r="Q2710" s="595"/>
      <c r="R2710" s="595"/>
    </row>
    <row r="2711" spans="1:18" s="462" customFormat="1" ht="34.5" hidden="1" outlineLevel="3" x14ac:dyDescent="0.3">
      <c r="A2711" s="438"/>
      <c r="B2711" s="603"/>
      <c r="C2711" s="508" t="s">
        <v>2153</v>
      </c>
      <c r="D2711" s="483" t="s">
        <v>2154</v>
      </c>
      <c r="E2711" s="230" t="s">
        <v>2155</v>
      </c>
      <c r="F2711" s="220"/>
      <c r="G2711" s="220"/>
      <c r="H2711" s="461"/>
      <c r="I2711" s="461"/>
      <c r="J2711" s="595"/>
      <c r="K2711" s="595"/>
      <c r="L2711" s="595"/>
      <c r="M2711" s="595"/>
      <c r="N2711" s="595"/>
      <c r="O2711" s="461"/>
      <c r="P2711" s="461"/>
    </row>
    <row r="2712" spans="1:18" s="462" customFormat="1" ht="34.5" hidden="1" outlineLevel="3" x14ac:dyDescent="0.3">
      <c r="A2712" s="438"/>
      <c r="B2712" s="603"/>
      <c r="C2712" s="508" t="s">
        <v>2156</v>
      </c>
      <c r="D2712" s="483" t="s">
        <v>2157</v>
      </c>
      <c r="E2712" s="230" t="s">
        <v>2155</v>
      </c>
      <c r="F2712" s="220"/>
      <c r="G2712" s="220"/>
      <c r="H2712" s="461"/>
      <c r="I2712" s="461"/>
      <c r="J2712" s="595"/>
      <c r="K2712" s="595"/>
      <c r="L2712" s="595"/>
      <c r="M2712" s="595"/>
      <c r="N2712" s="595"/>
      <c r="O2712" s="461"/>
      <c r="P2712" s="461"/>
    </row>
    <row r="2713" spans="1:18" s="462" customFormat="1" ht="34.5" hidden="1" outlineLevel="3" x14ac:dyDescent="0.3">
      <c r="A2713" s="438"/>
      <c r="B2713" s="603"/>
      <c r="C2713" s="508" t="s">
        <v>2158</v>
      </c>
      <c r="D2713" s="483" t="s">
        <v>2159</v>
      </c>
      <c r="E2713" s="230" t="s">
        <v>2155</v>
      </c>
      <c r="F2713" s="220"/>
      <c r="G2713" s="220"/>
      <c r="H2713" s="461"/>
      <c r="I2713" s="461"/>
      <c r="J2713" s="595"/>
      <c r="K2713" s="595"/>
      <c r="L2713" s="595"/>
      <c r="M2713" s="595"/>
      <c r="N2713" s="595"/>
      <c r="O2713" s="461"/>
      <c r="P2713" s="461"/>
    </row>
    <row r="2714" spans="1:18" s="462" customFormat="1" ht="34.5" hidden="1" outlineLevel="3" x14ac:dyDescent="0.3">
      <c r="A2714" s="438"/>
      <c r="B2714" s="603"/>
      <c r="C2714" s="508" t="s">
        <v>2160</v>
      </c>
      <c r="D2714" s="483" t="s">
        <v>2161</v>
      </c>
      <c r="E2714" s="230" t="s">
        <v>2155</v>
      </c>
      <c r="F2714" s="220"/>
      <c r="G2714" s="220"/>
      <c r="H2714" s="461"/>
      <c r="I2714" s="461"/>
      <c r="J2714" s="595"/>
      <c r="K2714" s="595"/>
      <c r="L2714" s="595"/>
      <c r="M2714" s="595"/>
      <c r="N2714" s="595"/>
      <c r="O2714" s="461"/>
      <c r="P2714" s="461"/>
    </row>
    <row r="2715" spans="1:18" s="462" customFormat="1" ht="34.5" hidden="1" outlineLevel="3" x14ac:dyDescent="0.3">
      <c r="A2715" s="438"/>
      <c r="B2715" s="603"/>
      <c r="C2715" s="508" t="s">
        <v>2162</v>
      </c>
      <c r="D2715" s="483" t="s">
        <v>2163</v>
      </c>
      <c r="E2715" s="230" t="s">
        <v>2155</v>
      </c>
      <c r="F2715" s="220"/>
      <c r="G2715" s="220"/>
      <c r="H2715" s="461"/>
      <c r="I2715" s="461"/>
      <c r="J2715" s="595"/>
      <c r="K2715" s="595"/>
      <c r="L2715" s="595"/>
      <c r="M2715" s="595"/>
      <c r="N2715" s="595"/>
      <c r="O2715" s="461"/>
      <c r="P2715" s="461"/>
    </row>
    <row r="2716" spans="1:18" s="462" customFormat="1" ht="34.5" hidden="1" outlineLevel="3" x14ac:dyDescent="0.3">
      <c r="A2716" s="438"/>
      <c r="B2716" s="603"/>
      <c r="C2716" s="508" t="s">
        <v>2164</v>
      </c>
      <c r="D2716" s="483" t="s">
        <v>2165</v>
      </c>
      <c r="E2716" s="230" t="s">
        <v>2155</v>
      </c>
      <c r="F2716" s="220"/>
      <c r="G2716" s="220"/>
      <c r="H2716" s="461"/>
      <c r="I2716" s="461"/>
      <c r="J2716" s="595"/>
      <c r="K2716" s="595"/>
      <c r="L2716" s="595"/>
      <c r="M2716" s="595"/>
      <c r="N2716" s="595"/>
      <c r="O2716" s="461"/>
      <c r="P2716" s="461"/>
    </row>
    <row r="2717" spans="1:18" s="462" customFormat="1" ht="34.5" hidden="1" outlineLevel="3" x14ac:dyDescent="0.3">
      <c r="A2717" s="438"/>
      <c r="B2717" s="603"/>
      <c r="C2717" s="508" t="s">
        <v>2166</v>
      </c>
      <c r="D2717" s="483" t="s">
        <v>2167</v>
      </c>
      <c r="E2717" s="91" t="s">
        <v>2202</v>
      </c>
      <c r="F2717" s="220"/>
      <c r="G2717" s="220"/>
      <c r="H2717" s="461"/>
      <c r="I2717" s="461"/>
      <c r="J2717" s="595"/>
      <c r="K2717" s="595"/>
      <c r="L2717" s="595"/>
      <c r="M2717" s="595"/>
      <c r="N2717" s="595"/>
      <c r="O2717" s="461"/>
      <c r="P2717" s="461"/>
    </row>
    <row r="2718" spans="1:18" s="462" customFormat="1" ht="34.5" hidden="1" outlineLevel="3" x14ac:dyDescent="0.3">
      <c r="A2718" s="438"/>
      <c r="B2718" s="603"/>
      <c r="C2718" s="508" t="s">
        <v>2168</v>
      </c>
      <c r="D2718" s="483" t="s">
        <v>2169</v>
      </c>
      <c r="E2718" s="91"/>
      <c r="F2718" s="220"/>
      <c r="G2718" s="220"/>
      <c r="H2718" s="461"/>
      <c r="I2718" s="461"/>
      <c r="J2718" s="595"/>
      <c r="K2718" s="595"/>
      <c r="L2718" s="595"/>
      <c r="M2718" s="595"/>
      <c r="N2718" s="595"/>
      <c r="O2718" s="461"/>
      <c r="P2718" s="461"/>
    </row>
    <row r="2719" spans="1:18" s="462" customFormat="1" ht="34.5" hidden="1" outlineLevel="3" x14ac:dyDescent="0.3">
      <c r="A2719" s="438"/>
      <c r="B2719" s="603"/>
      <c r="C2719" s="508" t="s">
        <v>2170</v>
      </c>
      <c r="D2719" s="483" t="s">
        <v>2171</v>
      </c>
      <c r="E2719" s="91"/>
      <c r="F2719" s="220"/>
      <c r="G2719" s="220"/>
      <c r="H2719" s="461"/>
      <c r="I2719" s="461"/>
      <c r="J2719" s="595"/>
      <c r="K2719" s="595"/>
      <c r="L2719" s="595"/>
      <c r="M2719" s="595"/>
      <c r="N2719" s="595"/>
      <c r="O2719" s="461"/>
      <c r="P2719" s="461"/>
    </row>
    <row r="2720" spans="1:18" s="462" customFormat="1" ht="34.5" hidden="1" outlineLevel="3" x14ac:dyDescent="0.3">
      <c r="A2720" s="438"/>
      <c r="B2720" s="603"/>
      <c r="C2720" s="508" t="s">
        <v>79</v>
      </c>
      <c r="D2720" s="483" t="s">
        <v>80</v>
      </c>
      <c r="E2720" s="91"/>
      <c r="F2720" s="220"/>
      <c r="G2720" s="220"/>
      <c r="H2720" s="461"/>
      <c r="I2720" s="461"/>
      <c r="J2720" s="595"/>
      <c r="K2720" s="595"/>
      <c r="L2720" s="595"/>
      <c r="M2720" s="595"/>
      <c r="N2720" s="595"/>
      <c r="O2720" s="461"/>
      <c r="P2720" s="461"/>
    </row>
    <row r="2721" spans="1:16" s="462" customFormat="1" ht="34.5" hidden="1" outlineLevel="3" x14ac:dyDescent="0.3">
      <c r="A2721" s="438"/>
      <c r="B2721" s="603"/>
      <c r="C2721" s="508" t="s">
        <v>2172</v>
      </c>
      <c r="D2721" s="483" t="s">
        <v>2173</v>
      </c>
      <c r="E2721" s="91"/>
      <c r="F2721" s="220"/>
      <c r="G2721" s="220"/>
      <c r="H2721" s="461"/>
      <c r="I2721" s="461"/>
      <c r="J2721" s="595"/>
      <c r="K2721" s="595"/>
      <c r="L2721" s="595"/>
      <c r="M2721" s="595"/>
      <c r="N2721" s="595"/>
      <c r="O2721" s="461"/>
      <c r="P2721" s="461"/>
    </row>
    <row r="2722" spans="1:16" s="462" customFormat="1" ht="34.5" hidden="1" outlineLevel="3" x14ac:dyDescent="0.3">
      <c r="A2722" s="438"/>
      <c r="B2722" s="603"/>
      <c r="C2722" s="508" t="s">
        <v>2174</v>
      </c>
      <c r="D2722" s="483" t="s">
        <v>2175</v>
      </c>
      <c r="E2722" s="91" t="s">
        <v>2202</v>
      </c>
      <c r="F2722" s="220"/>
      <c r="G2722" s="220"/>
      <c r="H2722" s="461"/>
      <c r="I2722" s="461"/>
      <c r="J2722" s="595"/>
      <c r="K2722" s="595"/>
      <c r="L2722" s="595"/>
      <c r="M2722" s="595"/>
      <c r="N2722" s="595"/>
      <c r="O2722" s="461"/>
      <c r="P2722" s="461"/>
    </row>
    <row r="2723" spans="1:16" s="462" customFormat="1" ht="34.5" hidden="1" outlineLevel="3" x14ac:dyDescent="0.3">
      <c r="A2723" s="438"/>
      <c r="B2723" s="603"/>
      <c r="C2723" s="439" t="s">
        <v>2176</v>
      </c>
      <c r="D2723" s="440" t="s">
        <v>2177</v>
      </c>
      <c r="E2723" s="91" t="s">
        <v>2202</v>
      </c>
      <c r="F2723" s="220"/>
      <c r="G2723" s="220"/>
      <c r="H2723" s="461"/>
      <c r="I2723" s="461"/>
      <c r="J2723" s="595"/>
      <c r="K2723" s="595"/>
      <c r="L2723" s="595"/>
      <c r="M2723" s="595"/>
      <c r="N2723" s="595"/>
      <c r="O2723" s="461"/>
      <c r="P2723" s="461"/>
    </row>
    <row r="2724" spans="1:16" s="462" customFormat="1" ht="34.5" hidden="1" outlineLevel="3" x14ac:dyDescent="0.3">
      <c r="A2724" s="438"/>
      <c r="B2724" s="603"/>
      <c r="C2724" s="439" t="s">
        <v>2178</v>
      </c>
      <c r="D2724" s="440" t="s">
        <v>2179</v>
      </c>
      <c r="E2724" s="91" t="s">
        <v>2202</v>
      </c>
      <c r="F2724" s="220"/>
      <c r="G2724" s="220"/>
      <c r="H2724" s="461"/>
      <c r="I2724" s="461"/>
      <c r="J2724" s="595"/>
      <c r="K2724" s="595"/>
      <c r="L2724" s="595"/>
      <c r="M2724" s="595"/>
      <c r="N2724" s="595"/>
      <c r="O2724" s="461"/>
      <c r="P2724" s="461"/>
    </row>
    <row r="2725" spans="1:16" s="462" customFormat="1" ht="34.5" hidden="1" outlineLevel="3" x14ac:dyDescent="0.3">
      <c r="A2725" s="438"/>
      <c r="B2725" s="603"/>
      <c r="C2725" s="439" t="s">
        <v>2180</v>
      </c>
      <c r="D2725" s="440" t="s">
        <v>2181</v>
      </c>
      <c r="E2725" s="91"/>
      <c r="F2725" s="220"/>
      <c r="G2725" s="220"/>
      <c r="H2725" s="461"/>
      <c r="I2725" s="461"/>
      <c r="J2725" s="595"/>
      <c r="K2725" s="595"/>
      <c r="L2725" s="595"/>
      <c r="M2725" s="595"/>
      <c r="N2725" s="595"/>
      <c r="O2725" s="461"/>
      <c r="P2725" s="461"/>
    </row>
    <row r="2726" spans="1:16" s="462" customFormat="1" ht="34.5" hidden="1" outlineLevel="3" x14ac:dyDescent="0.3">
      <c r="A2726" s="438"/>
      <c r="B2726" s="603"/>
      <c r="C2726" s="439" t="s">
        <v>2182</v>
      </c>
      <c r="D2726" s="440" t="s">
        <v>2183</v>
      </c>
      <c r="E2726" s="91"/>
      <c r="F2726" s="220"/>
      <c r="G2726" s="220"/>
      <c r="H2726" s="461"/>
      <c r="I2726" s="461"/>
      <c r="J2726" s="595"/>
      <c r="K2726" s="595"/>
      <c r="L2726" s="595"/>
      <c r="M2726" s="595"/>
      <c r="N2726" s="595"/>
      <c r="O2726" s="461"/>
      <c r="P2726" s="461"/>
    </row>
    <row r="2727" spans="1:16" s="462" customFormat="1" ht="34.5" hidden="1" outlineLevel="3" x14ac:dyDescent="0.3">
      <c r="A2727" s="438"/>
      <c r="B2727" s="603"/>
      <c r="C2727" s="439" t="s">
        <v>2184</v>
      </c>
      <c r="D2727" s="440" t="s">
        <v>2185</v>
      </c>
      <c r="E2727" s="91"/>
      <c r="F2727" s="220"/>
      <c r="G2727" s="220"/>
      <c r="H2727" s="461"/>
      <c r="I2727" s="461"/>
      <c r="J2727" s="595"/>
      <c r="K2727" s="595"/>
      <c r="L2727" s="595"/>
      <c r="M2727" s="595"/>
      <c r="N2727" s="595"/>
      <c r="O2727" s="461"/>
      <c r="P2727" s="461"/>
    </row>
    <row r="2728" spans="1:16" s="462" customFormat="1" ht="34.5" hidden="1" outlineLevel="3" x14ac:dyDescent="0.3">
      <c r="A2728" s="438"/>
      <c r="B2728" s="603"/>
      <c r="C2728" s="439" t="s">
        <v>2186</v>
      </c>
      <c r="D2728" s="440" t="s">
        <v>2187</v>
      </c>
      <c r="E2728" s="91"/>
      <c r="F2728" s="220"/>
      <c r="G2728" s="220"/>
      <c r="H2728" s="461"/>
      <c r="I2728" s="461"/>
      <c r="J2728" s="595"/>
      <c r="K2728" s="595"/>
      <c r="L2728" s="595"/>
      <c r="M2728" s="595"/>
      <c r="N2728" s="595"/>
      <c r="O2728" s="461"/>
      <c r="P2728" s="461"/>
    </row>
    <row r="2729" spans="1:16" s="462" customFormat="1" ht="34.5" hidden="1" outlineLevel="3" x14ac:dyDescent="0.3">
      <c r="A2729" s="438"/>
      <c r="B2729" s="603"/>
      <c r="C2729" s="439" t="s">
        <v>2188</v>
      </c>
      <c r="D2729" s="440" t="s">
        <v>2189</v>
      </c>
      <c r="E2729" s="91" t="s">
        <v>2202</v>
      </c>
      <c r="F2729" s="220"/>
      <c r="G2729" s="220"/>
      <c r="H2729" s="461"/>
      <c r="I2729" s="461"/>
      <c r="J2729" s="595"/>
      <c r="K2729" s="595"/>
      <c r="L2729" s="595"/>
      <c r="M2729" s="595"/>
      <c r="N2729" s="595"/>
      <c r="O2729" s="461"/>
      <c r="P2729" s="461"/>
    </row>
    <row r="2730" spans="1:16" s="462" customFormat="1" ht="34.5" hidden="1" outlineLevel="3" x14ac:dyDescent="0.3">
      <c r="A2730" s="438"/>
      <c r="B2730" s="603"/>
      <c r="C2730" s="439" t="s">
        <v>2190</v>
      </c>
      <c r="D2730" s="440" t="s">
        <v>2191</v>
      </c>
      <c r="E2730" s="91"/>
      <c r="F2730" s="220"/>
      <c r="G2730" s="220"/>
      <c r="H2730" s="461"/>
      <c r="I2730" s="461"/>
      <c r="J2730" s="595"/>
      <c r="K2730" s="595"/>
      <c r="L2730" s="595"/>
      <c r="M2730" s="595"/>
      <c r="N2730" s="595"/>
      <c r="O2730" s="461"/>
      <c r="P2730" s="461"/>
    </row>
    <row r="2731" spans="1:16" s="462" customFormat="1" ht="34.5" hidden="1" outlineLevel="3" x14ac:dyDescent="0.3">
      <c r="A2731" s="438"/>
      <c r="B2731" s="603"/>
      <c r="C2731" s="439" t="s">
        <v>2192</v>
      </c>
      <c r="D2731" s="440" t="s">
        <v>2193</v>
      </c>
      <c r="E2731" s="91"/>
      <c r="F2731" s="220"/>
      <c r="G2731" s="220"/>
      <c r="H2731" s="461"/>
      <c r="I2731" s="461"/>
      <c r="J2731" s="595"/>
      <c r="K2731" s="595"/>
      <c r="L2731" s="595"/>
      <c r="M2731" s="595"/>
      <c r="N2731" s="595"/>
      <c r="O2731" s="461"/>
      <c r="P2731" s="461"/>
    </row>
    <row r="2732" spans="1:16" s="462" customFormat="1" ht="34.5" hidden="1" outlineLevel="3" x14ac:dyDescent="0.3">
      <c r="A2732" s="438"/>
      <c r="B2732" s="603"/>
      <c r="C2732" s="439" t="s">
        <v>2194</v>
      </c>
      <c r="D2732" s="440" t="s">
        <v>2195</v>
      </c>
      <c r="E2732" s="91"/>
      <c r="F2732" s="220"/>
      <c r="G2732" s="220"/>
      <c r="H2732" s="461"/>
      <c r="I2732" s="461"/>
      <c r="J2732" s="595"/>
      <c r="K2732" s="595"/>
      <c r="L2732" s="595"/>
      <c r="M2732" s="595"/>
      <c r="N2732" s="595"/>
      <c r="O2732" s="461"/>
      <c r="P2732" s="461"/>
    </row>
    <row r="2733" spans="1:16" s="462" customFormat="1" ht="34.5" hidden="1" outlineLevel="3" x14ac:dyDescent="0.3">
      <c r="A2733" s="438"/>
      <c r="B2733" s="603"/>
      <c r="C2733" s="439" t="s">
        <v>2196</v>
      </c>
      <c r="D2733" s="440" t="s">
        <v>2197</v>
      </c>
      <c r="E2733" s="91"/>
      <c r="F2733" s="220"/>
      <c r="G2733" s="220"/>
      <c r="H2733" s="461"/>
      <c r="I2733" s="461"/>
      <c r="J2733" s="595"/>
      <c r="K2733" s="595"/>
      <c r="L2733" s="595"/>
      <c r="M2733" s="595"/>
      <c r="N2733" s="595"/>
      <c r="O2733" s="461"/>
      <c r="P2733" s="461"/>
    </row>
    <row r="2734" spans="1:16" s="462" customFormat="1" ht="34.5" hidden="1" outlineLevel="3" x14ac:dyDescent="0.3">
      <c r="A2734" s="438"/>
      <c r="B2734" s="603"/>
      <c r="C2734" s="439" t="s">
        <v>2198</v>
      </c>
      <c r="D2734" s="440" t="s">
        <v>2199</v>
      </c>
      <c r="E2734" s="91" t="s">
        <v>2202</v>
      </c>
      <c r="F2734" s="220"/>
      <c r="G2734" s="220"/>
      <c r="H2734" s="461"/>
      <c r="I2734" s="461"/>
      <c r="J2734" s="595"/>
      <c r="K2734" s="595"/>
      <c r="L2734" s="595"/>
      <c r="M2734" s="595"/>
      <c r="N2734" s="595"/>
      <c r="O2734" s="461"/>
      <c r="P2734" s="461"/>
    </row>
    <row r="2735" spans="1:16" s="462" customFormat="1" ht="34.5" hidden="1" outlineLevel="3" x14ac:dyDescent="0.3">
      <c r="A2735" s="438"/>
      <c r="B2735" s="603"/>
      <c r="C2735" s="439" t="s">
        <v>2200</v>
      </c>
      <c r="D2735" s="440" t="s">
        <v>2201</v>
      </c>
      <c r="E2735" s="91" t="s">
        <v>2202</v>
      </c>
      <c r="F2735" s="220"/>
      <c r="G2735" s="220"/>
      <c r="H2735" s="461"/>
      <c r="I2735" s="461"/>
      <c r="J2735" s="595"/>
      <c r="K2735" s="595"/>
      <c r="L2735" s="595"/>
      <c r="M2735" s="595"/>
      <c r="N2735" s="595"/>
      <c r="O2735" s="461"/>
      <c r="P2735" s="461"/>
    </row>
    <row r="2736" spans="1:16" s="462" customFormat="1" ht="34.5" hidden="1" outlineLevel="3" x14ac:dyDescent="0.3">
      <c r="A2736" s="438"/>
      <c r="B2736" s="603"/>
      <c r="C2736" s="439" t="s">
        <v>2203</v>
      </c>
      <c r="D2736" s="440" t="s">
        <v>2204</v>
      </c>
      <c r="E2736" s="91" t="s">
        <v>2202</v>
      </c>
      <c r="F2736" s="220"/>
      <c r="G2736" s="220"/>
      <c r="H2736" s="461"/>
      <c r="I2736" s="461"/>
      <c r="J2736" s="595"/>
      <c r="K2736" s="595"/>
      <c r="L2736" s="595"/>
      <c r="M2736" s="595"/>
      <c r="N2736" s="595"/>
      <c r="O2736" s="461"/>
      <c r="P2736" s="461"/>
    </row>
    <row r="2737" spans="1:18" s="462" customFormat="1" ht="17.25" hidden="1" outlineLevel="3" x14ac:dyDescent="0.3">
      <c r="A2737" s="438"/>
      <c r="B2737" s="603"/>
      <c r="C2737" s="439" t="s">
        <v>2205</v>
      </c>
      <c r="D2737" s="440" t="s">
        <v>2206</v>
      </c>
      <c r="E2737" s="91"/>
      <c r="F2737" s="220"/>
      <c r="G2737" s="220"/>
      <c r="H2737" s="461"/>
      <c r="I2737" s="461"/>
      <c r="J2737" s="595"/>
      <c r="K2737" s="595"/>
      <c r="L2737" s="595"/>
      <c r="M2737" s="595"/>
      <c r="N2737" s="595"/>
      <c r="O2737" s="461"/>
      <c r="P2737" s="461"/>
    </row>
    <row r="2738" spans="1:18" s="462" customFormat="1" ht="34.5" hidden="1" outlineLevel="3" x14ac:dyDescent="0.3">
      <c r="A2738" s="438"/>
      <c r="B2738" s="603"/>
      <c r="C2738" s="439" t="s">
        <v>2207</v>
      </c>
      <c r="D2738" s="440" t="s">
        <v>2208</v>
      </c>
      <c r="E2738" s="91"/>
      <c r="F2738" s="220"/>
      <c r="G2738" s="220"/>
      <c r="H2738" s="461"/>
      <c r="I2738" s="461"/>
      <c r="J2738" s="595"/>
      <c r="K2738" s="595"/>
      <c r="L2738" s="595"/>
      <c r="M2738" s="595"/>
      <c r="N2738" s="595"/>
      <c r="O2738" s="461"/>
      <c r="P2738" s="461"/>
    </row>
    <row r="2739" spans="1:18" s="462" customFormat="1" ht="34.5" hidden="1" outlineLevel="3" x14ac:dyDescent="0.3">
      <c r="A2739" s="438"/>
      <c r="B2739" s="603"/>
      <c r="C2739" s="439" t="s">
        <v>2209</v>
      </c>
      <c r="D2739" s="440" t="s">
        <v>2210</v>
      </c>
      <c r="E2739" s="91"/>
      <c r="F2739" s="220"/>
      <c r="G2739" s="220"/>
      <c r="H2739" s="461"/>
      <c r="I2739" s="461"/>
      <c r="J2739" s="595"/>
      <c r="K2739" s="595"/>
      <c r="L2739" s="595"/>
      <c r="M2739" s="595"/>
      <c r="N2739" s="595"/>
      <c r="O2739" s="461"/>
      <c r="P2739" s="461"/>
    </row>
    <row r="2740" spans="1:18" s="462" customFormat="1" ht="34.5" hidden="1" outlineLevel="3" x14ac:dyDescent="0.3">
      <c r="A2740" s="438"/>
      <c r="B2740" s="603"/>
      <c r="C2740" s="439" t="s">
        <v>2211</v>
      </c>
      <c r="D2740" s="440" t="s">
        <v>2212</v>
      </c>
      <c r="E2740" s="91"/>
      <c r="F2740" s="220"/>
      <c r="G2740" s="220"/>
      <c r="H2740" s="461"/>
      <c r="I2740" s="461"/>
      <c r="J2740" s="595"/>
      <c r="K2740" s="595"/>
      <c r="L2740" s="595"/>
      <c r="M2740" s="595"/>
      <c r="N2740" s="595"/>
      <c r="O2740" s="461"/>
      <c r="P2740" s="461"/>
    </row>
    <row r="2741" spans="1:18" s="596" customFormat="1" ht="17.25" hidden="1" customHeight="1" outlineLevel="3" x14ac:dyDescent="0.3">
      <c r="A2741" s="444"/>
      <c r="B2741" s="451"/>
      <c r="C2741" s="451"/>
      <c r="D2741" s="451"/>
      <c r="E2741" s="452"/>
      <c r="F2741" s="220"/>
      <c r="G2741" s="220"/>
      <c r="H2741" s="221"/>
      <c r="I2741" s="222"/>
      <c r="J2741" s="223"/>
      <c r="K2741" s="595"/>
      <c r="L2741" s="595"/>
      <c r="M2741" s="595"/>
      <c r="N2741" s="595"/>
      <c r="O2741" s="595"/>
      <c r="P2741" s="595"/>
      <c r="Q2741" s="595"/>
      <c r="R2741" s="595"/>
    </row>
    <row r="2742" spans="1:18" s="596" customFormat="1" ht="34.5" hidden="1" outlineLevel="3" x14ac:dyDescent="0.3">
      <c r="A2742" s="438"/>
      <c r="B2742" s="226"/>
      <c r="C2742" s="439" t="s">
        <v>2345</v>
      </c>
      <c r="D2742" s="440" t="s">
        <v>2346</v>
      </c>
      <c r="E2742" s="91" t="s">
        <v>2215</v>
      </c>
      <c r="F2742" s="220"/>
      <c r="G2742" s="220"/>
      <c r="H2742" s="221"/>
      <c r="I2742" s="222"/>
      <c r="J2742" s="223"/>
      <c r="K2742" s="595"/>
      <c r="L2742" s="595"/>
      <c r="M2742" s="595"/>
      <c r="N2742" s="595"/>
      <c r="O2742" s="595"/>
      <c r="P2742" s="595"/>
      <c r="Q2742" s="595"/>
      <c r="R2742" s="595"/>
    </row>
    <row r="2743" spans="1:18" s="596" customFormat="1" ht="17.25" hidden="1" outlineLevel="3" x14ac:dyDescent="0.3">
      <c r="A2743" s="438"/>
      <c r="B2743" s="226"/>
      <c r="C2743" s="439" t="s">
        <v>2347</v>
      </c>
      <c r="D2743" s="440" t="s">
        <v>2348</v>
      </c>
      <c r="E2743" s="91"/>
      <c r="F2743" s="220"/>
      <c r="G2743" s="220"/>
      <c r="H2743" s="221"/>
      <c r="I2743" s="222"/>
      <c r="J2743" s="223"/>
      <c r="K2743" s="595"/>
      <c r="L2743" s="595"/>
      <c r="M2743" s="595"/>
      <c r="N2743" s="595"/>
      <c r="O2743" s="595"/>
      <c r="P2743" s="595"/>
      <c r="Q2743" s="595"/>
      <c r="R2743" s="595"/>
    </row>
    <row r="2744" spans="1:18" s="596" customFormat="1" ht="17.25" hidden="1" outlineLevel="3" x14ac:dyDescent="0.3">
      <c r="A2744" s="438"/>
      <c r="B2744" s="226"/>
      <c r="C2744" s="439" t="s">
        <v>2349</v>
      </c>
      <c r="D2744" s="440" t="s">
        <v>2350</v>
      </c>
      <c r="E2744" s="91"/>
      <c r="F2744" s="220"/>
      <c r="G2744" s="220"/>
      <c r="H2744" s="221"/>
      <c r="I2744" s="222"/>
      <c r="J2744" s="223"/>
      <c r="K2744" s="595"/>
      <c r="L2744" s="595"/>
      <c r="M2744" s="595"/>
      <c r="N2744" s="595"/>
      <c r="O2744" s="595"/>
      <c r="P2744" s="595"/>
      <c r="Q2744" s="595"/>
      <c r="R2744" s="595"/>
    </row>
    <row r="2745" spans="1:18" s="596" customFormat="1" ht="17.25" hidden="1" outlineLevel="3" x14ac:dyDescent="0.3">
      <c r="A2745" s="438"/>
      <c r="B2745" s="226"/>
      <c r="C2745" s="439" t="s">
        <v>2351</v>
      </c>
      <c r="D2745" s="440" t="s">
        <v>2352</v>
      </c>
      <c r="E2745" s="91"/>
      <c r="F2745" s="220"/>
      <c r="G2745" s="220"/>
      <c r="H2745" s="221"/>
      <c r="I2745" s="222"/>
      <c r="J2745" s="223"/>
      <c r="K2745" s="595"/>
      <c r="L2745" s="595"/>
      <c r="M2745" s="595"/>
      <c r="N2745" s="595"/>
      <c r="O2745" s="595"/>
      <c r="P2745" s="595"/>
      <c r="Q2745" s="595"/>
      <c r="R2745" s="595"/>
    </row>
    <row r="2746" spans="1:18" s="596" customFormat="1" ht="17.25" hidden="1" outlineLevel="3" x14ac:dyDescent="0.3">
      <c r="A2746" s="438"/>
      <c r="B2746" s="226"/>
      <c r="C2746" s="439" t="s">
        <v>2353</v>
      </c>
      <c r="D2746" s="440" t="s">
        <v>2354</v>
      </c>
      <c r="E2746" s="91"/>
      <c r="F2746" s="220"/>
      <c r="G2746" s="220"/>
      <c r="H2746" s="221"/>
      <c r="I2746" s="222"/>
      <c r="J2746" s="223"/>
      <c r="K2746" s="595"/>
      <c r="L2746" s="595"/>
      <c r="M2746" s="595"/>
      <c r="N2746" s="595"/>
      <c r="O2746" s="595"/>
      <c r="P2746" s="595"/>
      <c r="Q2746" s="595"/>
      <c r="R2746" s="595"/>
    </row>
    <row r="2747" spans="1:18" s="596" customFormat="1" ht="17.25" hidden="1" outlineLevel="3" x14ac:dyDescent="0.3">
      <c r="A2747" s="438"/>
      <c r="B2747" s="226"/>
      <c r="C2747" s="439" t="s">
        <v>75</v>
      </c>
      <c r="D2747" s="440" t="s">
        <v>76</v>
      </c>
      <c r="E2747" s="91"/>
      <c r="F2747" s="220"/>
      <c r="G2747" s="220"/>
      <c r="H2747" s="221"/>
      <c r="I2747" s="222"/>
      <c r="J2747" s="223"/>
      <c r="K2747" s="595"/>
      <c r="L2747" s="595"/>
      <c r="M2747" s="595"/>
      <c r="N2747" s="595"/>
      <c r="O2747" s="595"/>
      <c r="P2747" s="595"/>
      <c r="Q2747" s="595"/>
      <c r="R2747" s="595"/>
    </row>
    <row r="2748" spans="1:18" s="596" customFormat="1" ht="17.25" hidden="1" customHeight="1" outlineLevel="3" x14ac:dyDescent="0.3">
      <c r="A2748" s="444"/>
      <c r="B2748" s="451"/>
      <c r="C2748" s="451"/>
      <c r="D2748" s="451"/>
      <c r="E2748" s="452"/>
      <c r="F2748" s="220"/>
      <c r="G2748" s="220"/>
      <c r="H2748" s="221"/>
      <c r="I2748" s="222"/>
      <c r="J2748" s="223"/>
      <c r="K2748" s="595"/>
      <c r="L2748" s="595"/>
      <c r="M2748" s="595"/>
      <c r="N2748" s="595"/>
      <c r="O2748" s="595"/>
      <c r="P2748" s="595"/>
      <c r="Q2748" s="595"/>
      <c r="R2748" s="595"/>
    </row>
    <row r="2749" spans="1:18" s="596" customFormat="1" ht="34.5" hidden="1" outlineLevel="3" x14ac:dyDescent="0.3">
      <c r="A2749" s="438"/>
      <c r="B2749" s="224"/>
      <c r="C2749" s="439" t="s">
        <v>2355</v>
      </c>
      <c r="D2749" s="440" t="s">
        <v>2356</v>
      </c>
      <c r="E2749" s="91" t="s">
        <v>2228</v>
      </c>
      <c r="F2749" s="220"/>
      <c r="G2749" s="220"/>
      <c r="H2749" s="221"/>
      <c r="I2749" s="222"/>
      <c r="J2749" s="223"/>
      <c r="K2749" s="595"/>
      <c r="L2749" s="595"/>
      <c r="M2749" s="595"/>
      <c r="N2749" s="595"/>
      <c r="O2749" s="595"/>
      <c r="P2749" s="595"/>
      <c r="Q2749" s="595"/>
      <c r="R2749" s="595"/>
    </row>
    <row r="2750" spans="1:18" s="596" customFormat="1" ht="17.25" hidden="1" outlineLevel="3" x14ac:dyDescent="0.3">
      <c r="A2750" s="438"/>
      <c r="B2750" s="224"/>
      <c r="C2750" s="439" t="s">
        <v>2357</v>
      </c>
      <c r="D2750" s="440" t="s">
        <v>2358</v>
      </c>
      <c r="E2750" s="91"/>
      <c r="F2750" s="220"/>
      <c r="G2750" s="220"/>
      <c r="H2750" s="221"/>
      <c r="I2750" s="222"/>
      <c r="J2750" s="223"/>
      <c r="K2750" s="595"/>
      <c r="L2750" s="595"/>
      <c r="M2750" s="595"/>
      <c r="N2750" s="595"/>
      <c r="O2750" s="595"/>
      <c r="P2750" s="595"/>
      <c r="Q2750" s="595"/>
      <c r="R2750" s="595"/>
    </row>
    <row r="2751" spans="1:18" s="596" customFormat="1" ht="17.25" hidden="1" outlineLevel="3" x14ac:dyDescent="0.3">
      <c r="A2751" s="438"/>
      <c r="B2751" s="224"/>
      <c r="C2751" s="439" t="s">
        <v>2359</v>
      </c>
      <c r="D2751" s="440" t="s">
        <v>2360</v>
      </c>
      <c r="E2751" s="91"/>
      <c r="F2751" s="220"/>
      <c r="G2751" s="220"/>
      <c r="H2751" s="221"/>
      <c r="I2751" s="222"/>
      <c r="J2751" s="223"/>
      <c r="K2751" s="595"/>
      <c r="L2751" s="595"/>
      <c r="M2751" s="595"/>
      <c r="N2751" s="595"/>
      <c r="O2751" s="595"/>
      <c r="P2751" s="595"/>
      <c r="Q2751" s="595"/>
      <c r="R2751" s="595"/>
    </row>
    <row r="2752" spans="1:18" s="596" customFormat="1" ht="17.25" hidden="1" outlineLevel="3" x14ac:dyDescent="0.3">
      <c r="A2752" s="438"/>
      <c r="B2752" s="224"/>
      <c r="C2752" s="439" t="s">
        <v>2361</v>
      </c>
      <c r="D2752" s="440" t="s">
        <v>2362</v>
      </c>
      <c r="E2752" s="91"/>
      <c r="F2752" s="220"/>
      <c r="G2752" s="220"/>
      <c r="H2752" s="221"/>
      <c r="I2752" s="222"/>
      <c r="J2752" s="223"/>
      <c r="K2752" s="595"/>
      <c r="L2752" s="595"/>
      <c r="M2752" s="595"/>
      <c r="N2752" s="595"/>
      <c r="O2752" s="595"/>
      <c r="P2752" s="595"/>
      <c r="Q2752" s="595"/>
      <c r="R2752" s="595"/>
    </row>
    <row r="2753" spans="1:18" s="596" customFormat="1" ht="17.25" hidden="1" outlineLevel="3" x14ac:dyDescent="0.3">
      <c r="A2753" s="438"/>
      <c r="B2753" s="226"/>
      <c r="C2753" s="439" t="s">
        <v>2363</v>
      </c>
      <c r="D2753" s="440" t="s">
        <v>2364</v>
      </c>
      <c r="E2753" s="91"/>
      <c r="F2753" s="220"/>
      <c r="G2753" s="220"/>
      <c r="H2753" s="221"/>
      <c r="I2753" s="222"/>
      <c r="J2753" s="223"/>
      <c r="K2753" s="595"/>
      <c r="L2753" s="595"/>
      <c r="M2753" s="595"/>
      <c r="N2753" s="595"/>
      <c r="O2753" s="595"/>
      <c r="P2753" s="595"/>
      <c r="Q2753" s="595"/>
      <c r="R2753" s="595"/>
    </row>
    <row r="2754" spans="1:18" s="596" customFormat="1" ht="17.25" hidden="1" customHeight="1" outlineLevel="3" x14ac:dyDescent="0.3">
      <c r="A2754" s="444"/>
      <c r="B2754" s="451"/>
      <c r="C2754" s="451"/>
      <c r="D2754" s="451"/>
      <c r="E2754" s="452"/>
      <c r="F2754" s="220"/>
      <c r="G2754" s="220"/>
      <c r="H2754" s="221"/>
      <c r="I2754" s="222"/>
      <c r="J2754" s="223"/>
      <c r="K2754" s="595"/>
      <c r="L2754" s="595"/>
      <c r="M2754" s="595"/>
      <c r="N2754" s="595"/>
      <c r="O2754" s="595"/>
      <c r="P2754" s="595"/>
      <c r="Q2754" s="595"/>
      <c r="R2754" s="595"/>
    </row>
    <row r="2755" spans="1:18" s="596" customFormat="1" ht="34.5" hidden="1" outlineLevel="3" x14ac:dyDescent="0.3">
      <c r="A2755" s="438"/>
      <c r="B2755" s="226"/>
      <c r="C2755" s="439" t="s">
        <v>77</v>
      </c>
      <c r="D2755" s="440" t="s">
        <v>78</v>
      </c>
      <c r="E2755" s="507" t="s">
        <v>2239</v>
      </c>
      <c r="F2755" s="220"/>
      <c r="G2755" s="220"/>
      <c r="H2755" s="221"/>
      <c r="I2755" s="222"/>
      <c r="J2755" s="223"/>
      <c r="K2755" s="595"/>
      <c r="L2755" s="595"/>
      <c r="M2755" s="595"/>
      <c r="N2755" s="595"/>
      <c r="O2755" s="595"/>
      <c r="P2755" s="595"/>
      <c r="Q2755" s="595"/>
      <c r="R2755" s="595"/>
    </row>
    <row r="2756" spans="1:18" s="596" customFormat="1" ht="17.25" hidden="1" outlineLevel="3" x14ac:dyDescent="0.3">
      <c r="A2756" s="438"/>
      <c r="B2756" s="224"/>
      <c r="C2756" s="439" t="s">
        <v>2365</v>
      </c>
      <c r="D2756" s="440" t="s">
        <v>2366</v>
      </c>
      <c r="E2756" s="91" t="s">
        <v>2242</v>
      </c>
      <c r="F2756" s="220"/>
      <c r="G2756" s="220"/>
      <c r="H2756" s="221"/>
      <c r="I2756" s="222"/>
      <c r="J2756" s="223"/>
      <c r="K2756" s="595"/>
      <c r="L2756" s="595"/>
      <c r="M2756" s="595"/>
      <c r="N2756" s="595"/>
      <c r="O2756" s="595"/>
      <c r="P2756" s="595"/>
    </row>
    <row r="2757" spans="1:18" s="596" customFormat="1" ht="17.25" hidden="1" customHeight="1" outlineLevel="3" x14ac:dyDescent="0.3">
      <c r="A2757" s="444"/>
      <c r="B2757" s="451"/>
      <c r="C2757" s="451"/>
      <c r="D2757" s="451"/>
      <c r="E2757" s="452"/>
      <c r="F2757" s="220"/>
      <c r="G2757" s="220"/>
      <c r="H2757" s="221"/>
      <c r="I2757" s="222"/>
      <c r="J2757" s="223"/>
      <c r="K2757" s="595"/>
      <c r="L2757" s="595"/>
      <c r="M2757" s="595"/>
      <c r="N2757" s="595"/>
      <c r="O2757" s="595"/>
      <c r="P2757" s="595"/>
      <c r="Q2757" s="595"/>
      <c r="R2757" s="595"/>
    </row>
    <row r="2758" spans="1:18" s="596" customFormat="1" ht="17.25" hidden="1" outlineLevel="3" x14ac:dyDescent="0.3">
      <c r="A2758" s="438"/>
      <c r="B2758" s="224"/>
      <c r="C2758" s="439" t="s">
        <v>2243</v>
      </c>
      <c r="D2758" s="483" t="s">
        <v>2244</v>
      </c>
      <c r="E2758" s="91" t="s">
        <v>2245</v>
      </c>
      <c r="F2758" s="220"/>
      <c r="G2758" s="220"/>
      <c r="H2758" s="221"/>
      <c r="I2758" s="222"/>
      <c r="J2758" s="223"/>
      <c r="K2758" s="595"/>
      <c r="L2758" s="595"/>
      <c r="M2758" s="595"/>
      <c r="N2758" s="595"/>
      <c r="O2758" s="595"/>
      <c r="P2758" s="595"/>
    </row>
    <row r="2759" spans="1:18" s="596" customFormat="1" ht="34.5" hidden="1" outlineLevel="3" x14ac:dyDescent="0.3">
      <c r="A2759" s="438"/>
      <c r="B2759" s="226"/>
      <c r="C2759" s="439" t="s">
        <v>2246</v>
      </c>
      <c r="D2759" s="483" t="s">
        <v>2247</v>
      </c>
      <c r="E2759" s="154" t="s">
        <v>2248</v>
      </c>
      <c r="F2759" s="220"/>
      <c r="G2759" s="220"/>
      <c r="H2759" s="221"/>
      <c r="I2759" s="222"/>
      <c r="J2759" s="223"/>
      <c r="K2759" s="595"/>
      <c r="L2759" s="595"/>
      <c r="M2759" s="595"/>
      <c r="N2759" s="595"/>
      <c r="O2759" s="595"/>
      <c r="P2759" s="595"/>
    </row>
    <row r="2760" spans="1:18" s="596" customFormat="1" ht="17.25" hidden="1" outlineLevel="3" x14ac:dyDescent="0.3">
      <c r="A2760" s="438"/>
      <c r="B2760" s="226"/>
      <c r="C2760" s="439" t="s">
        <v>2249</v>
      </c>
      <c r="D2760" s="483" t="s">
        <v>2250</v>
      </c>
      <c r="E2760" s="91"/>
      <c r="F2760" s="220"/>
      <c r="G2760" s="220"/>
      <c r="H2760" s="221"/>
      <c r="I2760" s="222"/>
      <c r="J2760" s="223"/>
      <c r="K2760" s="595"/>
      <c r="L2760" s="595"/>
      <c r="M2760" s="595"/>
      <c r="N2760" s="595"/>
      <c r="O2760" s="595"/>
      <c r="P2760" s="595"/>
    </row>
    <row r="2761" spans="1:18" s="596" customFormat="1" ht="17.25" hidden="1" outlineLevel="3" x14ac:dyDescent="0.3">
      <c r="A2761" s="438"/>
      <c r="B2761" s="226"/>
      <c r="C2761" s="439" t="s">
        <v>2251</v>
      </c>
      <c r="D2761" s="483" t="s">
        <v>2252</v>
      </c>
      <c r="E2761" s="91"/>
      <c r="F2761" s="220"/>
      <c r="G2761" s="220"/>
      <c r="H2761" s="221"/>
      <c r="I2761" s="222"/>
      <c r="J2761" s="223"/>
      <c r="K2761" s="595"/>
      <c r="L2761" s="595"/>
      <c r="M2761" s="595"/>
      <c r="N2761" s="595"/>
      <c r="O2761" s="595"/>
      <c r="P2761" s="595"/>
    </row>
    <row r="2762" spans="1:18" s="596" customFormat="1" ht="17.25" hidden="1" outlineLevel="3" x14ac:dyDescent="0.3">
      <c r="A2762" s="438"/>
      <c r="B2762" s="226"/>
      <c r="C2762" s="439" t="s">
        <v>2253</v>
      </c>
      <c r="D2762" s="483" t="s">
        <v>2254</v>
      </c>
      <c r="E2762" s="91"/>
      <c r="F2762" s="220"/>
      <c r="G2762" s="220"/>
      <c r="H2762" s="221"/>
      <c r="I2762" s="222"/>
      <c r="J2762" s="223"/>
      <c r="K2762" s="595"/>
      <c r="L2762" s="595"/>
      <c r="M2762" s="595"/>
      <c r="N2762" s="595"/>
      <c r="O2762" s="595"/>
      <c r="P2762" s="595"/>
    </row>
    <row r="2763" spans="1:18" s="462" customFormat="1" ht="17.25" hidden="1" outlineLevel="3" x14ac:dyDescent="0.3">
      <c r="A2763" s="438"/>
      <c r="B2763" s="603"/>
      <c r="C2763" s="439" t="s">
        <v>2255</v>
      </c>
      <c r="D2763" s="483" t="s">
        <v>2256</v>
      </c>
      <c r="E2763" s="91"/>
      <c r="F2763" s="220"/>
      <c r="G2763" s="220"/>
      <c r="H2763" s="461"/>
      <c r="I2763" s="461"/>
      <c r="J2763" s="595"/>
      <c r="K2763" s="595"/>
      <c r="L2763" s="595"/>
      <c r="M2763" s="595"/>
      <c r="N2763" s="595"/>
      <c r="O2763" s="461"/>
      <c r="P2763" s="461"/>
    </row>
    <row r="2764" spans="1:18" s="462" customFormat="1" ht="17.25" hidden="1" outlineLevel="3" x14ac:dyDescent="0.3">
      <c r="A2764" s="438"/>
      <c r="B2764" s="603"/>
      <c r="C2764" s="439" t="s">
        <v>2257</v>
      </c>
      <c r="D2764" s="483" t="s">
        <v>2258</v>
      </c>
      <c r="E2764" s="91"/>
      <c r="F2764" s="220"/>
      <c r="G2764" s="220"/>
      <c r="H2764" s="461"/>
      <c r="I2764" s="461"/>
      <c r="J2764" s="595"/>
      <c r="K2764" s="595"/>
      <c r="L2764" s="595"/>
      <c r="M2764" s="595"/>
      <c r="N2764" s="595"/>
      <c r="O2764" s="461"/>
      <c r="P2764" s="461"/>
    </row>
    <row r="2765" spans="1:18" s="462" customFormat="1" ht="17.25" hidden="1" outlineLevel="3" x14ac:dyDescent="0.3">
      <c r="A2765" s="438"/>
      <c r="B2765" s="603"/>
      <c r="C2765" s="439" t="s">
        <v>2259</v>
      </c>
      <c r="D2765" s="483" t="s">
        <v>2260</v>
      </c>
      <c r="E2765" s="91"/>
      <c r="F2765" s="220"/>
      <c r="G2765" s="220"/>
      <c r="H2765" s="461"/>
      <c r="I2765" s="461"/>
      <c r="J2765" s="595"/>
      <c r="K2765" s="595"/>
      <c r="L2765" s="595"/>
      <c r="M2765" s="595"/>
      <c r="N2765" s="595"/>
      <c r="O2765" s="461"/>
      <c r="P2765" s="461"/>
    </row>
    <row r="2766" spans="1:18" s="462" customFormat="1" ht="17.25" hidden="1" outlineLevel="3" x14ac:dyDescent="0.3">
      <c r="A2766" s="438"/>
      <c r="B2766" s="603"/>
      <c r="C2766" s="439" t="s">
        <v>83</v>
      </c>
      <c r="D2766" s="483" t="s">
        <v>2261</v>
      </c>
      <c r="E2766" s="91"/>
      <c r="F2766" s="220"/>
      <c r="G2766" s="220"/>
      <c r="H2766" s="461"/>
      <c r="I2766" s="461"/>
      <c r="J2766" s="595"/>
      <c r="K2766" s="595"/>
      <c r="L2766" s="595"/>
      <c r="M2766" s="595"/>
      <c r="N2766" s="595"/>
      <c r="O2766" s="461"/>
      <c r="P2766" s="461"/>
    </row>
    <row r="2767" spans="1:18" s="462" customFormat="1" ht="17.25" hidden="1" outlineLevel="3" x14ac:dyDescent="0.3">
      <c r="A2767" s="438"/>
      <c r="B2767" s="603"/>
      <c r="C2767" s="439" t="s">
        <v>2262</v>
      </c>
      <c r="D2767" s="483" t="s">
        <v>2263</v>
      </c>
      <c r="E2767" s="91"/>
      <c r="F2767" s="220"/>
      <c r="G2767" s="220"/>
      <c r="H2767" s="461"/>
      <c r="I2767" s="461"/>
      <c r="J2767" s="595"/>
      <c r="K2767" s="595"/>
      <c r="L2767" s="595"/>
      <c r="M2767" s="595"/>
      <c r="N2767" s="595"/>
      <c r="O2767" s="461"/>
      <c r="P2767" s="461"/>
    </row>
    <row r="2768" spans="1:18" s="462" customFormat="1" ht="17.25" hidden="1" outlineLevel="3" x14ac:dyDescent="0.3">
      <c r="A2768" s="438"/>
      <c r="B2768" s="603"/>
      <c r="C2768" s="439" t="s">
        <v>2264</v>
      </c>
      <c r="D2768" s="483" t="s">
        <v>2265</v>
      </c>
      <c r="E2768" s="91"/>
      <c r="F2768" s="220"/>
      <c r="G2768" s="220"/>
      <c r="H2768" s="461"/>
      <c r="I2768" s="461"/>
      <c r="J2768" s="595"/>
      <c r="K2768" s="595"/>
      <c r="L2768" s="595"/>
      <c r="M2768" s="595"/>
      <c r="N2768" s="595"/>
      <c r="O2768" s="461"/>
      <c r="P2768" s="461"/>
    </row>
    <row r="2769" spans="1:18" s="462" customFormat="1" ht="17.25" hidden="1" outlineLevel="3" x14ac:dyDescent="0.3">
      <c r="A2769" s="438"/>
      <c r="B2769" s="603"/>
      <c r="C2769" s="439" t="s">
        <v>2266</v>
      </c>
      <c r="D2769" s="483" t="s">
        <v>2267</v>
      </c>
      <c r="E2769" s="91"/>
      <c r="F2769" s="220"/>
      <c r="G2769" s="220"/>
      <c r="H2769" s="461"/>
      <c r="I2769" s="461"/>
      <c r="J2769" s="595"/>
      <c r="K2769" s="595"/>
      <c r="L2769" s="595"/>
      <c r="M2769" s="595"/>
      <c r="N2769" s="595"/>
      <c r="O2769" s="461"/>
      <c r="P2769" s="461"/>
    </row>
    <row r="2770" spans="1:18" s="462" customFormat="1" ht="17.25" hidden="1" outlineLevel="3" x14ac:dyDescent="0.3">
      <c r="A2770" s="438"/>
      <c r="B2770" s="603"/>
      <c r="C2770" s="439" t="s">
        <v>2268</v>
      </c>
      <c r="D2770" s="483" t="s">
        <v>2269</v>
      </c>
      <c r="E2770" s="91"/>
      <c r="F2770" s="220"/>
      <c r="G2770" s="220"/>
      <c r="H2770" s="461"/>
      <c r="I2770" s="461"/>
      <c r="J2770" s="595"/>
      <c r="K2770" s="595"/>
      <c r="L2770" s="595"/>
      <c r="M2770" s="595"/>
      <c r="N2770" s="595"/>
      <c r="O2770" s="461"/>
      <c r="P2770" s="461"/>
    </row>
    <row r="2771" spans="1:18" s="462" customFormat="1" ht="17.25" hidden="1" outlineLevel="3" x14ac:dyDescent="0.3">
      <c r="A2771" s="438"/>
      <c r="B2771" s="603"/>
      <c r="C2771" s="439" t="s">
        <v>2270</v>
      </c>
      <c r="D2771" s="483" t="s">
        <v>2271</v>
      </c>
      <c r="E2771" s="91"/>
      <c r="F2771" s="220"/>
      <c r="G2771" s="220"/>
      <c r="H2771" s="461"/>
      <c r="I2771" s="461"/>
      <c r="J2771" s="595"/>
      <c r="K2771" s="595"/>
      <c r="L2771" s="595"/>
      <c r="M2771" s="595"/>
      <c r="N2771" s="595"/>
      <c r="O2771" s="461"/>
      <c r="P2771" s="461"/>
    </row>
    <row r="2772" spans="1:18" s="462" customFormat="1" ht="17.25" hidden="1" outlineLevel="3" x14ac:dyDescent="0.3">
      <c r="A2772" s="438"/>
      <c r="B2772" s="603"/>
      <c r="C2772" s="439" t="s">
        <v>2272</v>
      </c>
      <c r="D2772" s="483" t="s">
        <v>2273</v>
      </c>
      <c r="E2772" s="91"/>
      <c r="F2772" s="220"/>
      <c r="G2772" s="220"/>
      <c r="H2772" s="461"/>
      <c r="I2772" s="461"/>
      <c r="J2772" s="595"/>
      <c r="K2772" s="595"/>
      <c r="L2772" s="595"/>
      <c r="M2772" s="595"/>
      <c r="N2772" s="595"/>
      <c r="O2772" s="461"/>
      <c r="P2772" s="461"/>
    </row>
    <row r="2773" spans="1:18" s="462" customFormat="1" ht="17.25" hidden="1" outlineLevel="3" x14ac:dyDescent="0.3">
      <c r="A2773" s="438"/>
      <c r="B2773" s="603"/>
      <c r="C2773" s="439" t="s">
        <v>2274</v>
      </c>
      <c r="D2773" s="483" t="s">
        <v>2275</v>
      </c>
      <c r="E2773" s="91"/>
      <c r="F2773" s="220"/>
      <c r="G2773" s="220"/>
      <c r="H2773" s="461"/>
      <c r="I2773" s="461"/>
      <c r="J2773" s="595"/>
      <c r="K2773" s="595"/>
      <c r="L2773" s="595"/>
      <c r="M2773" s="595"/>
      <c r="N2773" s="595"/>
      <c r="O2773" s="461"/>
      <c r="P2773" s="461"/>
    </row>
    <row r="2774" spans="1:18" s="596" customFormat="1" ht="17.25" hidden="1" outlineLevel="3" x14ac:dyDescent="0.3">
      <c r="A2774" s="438"/>
      <c r="B2774" s="226"/>
      <c r="C2774" s="439" t="s">
        <v>2276</v>
      </c>
      <c r="D2774" s="483" t="s">
        <v>2277</v>
      </c>
      <c r="E2774" s="91"/>
      <c r="F2774" s="220"/>
      <c r="G2774" s="220"/>
      <c r="H2774" s="221"/>
      <c r="I2774" s="222"/>
      <c r="J2774" s="223"/>
      <c r="K2774" s="595"/>
      <c r="L2774" s="595"/>
      <c r="M2774" s="595"/>
      <c r="N2774" s="595"/>
      <c r="O2774" s="595"/>
      <c r="P2774" s="595"/>
      <c r="Q2774" s="595"/>
      <c r="R2774" s="595"/>
    </row>
    <row r="2775" spans="1:18" s="462" customFormat="1" ht="17.25" hidden="1" outlineLevel="3" x14ac:dyDescent="0.3">
      <c r="A2775" s="438"/>
      <c r="B2775" s="603"/>
      <c r="C2775" s="439" t="s">
        <v>2278</v>
      </c>
      <c r="D2775" s="483" t="s">
        <v>2279</v>
      </c>
      <c r="E2775" s="91"/>
      <c r="F2775" s="220"/>
      <c r="G2775" s="220"/>
      <c r="H2775" s="461"/>
      <c r="I2775" s="461"/>
      <c r="J2775" s="595"/>
      <c r="K2775" s="595"/>
      <c r="L2775" s="595"/>
      <c r="M2775" s="595"/>
      <c r="N2775" s="595"/>
      <c r="O2775" s="461"/>
      <c r="P2775" s="461"/>
    </row>
    <row r="2776" spans="1:18" s="462" customFormat="1" ht="17.25" hidden="1" outlineLevel="3" x14ac:dyDescent="0.3">
      <c r="A2776" s="438"/>
      <c r="B2776" s="603"/>
      <c r="C2776" s="439" t="s">
        <v>2280</v>
      </c>
      <c r="D2776" s="483" t="s">
        <v>2281</v>
      </c>
      <c r="E2776" s="91"/>
      <c r="F2776" s="220"/>
      <c r="G2776" s="220"/>
      <c r="H2776" s="461"/>
      <c r="I2776" s="461"/>
      <c r="J2776" s="595"/>
      <c r="K2776" s="595"/>
      <c r="L2776" s="595"/>
      <c r="M2776" s="595"/>
      <c r="N2776" s="595"/>
      <c r="O2776" s="461"/>
      <c r="P2776" s="461"/>
    </row>
    <row r="2777" spans="1:18" s="596" customFormat="1" ht="17.25" hidden="1" customHeight="1" outlineLevel="3" x14ac:dyDescent="0.3">
      <c r="A2777" s="444"/>
      <c r="B2777" s="451"/>
      <c r="C2777" s="451"/>
      <c r="D2777" s="451"/>
      <c r="E2777" s="452"/>
      <c r="F2777" s="220"/>
      <c r="G2777" s="220"/>
      <c r="H2777" s="221"/>
      <c r="I2777" s="222"/>
      <c r="J2777" s="223"/>
      <c r="K2777" s="595"/>
      <c r="L2777" s="595"/>
      <c r="M2777" s="595"/>
      <c r="N2777" s="595"/>
      <c r="O2777" s="595"/>
      <c r="P2777" s="595"/>
      <c r="Q2777" s="595"/>
      <c r="R2777" s="595"/>
    </row>
    <row r="2778" spans="1:18" s="462" customFormat="1" ht="17.25" hidden="1" outlineLevel="3" x14ac:dyDescent="0.3">
      <c r="A2778" s="438"/>
      <c r="B2778" s="603"/>
      <c r="C2778" s="439" t="s">
        <v>2367</v>
      </c>
      <c r="D2778" s="440" t="s">
        <v>2368</v>
      </c>
      <c r="E2778" s="91" t="s">
        <v>2284</v>
      </c>
      <c r="F2778" s="220"/>
      <c r="G2778" s="220"/>
      <c r="H2778" s="461"/>
      <c r="I2778" s="461"/>
      <c r="J2778" s="595"/>
      <c r="K2778" s="595"/>
      <c r="L2778" s="595"/>
      <c r="M2778" s="595"/>
      <c r="N2778" s="595"/>
      <c r="O2778" s="461"/>
      <c r="P2778" s="461"/>
    </row>
    <row r="2779" spans="1:18" s="462" customFormat="1" ht="34.5" hidden="1" outlineLevel="3" x14ac:dyDescent="0.3">
      <c r="A2779" s="438"/>
      <c r="B2779" s="603"/>
      <c r="C2779" s="439" t="s">
        <v>2369</v>
      </c>
      <c r="D2779" s="440" t="s">
        <v>2370</v>
      </c>
      <c r="E2779" s="91" t="s">
        <v>2287</v>
      </c>
      <c r="F2779" s="220"/>
      <c r="G2779" s="220"/>
      <c r="H2779" s="461"/>
      <c r="I2779" s="461"/>
      <c r="J2779" s="595"/>
      <c r="K2779" s="595"/>
      <c r="L2779" s="595"/>
      <c r="M2779" s="595"/>
      <c r="N2779" s="595"/>
      <c r="O2779" s="461"/>
      <c r="P2779" s="461"/>
    </row>
    <row r="2780" spans="1:18" s="462" customFormat="1" ht="17.25" hidden="1" outlineLevel="3" x14ac:dyDescent="0.3">
      <c r="A2780" s="438"/>
      <c r="B2780" s="603"/>
      <c r="C2780" s="439" t="s">
        <v>2371</v>
      </c>
      <c r="D2780" s="440" t="s">
        <v>2372</v>
      </c>
      <c r="E2780" s="91"/>
      <c r="F2780" s="220"/>
      <c r="G2780" s="220"/>
      <c r="H2780" s="461"/>
      <c r="I2780" s="461"/>
      <c r="J2780" s="595"/>
      <c r="K2780" s="595"/>
      <c r="L2780" s="595"/>
      <c r="M2780" s="595"/>
      <c r="N2780" s="595"/>
      <c r="O2780" s="461"/>
      <c r="P2780" s="461"/>
    </row>
    <row r="2781" spans="1:18" s="462" customFormat="1" ht="17.25" hidden="1" outlineLevel="3" x14ac:dyDescent="0.3">
      <c r="A2781" s="438"/>
      <c r="B2781" s="603"/>
      <c r="C2781" s="439" t="s">
        <v>2373</v>
      </c>
      <c r="D2781" s="440" t="s">
        <v>2374</v>
      </c>
      <c r="E2781" s="91"/>
      <c r="F2781" s="220"/>
      <c r="G2781" s="220"/>
      <c r="H2781" s="461"/>
      <c r="I2781" s="461"/>
      <c r="J2781" s="595"/>
      <c r="K2781" s="595"/>
      <c r="L2781" s="595"/>
      <c r="M2781" s="595"/>
      <c r="N2781" s="595"/>
      <c r="O2781" s="461"/>
      <c r="P2781" s="461"/>
    </row>
    <row r="2782" spans="1:18" s="462" customFormat="1" ht="17.25" hidden="1" outlineLevel="3" x14ac:dyDescent="0.3">
      <c r="A2782" s="438"/>
      <c r="B2782" s="603"/>
      <c r="C2782" s="439" t="s">
        <v>2375</v>
      </c>
      <c r="D2782" s="440" t="s">
        <v>2376</v>
      </c>
      <c r="E2782" s="91"/>
      <c r="F2782" s="220"/>
      <c r="G2782" s="220"/>
      <c r="H2782" s="461"/>
      <c r="I2782" s="461"/>
      <c r="J2782" s="595"/>
      <c r="K2782" s="595"/>
      <c r="L2782" s="595"/>
      <c r="M2782" s="595"/>
      <c r="N2782" s="595"/>
      <c r="O2782" s="461"/>
      <c r="P2782" s="461"/>
    </row>
    <row r="2783" spans="1:18" s="596" customFormat="1" ht="17.25" hidden="1" customHeight="1" outlineLevel="3" x14ac:dyDescent="0.3">
      <c r="A2783" s="444"/>
      <c r="B2783" s="451"/>
      <c r="C2783" s="451"/>
      <c r="D2783" s="451"/>
      <c r="E2783" s="452"/>
      <c r="F2783" s="220"/>
      <c r="G2783" s="220"/>
      <c r="H2783" s="221"/>
      <c r="I2783" s="222"/>
      <c r="J2783" s="223"/>
      <c r="K2783" s="595"/>
      <c r="L2783" s="595"/>
      <c r="M2783" s="595"/>
      <c r="N2783" s="595"/>
      <c r="O2783" s="595"/>
      <c r="P2783" s="595"/>
      <c r="Q2783" s="595"/>
      <c r="R2783" s="595"/>
    </row>
    <row r="2784" spans="1:18" s="462" customFormat="1" ht="34.5" hidden="1" outlineLevel="3" x14ac:dyDescent="0.3">
      <c r="A2784" s="438"/>
      <c r="B2784" s="603"/>
      <c r="C2784" s="439" t="s">
        <v>2377</v>
      </c>
      <c r="D2784" s="440" t="s">
        <v>2378</v>
      </c>
      <c r="E2784" s="91" t="s">
        <v>2296</v>
      </c>
      <c r="F2784" s="220"/>
      <c r="G2784" s="220"/>
      <c r="H2784" s="461"/>
      <c r="I2784" s="461"/>
      <c r="J2784" s="595"/>
      <c r="K2784" s="595"/>
      <c r="L2784" s="595"/>
      <c r="M2784" s="595"/>
      <c r="N2784" s="595"/>
      <c r="O2784" s="461"/>
      <c r="P2784" s="461"/>
    </row>
    <row r="2785" spans="1:18" s="462" customFormat="1" ht="34.5" hidden="1" outlineLevel="3" x14ac:dyDescent="0.3">
      <c r="A2785" s="438"/>
      <c r="B2785" s="603"/>
      <c r="C2785" s="439" t="s">
        <v>2379</v>
      </c>
      <c r="D2785" s="440" t="s">
        <v>2380</v>
      </c>
      <c r="E2785" s="91"/>
      <c r="F2785" s="220"/>
      <c r="G2785" s="220"/>
      <c r="H2785" s="461"/>
      <c r="I2785" s="461"/>
      <c r="J2785" s="595"/>
      <c r="K2785" s="595"/>
      <c r="L2785" s="595"/>
      <c r="M2785" s="595"/>
      <c r="N2785" s="595"/>
      <c r="O2785" s="461"/>
      <c r="P2785" s="461"/>
    </row>
    <row r="2786" spans="1:18" s="462" customFormat="1" ht="34.5" hidden="1" outlineLevel="3" x14ac:dyDescent="0.3">
      <c r="A2786" s="438"/>
      <c r="B2786" s="603"/>
      <c r="C2786" s="439" t="s">
        <v>2381</v>
      </c>
      <c r="D2786" s="440" t="s">
        <v>2382</v>
      </c>
      <c r="E2786" s="91"/>
      <c r="F2786" s="220"/>
      <c r="G2786" s="220"/>
      <c r="H2786" s="461"/>
      <c r="I2786" s="461"/>
      <c r="J2786" s="595"/>
      <c r="K2786" s="595"/>
      <c r="L2786" s="595"/>
      <c r="M2786" s="595"/>
      <c r="N2786" s="595"/>
      <c r="O2786" s="461"/>
      <c r="P2786" s="461"/>
    </row>
    <row r="2787" spans="1:18" s="462" customFormat="1" ht="34.5" hidden="1" outlineLevel="3" x14ac:dyDescent="0.3">
      <c r="A2787" s="438"/>
      <c r="B2787" s="603"/>
      <c r="C2787" s="439" t="s">
        <v>2383</v>
      </c>
      <c r="D2787" s="440" t="s">
        <v>2384</v>
      </c>
      <c r="E2787" s="91"/>
      <c r="F2787" s="220"/>
      <c r="G2787" s="220"/>
      <c r="H2787" s="461"/>
      <c r="I2787" s="461"/>
      <c r="J2787" s="595"/>
      <c r="K2787" s="595"/>
      <c r="L2787" s="595"/>
      <c r="M2787" s="595"/>
      <c r="N2787" s="595"/>
      <c r="O2787" s="461"/>
      <c r="P2787" s="461"/>
    </row>
    <row r="2788" spans="1:18" s="462" customFormat="1" ht="34.5" hidden="1" outlineLevel="3" x14ac:dyDescent="0.3">
      <c r="A2788" s="438"/>
      <c r="B2788" s="603"/>
      <c r="C2788" s="439" t="s">
        <v>2385</v>
      </c>
      <c r="D2788" s="440" t="s">
        <v>2386</v>
      </c>
      <c r="E2788" s="91"/>
      <c r="F2788" s="220"/>
      <c r="G2788" s="220"/>
      <c r="H2788" s="461"/>
      <c r="I2788" s="461"/>
      <c r="J2788" s="595"/>
      <c r="K2788" s="595"/>
      <c r="L2788" s="595"/>
      <c r="M2788" s="595"/>
      <c r="N2788" s="595"/>
      <c r="O2788" s="461"/>
      <c r="P2788" s="461"/>
    </row>
    <row r="2789" spans="1:18" s="462" customFormat="1" ht="34.5" hidden="1" outlineLevel="3" x14ac:dyDescent="0.3">
      <c r="A2789" s="438"/>
      <c r="B2789" s="603"/>
      <c r="C2789" s="439" t="s">
        <v>2387</v>
      </c>
      <c r="D2789" s="440" t="s">
        <v>2388</v>
      </c>
      <c r="E2789" s="91"/>
      <c r="F2789" s="220"/>
      <c r="G2789" s="220"/>
      <c r="H2789" s="461"/>
      <c r="I2789" s="461"/>
      <c r="J2789" s="595"/>
      <c r="K2789" s="595"/>
      <c r="L2789" s="595"/>
      <c r="M2789" s="595"/>
      <c r="N2789" s="595"/>
      <c r="O2789" s="461"/>
      <c r="P2789" s="461"/>
    </row>
    <row r="2790" spans="1:18" s="596" customFormat="1" ht="17.25" hidden="1" customHeight="1" outlineLevel="3" x14ac:dyDescent="0.3">
      <c r="A2790" s="444"/>
      <c r="B2790" s="451"/>
      <c r="C2790" s="451"/>
      <c r="D2790" s="451"/>
      <c r="E2790" s="452"/>
      <c r="F2790" s="220"/>
      <c r="G2790" s="220"/>
      <c r="H2790" s="221"/>
      <c r="I2790" s="222"/>
      <c r="J2790" s="223"/>
      <c r="K2790" s="595"/>
      <c r="L2790" s="595"/>
      <c r="M2790" s="595"/>
      <c r="N2790" s="595"/>
      <c r="O2790" s="595"/>
      <c r="P2790" s="595"/>
      <c r="Q2790" s="595"/>
      <c r="R2790" s="595"/>
    </row>
    <row r="2791" spans="1:18" s="462" customFormat="1" ht="34.5" hidden="1" outlineLevel="3" x14ac:dyDescent="0.3">
      <c r="A2791" s="438"/>
      <c r="B2791" s="603"/>
      <c r="C2791" s="439" t="s">
        <v>2389</v>
      </c>
      <c r="D2791" s="440" t="s">
        <v>2390</v>
      </c>
      <c r="E2791" s="91" t="s">
        <v>2309</v>
      </c>
      <c r="F2791" s="220"/>
      <c r="G2791" s="220"/>
      <c r="H2791" s="461"/>
      <c r="I2791" s="461"/>
      <c r="J2791" s="595"/>
      <c r="K2791" s="595"/>
      <c r="L2791" s="595"/>
      <c r="M2791" s="595"/>
      <c r="N2791" s="595"/>
      <c r="O2791" s="461"/>
      <c r="P2791" s="461"/>
    </row>
    <row r="2792" spans="1:18" s="596" customFormat="1" ht="17.25" hidden="1" customHeight="1" outlineLevel="3" x14ac:dyDescent="0.3">
      <c r="A2792" s="444"/>
      <c r="B2792" s="451"/>
      <c r="C2792" s="451"/>
      <c r="D2792" s="451"/>
      <c r="E2792" s="452"/>
      <c r="F2792" s="220"/>
      <c r="G2792" s="220"/>
      <c r="H2792" s="221"/>
      <c r="I2792" s="222"/>
      <c r="J2792" s="223"/>
      <c r="K2792" s="595"/>
      <c r="L2792" s="595"/>
      <c r="M2792" s="595"/>
      <c r="N2792" s="595"/>
      <c r="O2792" s="595"/>
      <c r="P2792" s="595"/>
      <c r="Q2792" s="595"/>
      <c r="R2792" s="595"/>
    </row>
    <row r="2793" spans="1:18" s="462" customFormat="1" ht="34.5" hidden="1" outlineLevel="3" x14ac:dyDescent="0.3">
      <c r="A2793" s="438"/>
      <c r="B2793" s="603"/>
      <c r="C2793" s="439" t="s">
        <v>2310</v>
      </c>
      <c r="D2793" s="440" t="s">
        <v>2311</v>
      </c>
      <c r="E2793" s="507" t="s">
        <v>2312</v>
      </c>
      <c r="F2793" s="220"/>
      <c r="G2793" s="220"/>
      <c r="H2793" s="461"/>
      <c r="I2793" s="461"/>
      <c r="J2793" s="595"/>
      <c r="K2793" s="595"/>
      <c r="L2793" s="595"/>
      <c r="M2793" s="595"/>
      <c r="N2793" s="595"/>
      <c r="O2793" s="461"/>
      <c r="P2793" s="461"/>
    </row>
    <row r="2794" spans="1:18" s="462" customFormat="1" ht="17.25" hidden="1" outlineLevel="3" x14ac:dyDescent="0.3">
      <c r="A2794" s="438"/>
      <c r="B2794" s="603"/>
      <c r="C2794" s="439" t="s">
        <v>2313</v>
      </c>
      <c r="D2794" s="440" t="s">
        <v>2314</v>
      </c>
      <c r="E2794" s="91"/>
      <c r="F2794" s="220"/>
      <c r="G2794" s="220"/>
      <c r="H2794" s="461"/>
      <c r="I2794" s="461"/>
      <c r="J2794" s="595"/>
      <c r="K2794" s="595"/>
      <c r="L2794" s="595"/>
      <c r="M2794" s="595"/>
      <c r="N2794" s="595"/>
      <c r="O2794" s="461"/>
      <c r="P2794" s="461"/>
    </row>
    <row r="2795" spans="1:18" s="596" customFormat="1" ht="17.25" hidden="1" customHeight="1" outlineLevel="3" x14ac:dyDescent="0.3">
      <c r="A2795" s="444"/>
      <c r="B2795" s="451"/>
      <c r="C2795" s="451"/>
      <c r="D2795" s="451"/>
      <c r="E2795" s="452"/>
      <c r="F2795" s="220"/>
      <c r="G2795" s="220"/>
      <c r="H2795" s="221"/>
      <c r="I2795" s="222"/>
      <c r="J2795" s="223"/>
      <c r="K2795" s="595"/>
      <c r="L2795" s="595"/>
      <c r="M2795" s="595"/>
      <c r="N2795" s="595"/>
      <c r="O2795" s="595"/>
      <c r="P2795" s="595"/>
      <c r="Q2795" s="595"/>
      <c r="R2795" s="595"/>
    </row>
    <row r="2796" spans="1:18" s="462" customFormat="1" ht="17.25" hidden="1" outlineLevel="3" x14ac:dyDescent="0.3">
      <c r="A2796" s="438"/>
      <c r="B2796" s="603"/>
      <c r="C2796" s="439" t="s">
        <v>2391</v>
      </c>
      <c r="D2796" s="440" t="s">
        <v>2392</v>
      </c>
      <c r="E2796" s="91" t="s">
        <v>2317</v>
      </c>
      <c r="F2796" s="220"/>
      <c r="G2796" s="220"/>
      <c r="H2796" s="461"/>
      <c r="I2796" s="461"/>
      <c r="J2796" s="595"/>
      <c r="K2796" s="595"/>
      <c r="L2796" s="595"/>
      <c r="M2796" s="595"/>
      <c r="N2796" s="595"/>
      <c r="O2796" s="461"/>
      <c r="P2796" s="461"/>
    </row>
    <row r="2797" spans="1:18" s="462" customFormat="1" ht="17.25" hidden="1" outlineLevel="3" x14ac:dyDescent="0.3">
      <c r="A2797" s="438"/>
      <c r="B2797" s="603"/>
      <c r="C2797" s="439" t="s">
        <v>2393</v>
      </c>
      <c r="D2797" s="440" t="s">
        <v>2394</v>
      </c>
      <c r="E2797" s="91"/>
      <c r="F2797" s="220"/>
      <c r="G2797" s="220"/>
      <c r="H2797" s="461"/>
      <c r="I2797" s="461"/>
      <c r="J2797" s="595"/>
      <c r="K2797" s="595"/>
      <c r="L2797" s="595"/>
      <c r="M2797" s="595"/>
      <c r="N2797" s="595"/>
      <c r="O2797" s="461"/>
      <c r="P2797" s="461"/>
    </row>
    <row r="2798" spans="1:18" s="462" customFormat="1" ht="17.25" hidden="1" outlineLevel="3" x14ac:dyDescent="0.3">
      <c r="A2798" s="438"/>
      <c r="B2798" s="603"/>
      <c r="C2798" s="439" t="s">
        <v>2395</v>
      </c>
      <c r="D2798" s="440" t="s">
        <v>2396</v>
      </c>
      <c r="E2798" s="91"/>
      <c r="F2798" s="220"/>
      <c r="G2798" s="220"/>
      <c r="H2798" s="461"/>
      <c r="I2798" s="461"/>
      <c r="J2798" s="595"/>
      <c r="K2798" s="595"/>
      <c r="L2798" s="595"/>
      <c r="M2798" s="595"/>
      <c r="N2798" s="595"/>
      <c r="O2798" s="461"/>
      <c r="P2798" s="461"/>
    </row>
    <row r="2799" spans="1:18" s="462" customFormat="1" ht="17.25" hidden="1" outlineLevel="3" x14ac:dyDescent="0.3">
      <c r="A2799" s="438"/>
      <c r="B2799" s="603"/>
      <c r="C2799" s="439" t="s">
        <v>2397</v>
      </c>
      <c r="D2799" s="440" t="s">
        <v>2398</v>
      </c>
      <c r="E2799" s="91"/>
      <c r="F2799" s="220"/>
      <c r="G2799" s="220"/>
      <c r="H2799" s="461"/>
      <c r="I2799" s="461"/>
      <c r="J2799" s="595"/>
      <c r="K2799" s="595"/>
      <c r="L2799" s="595"/>
      <c r="M2799" s="595"/>
      <c r="N2799" s="595"/>
      <c r="O2799" s="461"/>
      <c r="P2799" s="461"/>
    </row>
    <row r="2800" spans="1:18" s="462" customFormat="1" ht="17.25" hidden="1" outlineLevel="3" x14ac:dyDescent="0.3">
      <c r="A2800" s="438"/>
      <c r="B2800" s="603"/>
      <c r="C2800" s="439" t="s">
        <v>2399</v>
      </c>
      <c r="D2800" s="440" t="s">
        <v>2400</v>
      </c>
      <c r="E2800" s="507"/>
      <c r="F2800" s="220"/>
      <c r="G2800" s="220"/>
      <c r="H2800" s="461"/>
      <c r="I2800" s="461"/>
      <c r="J2800" s="595"/>
      <c r="K2800" s="595"/>
      <c r="L2800" s="595"/>
      <c r="M2800" s="595"/>
      <c r="N2800" s="595"/>
      <c r="O2800" s="461"/>
      <c r="P2800" s="461"/>
    </row>
    <row r="2801" spans="1:18" s="462" customFormat="1" ht="17.25" hidden="1" outlineLevel="3" x14ac:dyDescent="0.3">
      <c r="A2801" s="438"/>
      <c r="B2801" s="603"/>
      <c r="C2801" s="439" t="s">
        <v>2401</v>
      </c>
      <c r="D2801" s="440" t="s">
        <v>2402</v>
      </c>
      <c r="E2801" s="507"/>
      <c r="F2801" s="220"/>
      <c r="G2801" s="220"/>
      <c r="H2801" s="461"/>
      <c r="I2801" s="461"/>
      <c r="J2801" s="595"/>
      <c r="K2801" s="595"/>
      <c r="L2801" s="595"/>
      <c r="M2801" s="595"/>
      <c r="N2801" s="595"/>
      <c r="O2801" s="461"/>
      <c r="P2801" s="461"/>
    </row>
    <row r="2802" spans="1:18" s="462" customFormat="1" ht="17.25" hidden="1" outlineLevel="3" x14ac:dyDescent="0.3">
      <c r="A2802" s="438"/>
      <c r="B2802" s="603"/>
      <c r="C2802" s="439" t="s">
        <v>2403</v>
      </c>
      <c r="D2802" s="440" t="s">
        <v>2404</v>
      </c>
      <c r="E2802" s="507"/>
      <c r="F2802" s="220"/>
      <c r="G2802" s="220"/>
      <c r="H2802" s="461"/>
      <c r="I2802" s="461"/>
      <c r="J2802" s="595"/>
      <c r="K2802" s="595"/>
      <c r="L2802" s="595"/>
      <c r="M2802" s="595"/>
      <c r="N2802" s="595"/>
      <c r="O2802" s="461"/>
      <c r="P2802" s="461"/>
    </row>
    <row r="2803" spans="1:18" s="596" customFormat="1" ht="17.25" hidden="1" customHeight="1" outlineLevel="3" x14ac:dyDescent="0.3">
      <c r="A2803" s="444"/>
      <c r="B2803" s="451"/>
      <c r="C2803" s="451"/>
      <c r="D2803" s="451"/>
      <c r="E2803" s="452"/>
      <c r="F2803" s="220"/>
      <c r="G2803" s="220"/>
      <c r="H2803" s="221"/>
      <c r="I2803" s="222"/>
      <c r="J2803" s="223"/>
      <c r="K2803" s="595"/>
      <c r="L2803" s="595"/>
      <c r="M2803" s="595"/>
      <c r="N2803" s="595"/>
      <c r="O2803" s="595"/>
      <c r="P2803" s="595"/>
      <c r="Q2803" s="595"/>
      <c r="R2803" s="595"/>
    </row>
    <row r="2804" spans="1:18" s="462" customFormat="1" ht="17.25" hidden="1" outlineLevel="3" x14ac:dyDescent="0.3">
      <c r="A2804" s="438"/>
      <c r="B2804" s="603"/>
      <c r="C2804" s="439" t="s">
        <v>2405</v>
      </c>
      <c r="D2804" s="440" t="s">
        <v>2406</v>
      </c>
      <c r="E2804" s="619" t="s">
        <v>2335</v>
      </c>
      <c r="F2804" s="220"/>
      <c r="G2804" s="220"/>
      <c r="H2804" s="461"/>
      <c r="I2804" s="461"/>
      <c r="J2804" s="595"/>
      <c r="K2804" s="595"/>
      <c r="L2804" s="595"/>
      <c r="M2804" s="595"/>
      <c r="N2804" s="595"/>
      <c r="O2804" s="461"/>
      <c r="P2804" s="461"/>
    </row>
    <row r="2805" spans="1:18" s="462" customFormat="1" ht="17.25" hidden="1" outlineLevel="3" x14ac:dyDescent="0.3">
      <c r="A2805" s="438"/>
      <c r="B2805" s="603"/>
      <c r="C2805" s="439" t="s">
        <v>2407</v>
      </c>
      <c r="D2805" s="440" t="s">
        <v>2408</v>
      </c>
      <c r="E2805" s="619" t="s">
        <v>2335</v>
      </c>
      <c r="F2805" s="220"/>
      <c r="G2805" s="220"/>
      <c r="H2805" s="461"/>
      <c r="I2805" s="461"/>
      <c r="J2805" s="595"/>
      <c r="K2805" s="595"/>
      <c r="L2805" s="595"/>
      <c r="M2805" s="595"/>
      <c r="N2805" s="595"/>
      <c r="O2805" s="461"/>
      <c r="P2805" s="461"/>
    </row>
    <row r="2806" spans="1:18" s="462" customFormat="1" ht="17.25" hidden="1" outlineLevel="3" x14ac:dyDescent="0.3">
      <c r="A2806" s="438"/>
      <c r="B2806" s="603"/>
      <c r="C2806" s="439" t="s">
        <v>2409</v>
      </c>
      <c r="D2806" s="440" t="s">
        <v>2410</v>
      </c>
      <c r="E2806" s="619" t="s">
        <v>2335</v>
      </c>
      <c r="F2806" s="220"/>
      <c r="G2806" s="220"/>
      <c r="H2806" s="461"/>
      <c r="I2806" s="461"/>
      <c r="J2806" s="595"/>
      <c r="K2806" s="595"/>
      <c r="L2806" s="595"/>
      <c r="M2806" s="595"/>
      <c r="N2806" s="595"/>
      <c r="O2806" s="461"/>
      <c r="P2806" s="461"/>
    </row>
    <row r="2807" spans="1:18" s="462" customFormat="1" ht="17.25" hidden="1" outlineLevel="3" x14ac:dyDescent="0.3">
      <c r="A2807" s="438"/>
      <c r="B2807" s="603"/>
      <c r="C2807" s="439" t="s">
        <v>81</v>
      </c>
      <c r="D2807" s="440" t="s">
        <v>82</v>
      </c>
      <c r="E2807" s="619" t="s">
        <v>2335</v>
      </c>
      <c r="F2807" s="220"/>
      <c r="G2807" s="220"/>
      <c r="H2807" s="461"/>
      <c r="I2807" s="461"/>
      <c r="J2807" s="595"/>
      <c r="K2807" s="595"/>
      <c r="L2807" s="595"/>
      <c r="M2807" s="595"/>
      <c r="N2807" s="595"/>
      <c r="O2807" s="461"/>
      <c r="P2807" s="461"/>
    </row>
    <row r="2808" spans="1:18" s="596" customFormat="1" ht="17.25" hidden="1" outlineLevel="3" x14ac:dyDescent="0.3">
      <c r="A2808" s="598"/>
      <c r="B2808" s="599"/>
      <c r="C2808" s="633"/>
      <c r="D2808" s="599"/>
      <c r="E2808" s="634"/>
      <c r="F2808" s="220"/>
      <c r="G2808" s="220"/>
      <c r="H2808" s="221"/>
      <c r="I2808" s="222"/>
      <c r="J2808" s="223"/>
      <c r="K2808" s="595"/>
      <c r="L2808" s="595"/>
      <c r="M2808" s="595"/>
      <c r="N2808" s="595"/>
      <c r="O2808" s="595"/>
      <c r="P2808" s="595"/>
      <c r="Q2808" s="595"/>
      <c r="R2808" s="595"/>
    </row>
    <row r="2809" spans="1:18" s="86" customFormat="1" ht="34.5" hidden="1" outlineLevel="3" x14ac:dyDescent="0.3">
      <c r="A2809" s="438"/>
      <c r="B2809" s="614"/>
      <c r="C2809" s="623" t="s">
        <v>658</v>
      </c>
      <c r="D2809" s="439" t="s">
        <v>2067</v>
      </c>
      <c r="E2809" s="507" t="s">
        <v>2014</v>
      </c>
      <c r="F2809" s="460"/>
      <c r="G2809" s="220"/>
      <c r="H2809" s="462"/>
      <c r="I2809" s="462"/>
      <c r="J2809" s="462"/>
      <c r="K2809" s="462"/>
      <c r="L2809" s="462"/>
      <c r="M2809" s="462"/>
      <c r="N2809" s="462"/>
      <c r="O2809" s="462"/>
      <c r="P2809" s="462"/>
      <c r="Q2809" s="462"/>
      <c r="R2809" s="462"/>
    </row>
    <row r="2810" spans="1:18" s="86" customFormat="1" ht="34.5" hidden="1" outlineLevel="3" x14ac:dyDescent="0.3">
      <c r="A2810" s="438"/>
      <c r="B2810" s="614"/>
      <c r="C2810" s="623" t="s">
        <v>659</v>
      </c>
      <c r="D2810" s="439" t="s">
        <v>2068</v>
      </c>
      <c r="E2810" s="507" t="s">
        <v>2014</v>
      </c>
      <c r="F2810" s="460"/>
      <c r="G2810" s="220"/>
      <c r="H2810" s="462"/>
      <c r="I2810" s="462"/>
      <c r="J2810" s="462"/>
      <c r="K2810" s="462"/>
      <c r="L2810" s="462"/>
      <c r="M2810" s="462"/>
      <c r="N2810" s="462"/>
      <c r="O2810" s="462"/>
      <c r="P2810" s="462"/>
      <c r="Q2810" s="462"/>
      <c r="R2810" s="462"/>
    </row>
    <row r="2811" spans="1:18" s="86" customFormat="1" ht="35.25" hidden="1" outlineLevel="3" thickBot="1" x14ac:dyDescent="0.35">
      <c r="A2811" s="438"/>
      <c r="B2811" s="614"/>
      <c r="C2811" s="439" t="s">
        <v>85</v>
      </c>
      <c r="D2811" s="439" t="s">
        <v>2069</v>
      </c>
      <c r="E2811" s="507" t="s">
        <v>2014</v>
      </c>
      <c r="F2811" s="460"/>
      <c r="G2811" s="220"/>
      <c r="H2811" s="462"/>
      <c r="I2811" s="462"/>
      <c r="J2811" s="462"/>
      <c r="K2811" s="462"/>
      <c r="L2811" s="462"/>
      <c r="M2811" s="462"/>
      <c r="N2811" s="462"/>
      <c r="O2811" s="462"/>
      <c r="P2811" s="462"/>
      <c r="Q2811" s="462"/>
      <c r="R2811" s="462"/>
    </row>
    <row r="2812" spans="1:18" s="596" customFormat="1" ht="18" hidden="1" customHeight="1" outlineLevel="1" thickBot="1" x14ac:dyDescent="0.35">
      <c r="A2812" s="635"/>
      <c r="B2812" s="636"/>
      <c r="C2812" s="636"/>
      <c r="D2812" s="636"/>
      <c r="E2812" s="637"/>
      <c r="F2812" s="203"/>
      <c r="G2812" s="203"/>
      <c r="H2812" s="595"/>
      <c r="I2812" s="595"/>
      <c r="J2812" s="595"/>
      <c r="K2812" s="595"/>
      <c r="L2812" s="595"/>
      <c r="M2812" s="595"/>
      <c r="N2812" s="595"/>
      <c r="O2812" s="595"/>
      <c r="P2812" s="595"/>
    </row>
    <row r="2813" spans="1:18" s="462" customFormat="1" ht="18" hidden="1" customHeight="1" outlineLevel="1" thickBot="1" x14ac:dyDescent="0.35">
      <c r="A2813" s="592"/>
      <c r="B2813" s="706">
        <f>SUM(B2814,B2840)</f>
        <v>0</v>
      </c>
      <c r="C2813" s="593" t="s">
        <v>2411</v>
      </c>
      <c r="D2813" s="593"/>
      <c r="E2813" s="594"/>
      <c r="F2813" s="460"/>
      <c r="G2813" s="83"/>
      <c r="H2813" s="461"/>
      <c r="I2813" s="461"/>
      <c r="J2813" s="461"/>
      <c r="K2813" s="461"/>
      <c r="L2813" s="461"/>
      <c r="M2813" s="461"/>
      <c r="N2813" s="461"/>
      <c r="O2813" s="461"/>
      <c r="P2813" s="461"/>
    </row>
    <row r="2814" spans="1:18" s="86" customFormat="1" ht="17.25" hidden="1" outlineLevel="1" x14ac:dyDescent="0.3">
      <c r="A2814" s="102"/>
      <c r="B2814" s="227">
        <f>SUM(B2815:B2839)</f>
        <v>0</v>
      </c>
      <c r="C2814" s="457" t="s">
        <v>2412</v>
      </c>
      <c r="D2814" s="457" t="s">
        <v>2413</v>
      </c>
      <c r="E2814" s="177"/>
      <c r="F2814" s="83"/>
      <c r="G2814" s="84"/>
      <c r="H2814" s="85"/>
      <c r="I2814" s="85"/>
      <c r="J2814" s="85"/>
      <c r="K2814" s="85"/>
      <c r="L2814" s="85"/>
      <c r="M2814" s="85"/>
      <c r="N2814" s="85"/>
      <c r="O2814" s="85"/>
      <c r="P2814" s="85"/>
    </row>
    <row r="2815" spans="1:18" s="596" customFormat="1" ht="17.25" hidden="1" customHeight="1" outlineLevel="2" x14ac:dyDescent="0.3">
      <c r="A2815" s="444"/>
      <c r="B2815" s="451"/>
      <c r="C2815" s="451"/>
      <c r="D2815" s="451"/>
      <c r="E2815" s="452"/>
      <c r="F2815" s="220"/>
      <c r="G2815" s="220"/>
      <c r="H2815" s="221"/>
      <c r="I2815" s="222"/>
      <c r="J2815" s="223"/>
      <c r="K2815" s="595"/>
      <c r="L2815" s="595"/>
      <c r="M2815" s="595"/>
      <c r="N2815" s="595"/>
      <c r="O2815" s="595"/>
      <c r="P2815" s="595"/>
    </row>
    <row r="2816" spans="1:18" s="596" customFormat="1" ht="34.5" hidden="1" outlineLevel="2" x14ac:dyDescent="0.3">
      <c r="A2816" s="438"/>
      <c r="B2816" s="224"/>
      <c r="C2816" s="508" t="s">
        <v>2414</v>
      </c>
      <c r="D2816" s="483" t="s">
        <v>2415</v>
      </c>
      <c r="E2816" s="88" t="s">
        <v>2416</v>
      </c>
      <c r="F2816" s="220"/>
      <c r="G2816" s="220"/>
      <c r="H2816" s="221"/>
      <c r="I2816" s="222"/>
      <c r="J2816" s="223"/>
      <c r="K2816" s="595"/>
      <c r="L2816" s="595"/>
      <c r="M2816" s="595"/>
      <c r="N2816" s="595"/>
      <c r="O2816" s="595"/>
      <c r="P2816" s="595"/>
    </row>
    <row r="2817" spans="1:16" s="596" customFormat="1" ht="34.5" hidden="1" outlineLevel="2" x14ac:dyDescent="0.3">
      <c r="A2817" s="438"/>
      <c r="B2817" s="224"/>
      <c r="C2817" s="508" t="s">
        <v>2417</v>
      </c>
      <c r="D2817" s="483" t="s">
        <v>2418</v>
      </c>
      <c r="E2817" s="88" t="s">
        <v>2416</v>
      </c>
      <c r="F2817" s="220"/>
      <c r="G2817" s="220"/>
      <c r="H2817" s="221"/>
      <c r="I2817" s="222"/>
      <c r="J2817" s="223"/>
      <c r="K2817" s="595"/>
      <c r="L2817" s="595"/>
      <c r="M2817" s="595"/>
      <c r="N2817" s="595"/>
      <c r="O2817" s="595"/>
      <c r="P2817" s="595"/>
    </row>
    <row r="2818" spans="1:16" s="596" customFormat="1" ht="34.5" hidden="1" outlineLevel="2" x14ac:dyDescent="0.3">
      <c r="A2818" s="438"/>
      <c r="B2818" s="224"/>
      <c r="C2818" s="508" t="s">
        <v>2419</v>
      </c>
      <c r="D2818" s="483" t="s">
        <v>2420</v>
      </c>
      <c r="E2818" s="88" t="s">
        <v>2416</v>
      </c>
      <c r="F2818" s="220"/>
      <c r="G2818" s="220"/>
      <c r="H2818" s="221"/>
      <c r="I2818" s="222"/>
      <c r="J2818" s="223"/>
      <c r="K2818" s="595"/>
      <c r="L2818" s="595"/>
      <c r="M2818" s="595"/>
      <c r="N2818" s="595"/>
      <c r="O2818" s="595"/>
      <c r="P2818" s="595"/>
    </row>
    <row r="2819" spans="1:16" s="596" customFormat="1" ht="34.5" hidden="1" outlineLevel="2" x14ac:dyDescent="0.3">
      <c r="A2819" s="438"/>
      <c r="B2819" s="224"/>
      <c r="C2819" s="508" t="s">
        <v>2421</v>
      </c>
      <c r="D2819" s="483" t="s">
        <v>2422</v>
      </c>
      <c r="E2819" s="88" t="s">
        <v>2416</v>
      </c>
      <c r="F2819" s="220"/>
      <c r="G2819" s="220"/>
      <c r="H2819" s="221"/>
      <c r="I2819" s="222"/>
      <c r="J2819" s="223"/>
      <c r="K2819" s="595"/>
      <c r="L2819" s="595"/>
      <c r="M2819" s="595"/>
      <c r="N2819" s="595"/>
      <c r="O2819" s="595"/>
      <c r="P2819" s="595"/>
    </row>
    <row r="2820" spans="1:16" s="596" customFormat="1" ht="34.5" hidden="1" outlineLevel="2" x14ac:dyDescent="0.3">
      <c r="A2820" s="438"/>
      <c r="B2820" s="224"/>
      <c r="C2820" s="439" t="s">
        <v>2423</v>
      </c>
      <c r="D2820" s="440" t="s">
        <v>2424</v>
      </c>
      <c r="E2820" s="88" t="s">
        <v>2425</v>
      </c>
      <c r="F2820" s="220"/>
      <c r="G2820" s="220"/>
      <c r="H2820" s="221"/>
      <c r="I2820" s="222"/>
      <c r="J2820" s="223"/>
      <c r="K2820" s="595"/>
      <c r="L2820" s="595"/>
      <c r="M2820" s="595"/>
      <c r="N2820" s="595"/>
      <c r="O2820" s="595"/>
      <c r="P2820" s="595"/>
    </row>
    <row r="2821" spans="1:16" s="596" customFormat="1" ht="34.5" hidden="1" outlineLevel="2" x14ac:dyDescent="0.3">
      <c r="A2821" s="438"/>
      <c r="B2821" s="224"/>
      <c r="C2821" s="439" t="s">
        <v>2426</v>
      </c>
      <c r="D2821" s="440" t="s">
        <v>2427</v>
      </c>
      <c r="E2821" s="88" t="s">
        <v>2425</v>
      </c>
      <c r="F2821" s="220"/>
      <c r="G2821" s="220"/>
      <c r="H2821" s="221"/>
      <c r="I2821" s="222"/>
      <c r="J2821" s="223"/>
      <c r="K2821" s="595"/>
      <c r="L2821" s="595"/>
      <c r="M2821" s="595"/>
      <c r="N2821" s="595"/>
      <c r="O2821" s="595"/>
      <c r="P2821" s="595"/>
    </row>
    <row r="2822" spans="1:16" s="596" customFormat="1" ht="34.5" hidden="1" outlineLevel="2" x14ac:dyDescent="0.3">
      <c r="A2822" s="438"/>
      <c r="B2822" s="224"/>
      <c r="C2822" s="439" t="s">
        <v>2428</v>
      </c>
      <c r="D2822" s="440" t="s">
        <v>2429</v>
      </c>
      <c r="E2822" s="88" t="s">
        <v>2425</v>
      </c>
      <c r="F2822" s="220"/>
      <c r="G2822" s="220"/>
      <c r="H2822" s="221"/>
      <c r="I2822" s="222"/>
      <c r="J2822" s="223"/>
      <c r="K2822" s="595"/>
      <c r="L2822" s="595"/>
      <c r="M2822" s="595"/>
      <c r="N2822" s="595"/>
      <c r="O2822" s="595"/>
      <c r="P2822" s="595"/>
    </row>
    <row r="2823" spans="1:16" s="596" customFormat="1" ht="34.5" hidden="1" outlineLevel="2" x14ac:dyDescent="0.3">
      <c r="A2823" s="438"/>
      <c r="B2823" s="224"/>
      <c r="C2823" s="439" t="s">
        <v>2430</v>
      </c>
      <c r="D2823" s="440" t="s">
        <v>2431</v>
      </c>
      <c r="E2823" s="88" t="s">
        <v>2425</v>
      </c>
      <c r="F2823" s="220"/>
      <c r="G2823" s="220"/>
      <c r="H2823" s="221"/>
      <c r="I2823" s="222"/>
      <c r="J2823" s="223"/>
      <c r="K2823" s="595"/>
      <c r="L2823" s="595"/>
      <c r="M2823" s="595"/>
      <c r="N2823" s="595"/>
      <c r="O2823" s="595"/>
      <c r="P2823" s="595"/>
    </row>
    <row r="2824" spans="1:16" s="596" customFormat="1" ht="34.5" hidden="1" outlineLevel="2" x14ac:dyDescent="0.3">
      <c r="A2824" s="438"/>
      <c r="B2824" s="224"/>
      <c r="C2824" s="439" t="s">
        <v>2432</v>
      </c>
      <c r="D2824" s="440" t="s">
        <v>2433</v>
      </c>
      <c r="E2824" s="88" t="s">
        <v>2434</v>
      </c>
      <c r="F2824" s="220"/>
      <c r="G2824" s="220"/>
      <c r="H2824" s="221"/>
      <c r="I2824" s="222"/>
      <c r="J2824" s="223"/>
      <c r="K2824" s="595"/>
      <c r="L2824" s="595"/>
      <c r="M2824" s="595"/>
      <c r="N2824" s="595"/>
      <c r="O2824" s="595"/>
      <c r="P2824" s="595"/>
    </row>
    <row r="2825" spans="1:16" s="596" customFormat="1" ht="34.5" hidden="1" outlineLevel="2" x14ac:dyDescent="0.3">
      <c r="A2825" s="438"/>
      <c r="B2825" s="224"/>
      <c r="C2825" s="439" t="s">
        <v>2435</v>
      </c>
      <c r="D2825" s="440" t="s">
        <v>2436</v>
      </c>
      <c r="E2825" s="88" t="s">
        <v>2434</v>
      </c>
      <c r="F2825" s="220"/>
      <c r="G2825" s="220"/>
      <c r="H2825" s="221"/>
      <c r="I2825" s="222"/>
      <c r="J2825" s="223"/>
      <c r="K2825" s="595"/>
      <c r="L2825" s="595"/>
      <c r="M2825" s="595"/>
      <c r="N2825" s="595"/>
      <c r="O2825" s="595"/>
      <c r="P2825" s="595"/>
    </row>
    <row r="2826" spans="1:16" s="596" customFormat="1" ht="34.5" hidden="1" outlineLevel="2" x14ac:dyDescent="0.3">
      <c r="A2826" s="442"/>
      <c r="B2826" s="92"/>
      <c r="C2826" s="707" t="s">
        <v>2437</v>
      </c>
      <c r="D2826" s="443" t="s">
        <v>2438</v>
      </c>
      <c r="E2826" s="443" t="s">
        <v>361</v>
      </c>
      <c r="F2826" s="220"/>
      <c r="G2826" s="220"/>
      <c r="H2826" s="221"/>
      <c r="I2826" s="222"/>
      <c r="J2826" s="223"/>
      <c r="K2826" s="595"/>
      <c r="L2826" s="595"/>
      <c r="M2826" s="595"/>
      <c r="N2826" s="595"/>
      <c r="O2826" s="595"/>
      <c r="P2826" s="595"/>
    </row>
    <row r="2827" spans="1:16" s="596" customFormat="1" ht="34.5" hidden="1" outlineLevel="2" x14ac:dyDescent="0.3">
      <c r="A2827" s="442"/>
      <c r="B2827" s="92"/>
      <c r="C2827" s="707" t="s">
        <v>2439</v>
      </c>
      <c r="D2827" s="443" t="s">
        <v>2440</v>
      </c>
      <c r="E2827" s="443" t="s">
        <v>361</v>
      </c>
      <c r="F2827" s="220"/>
      <c r="G2827" s="220"/>
      <c r="H2827" s="221"/>
      <c r="I2827" s="222"/>
      <c r="J2827" s="223"/>
      <c r="K2827" s="595"/>
      <c r="L2827" s="595"/>
      <c r="M2827" s="595"/>
      <c r="N2827" s="595"/>
      <c r="O2827" s="595"/>
      <c r="P2827" s="595"/>
    </row>
    <row r="2828" spans="1:16" s="596" customFormat="1" ht="17.25" hidden="1" customHeight="1" outlineLevel="2" x14ac:dyDescent="0.3">
      <c r="A2828" s="444"/>
      <c r="B2828" s="451"/>
      <c r="C2828" s="451"/>
      <c r="D2828" s="451"/>
      <c r="E2828" s="452"/>
      <c r="F2828" s="220"/>
      <c r="G2828" s="220"/>
      <c r="H2828" s="221"/>
      <c r="I2828" s="222"/>
      <c r="J2828" s="223"/>
      <c r="K2828" s="595"/>
      <c r="L2828" s="595"/>
      <c r="M2828" s="595"/>
      <c r="N2828" s="595"/>
      <c r="O2828" s="595"/>
      <c r="P2828" s="595"/>
    </row>
    <row r="2829" spans="1:16" s="462" customFormat="1" ht="17.25" hidden="1" outlineLevel="2" x14ac:dyDescent="0.3">
      <c r="A2829" s="438"/>
      <c r="B2829" s="603"/>
      <c r="C2829" s="439" t="s">
        <v>2441</v>
      </c>
      <c r="D2829" s="440" t="s">
        <v>2442</v>
      </c>
      <c r="E2829" s="619" t="s">
        <v>2335</v>
      </c>
      <c r="F2829" s="220"/>
      <c r="G2829" s="220"/>
      <c r="H2829" s="461"/>
      <c r="I2829" s="461"/>
      <c r="J2829" s="595"/>
      <c r="K2829" s="595"/>
      <c r="L2829" s="595"/>
      <c r="M2829" s="595"/>
      <c r="N2829" s="595"/>
      <c r="O2829" s="461"/>
      <c r="P2829" s="461"/>
    </row>
    <row r="2830" spans="1:16" s="462" customFormat="1" ht="17.25" hidden="1" outlineLevel="2" x14ac:dyDescent="0.3">
      <c r="A2830" s="438"/>
      <c r="B2830" s="603"/>
      <c r="C2830" s="439" t="s">
        <v>2443</v>
      </c>
      <c r="D2830" s="440" t="s">
        <v>2444</v>
      </c>
      <c r="E2830" s="619" t="s">
        <v>2335</v>
      </c>
      <c r="F2830" s="220"/>
      <c r="G2830" s="220"/>
      <c r="H2830" s="461"/>
      <c r="I2830" s="461"/>
      <c r="J2830" s="595"/>
      <c r="K2830" s="595"/>
      <c r="L2830" s="595"/>
      <c r="M2830" s="595"/>
      <c r="N2830" s="595"/>
      <c r="O2830" s="461"/>
      <c r="P2830" s="461"/>
    </row>
    <row r="2831" spans="1:16" s="462" customFormat="1" ht="17.25" hidden="1" outlineLevel="2" x14ac:dyDescent="0.3">
      <c r="A2831" s="438"/>
      <c r="B2831" s="603"/>
      <c r="C2831" s="439" t="s">
        <v>2445</v>
      </c>
      <c r="D2831" s="440" t="s">
        <v>2446</v>
      </c>
      <c r="E2831" s="619" t="s">
        <v>2335</v>
      </c>
      <c r="F2831" s="220"/>
      <c r="G2831" s="220"/>
      <c r="H2831" s="461"/>
      <c r="I2831" s="461"/>
      <c r="J2831" s="595"/>
      <c r="K2831" s="595"/>
      <c r="L2831" s="595"/>
      <c r="M2831" s="595"/>
      <c r="N2831" s="595"/>
      <c r="O2831" s="461"/>
      <c r="P2831" s="461"/>
    </row>
    <row r="2832" spans="1:16" s="462" customFormat="1" ht="17.25" hidden="1" outlineLevel="2" x14ac:dyDescent="0.3">
      <c r="A2832" s="438"/>
      <c r="B2832" s="603"/>
      <c r="C2832" s="439" t="s">
        <v>2447</v>
      </c>
      <c r="D2832" s="440" t="s">
        <v>2448</v>
      </c>
      <c r="E2832" s="619" t="s">
        <v>2335</v>
      </c>
      <c r="F2832" s="220"/>
      <c r="G2832" s="220"/>
      <c r="H2832" s="461"/>
      <c r="I2832" s="461"/>
      <c r="J2832" s="595"/>
      <c r="K2832" s="595"/>
      <c r="L2832" s="595"/>
      <c r="M2832" s="595"/>
      <c r="N2832" s="595"/>
      <c r="O2832" s="461"/>
      <c r="P2832" s="461"/>
    </row>
    <row r="2833" spans="1:18" s="462" customFormat="1" ht="17.25" hidden="1" outlineLevel="2" x14ac:dyDescent="0.3">
      <c r="A2833" s="438"/>
      <c r="B2833" s="603"/>
      <c r="C2833" s="439" t="s">
        <v>2449</v>
      </c>
      <c r="D2833" s="440" t="s">
        <v>2450</v>
      </c>
      <c r="E2833" s="619" t="s">
        <v>2335</v>
      </c>
      <c r="F2833" s="220"/>
      <c r="G2833" s="220"/>
      <c r="H2833" s="461"/>
      <c r="I2833" s="461"/>
      <c r="J2833" s="595"/>
      <c r="K2833" s="595"/>
      <c r="L2833" s="595"/>
      <c r="M2833" s="595"/>
      <c r="N2833" s="595"/>
      <c r="O2833" s="461"/>
      <c r="P2833" s="461"/>
    </row>
    <row r="2834" spans="1:18" s="462" customFormat="1" ht="17.25" hidden="1" outlineLevel="2" x14ac:dyDescent="0.3">
      <c r="A2834" s="438"/>
      <c r="B2834" s="603"/>
      <c r="C2834" s="439" t="s">
        <v>2451</v>
      </c>
      <c r="D2834" s="440" t="s">
        <v>2452</v>
      </c>
      <c r="E2834" s="619" t="s">
        <v>2335</v>
      </c>
      <c r="F2834" s="220"/>
      <c r="G2834" s="220"/>
      <c r="H2834" s="461"/>
      <c r="I2834" s="461"/>
      <c r="J2834" s="595"/>
      <c r="K2834" s="595"/>
      <c r="L2834" s="595"/>
      <c r="M2834" s="595"/>
      <c r="N2834" s="595"/>
      <c r="O2834" s="461"/>
      <c r="P2834" s="461"/>
    </row>
    <row r="2835" spans="1:18" s="462" customFormat="1" ht="17.25" hidden="1" outlineLevel="2" x14ac:dyDescent="0.3">
      <c r="A2835" s="438"/>
      <c r="B2835" s="603"/>
      <c r="C2835" s="439" t="s">
        <v>2453</v>
      </c>
      <c r="D2835" s="440" t="s">
        <v>2454</v>
      </c>
      <c r="E2835" s="619" t="s">
        <v>2335</v>
      </c>
      <c r="F2835" s="231" t="s">
        <v>2455</v>
      </c>
      <c r="G2835" s="220"/>
      <c r="H2835" s="461"/>
      <c r="I2835" s="461"/>
      <c r="J2835" s="595"/>
      <c r="K2835" s="595"/>
      <c r="L2835" s="595"/>
      <c r="M2835" s="595"/>
      <c r="N2835" s="595"/>
      <c r="O2835" s="461"/>
      <c r="P2835" s="461"/>
    </row>
    <row r="2836" spans="1:18" s="462" customFormat="1" ht="20.25" hidden="1" customHeight="1" outlineLevel="2" x14ac:dyDescent="0.3">
      <c r="A2836" s="438"/>
      <c r="B2836" s="603"/>
      <c r="C2836" s="439" t="s">
        <v>2456</v>
      </c>
      <c r="D2836" s="440" t="s">
        <v>2457</v>
      </c>
      <c r="E2836" s="619" t="s">
        <v>2335</v>
      </c>
      <c r="F2836" s="231" t="s">
        <v>2458</v>
      </c>
      <c r="G2836" s="220"/>
      <c r="H2836" s="461"/>
      <c r="I2836" s="461"/>
      <c r="J2836" s="595"/>
      <c r="K2836" s="595"/>
      <c r="L2836" s="595"/>
      <c r="M2836" s="595"/>
      <c r="N2836" s="595"/>
      <c r="O2836" s="461"/>
      <c r="P2836" s="461"/>
    </row>
    <row r="2837" spans="1:18" s="596" customFormat="1" ht="17.25" hidden="1" customHeight="1" outlineLevel="2" x14ac:dyDescent="0.3">
      <c r="A2837" s="444"/>
      <c r="B2837" s="451"/>
      <c r="C2837" s="451"/>
      <c r="D2837" s="451"/>
      <c r="E2837" s="452"/>
      <c r="F2837" s="220"/>
      <c r="G2837" s="220"/>
      <c r="H2837" s="221"/>
      <c r="I2837" s="222"/>
      <c r="J2837" s="223"/>
      <c r="K2837" s="595"/>
      <c r="L2837" s="595"/>
      <c r="M2837" s="595"/>
      <c r="N2837" s="595"/>
      <c r="O2837" s="595"/>
      <c r="P2837" s="595"/>
    </row>
    <row r="2838" spans="1:18" s="86" customFormat="1" ht="34.5" hidden="1" outlineLevel="2" x14ac:dyDescent="0.3">
      <c r="A2838" s="438"/>
      <c r="B2838" s="614"/>
      <c r="C2838" s="439" t="s">
        <v>2017</v>
      </c>
      <c r="D2838" s="439" t="s">
        <v>2018</v>
      </c>
      <c r="E2838" s="507" t="s">
        <v>2014</v>
      </c>
      <c r="F2838" s="460"/>
      <c r="G2838" s="220"/>
      <c r="H2838" s="462"/>
      <c r="I2838" s="462"/>
      <c r="J2838" s="462"/>
      <c r="K2838" s="462"/>
      <c r="L2838" s="462"/>
      <c r="M2838" s="462"/>
      <c r="N2838" s="462"/>
      <c r="O2838" s="462"/>
      <c r="P2838" s="462"/>
      <c r="Q2838" s="462"/>
      <c r="R2838" s="462"/>
    </row>
    <row r="2839" spans="1:18" s="596" customFormat="1" ht="17.25" hidden="1" customHeight="1" outlineLevel="1" x14ac:dyDescent="0.3">
      <c r="A2839" s="444"/>
      <c r="B2839" s="451"/>
      <c r="C2839" s="451"/>
      <c r="D2839" s="451"/>
      <c r="E2839" s="452"/>
      <c r="F2839" s="203"/>
      <c r="G2839" s="203"/>
      <c r="H2839" s="595"/>
      <c r="I2839" s="595"/>
      <c r="J2839" s="595"/>
      <c r="K2839" s="595"/>
      <c r="L2839" s="595"/>
      <c r="M2839" s="595"/>
      <c r="N2839" s="595"/>
      <c r="O2839" s="595"/>
      <c r="P2839" s="595"/>
    </row>
    <row r="2840" spans="1:18" s="86" customFormat="1" ht="17.25" hidden="1" outlineLevel="1" x14ac:dyDescent="0.3">
      <c r="A2840" s="102"/>
      <c r="B2840" s="227">
        <f>SUM(B2841:B2865)</f>
        <v>0</v>
      </c>
      <c r="C2840" s="457" t="s">
        <v>2412</v>
      </c>
      <c r="D2840" s="457" t="s">
        <v>2413</v>
      </c>
      <c r="E2840" s="177"/>
      <c r="F2840" s="83"/>
      <c r="G2840" s="84"/>
      <c r="H2840" s="85"/>
      <c r="I2840" s="85"/>
      <c r="J2840" s="85"/>
      <c r="K2840" s="85"/>
      <c r="L2840" s="85"/>
      <c r="M2840" s="85"/>
      <c r="N2840" s="85"/>
      <c r="O2840" s="85"/>
      <c r="P2840" s="85"/>
    </row>
    <row r="2841" spans="1:18" s="596" customFormat="1" ht="17.25" hidden="1" customHeight="1" outlineLevel="2" x14ac:dyDescent="0.3">
      <c r="A2841" s="444"/>
      <c r="B2841" s="451"/>
      <c r="C2841" s="451"/>
      <c r="D2841" s="451"/>
      <c r="E2841" s="452"/>
      <c r="F2841" s="220"/>
      <c r="G2841" s="220"/>
      <c r="H2841" s="221"/>
      <c r="I2841" s="222"/>
      <c r="J2841" s="223"/>
      <c r="K2841" s="595"/>
      <c r="L2841" s="595"/>
      <c r="M2841" s="595"/>
      <c r="N2841" s="595"/>
      <c r="O2841" s="595"/>
      <c r="P2841" s="595"/>
    </row>
    <row r="2842" spans="1:18" s="596" customFormat="1" ht="34.5" hidden="1" outlineLevel="2" x14ac:dyDescent="0.3">
      <c r="A2842" s="438"/>
      <c r="B2842" s="224"/>
      <c r="C2842" s="508" t="s">
        <v>2414</v>
      </c>
      <c r="D2842" s="483" t="s">
        <v>2415</v>
      </c>
      <c r="E2842" s="88" t="s">
        <v>2416</v>
      </c>
      <c r="F2842" s="220"/>
      <c r="G2842" s="220"/>
      <c r="H2842" s="221"/>
      <c r="I2842" s="222"/>
      <c r="J2842" s="223"/>
      <c r="K2842" s="595"/>
      <c r="L2842" s="595"/>
      <c r="M2842" s="595"/>
      <c r="N2842" s="595"/>
      <c r="O2842" s="595"/>
      <c r="P2842" s="595"/>
    </row>
    <row r="2843" spans="1:18" s="596" customFormat="1" ht="34.5" hidden="1" outlineLevel="2" x14ac:dyDescent="0.3">
      <c r="A2843" s="438"/>
      <c r="B2843" s="224"/>
      <c r="C2843" s="508" t="s">
        <v>2417</v>
      </c>
      <c r="D2843" s="483" t="s">
        <v>2418</v>
      </c>
      <c r="E2843" s="88" t="s">
        <v>2416</v>
      </c>
      <c r="F2843" s="220"/>
      <c r="G2843" s="220"/>
      <c r="H2843" s="221"/>
      <c r="I2843" s="222"/>
      <c r="J2843" s="223"/>
      <c r="K2843" s="595"/>
      <c r="L2843" s="595"/>
      <c r="M2843" s="595"/>
      <c r="N2843" s="595"/>
      <c r="O2843" s="595"/>
      <c r="P2843" s="595"/>
    </row>
    <row r="2844" spans="1:18" s="596" customFormat="1" ht="34.5" hidden="1" outlineLevel="2" x14ac:dyDescent="0.3">
      <c r="A2844" s="438"/>
      <c r="B2844" s="224"/>
      <c r="C2844" s="508" t="s">
        <v>2419</v>
      </c>
      <c r="D2844" s="483" t="s">
        <v>2420</v>
      </c>
      <c r="E2844" s="88" t="s">
        <v>2416</v>
      </c>
      <c r="F2844" s="220"/>
      <c r="G2844" s="220"/>
      <c r="H2844" s="221"/>
      <c r="I2844" s="222"/>
      <c r="J2844" s="223"/>
      <c r="K2844" s="595"/>
      <c r="L2844" s="595"/>
      <c r="M2844" s="595"/>
      <c r="N2844" s="595"/>
      <c r="O2844" s="595"/>
      <c r="P2844" s="595"/>
    </row>
    <row r="2845" spans="1:18" s="596" customFormat="1" ht="34.5" hidden="1" outlineLevel="2" x14ac:dyDescent="0.3">
      <c r="A2845" s="438"/>
      <c r="B2845" s="224"/>
      <c r="C2845" s="508" t="s">
        <v>2421</v>
      </c>
      <c r="D2845" s="483" t="s">
        <v>2422</v>
      </c>
      <c r="E2845" s="88" t="s">
        <v>2416</v>
      </c>
      <c r="F2845" s="220"/>
      <c r="G2845" s="220"/>
      <c r="H2845" s="221"/>
      <c r="I2845" s="222"/>
      <c r="J2845" s="223"/>
      <c r="K2845" s="595"/>
      <c r="L2845" s="595"/>
      <c r="M2845" s="595"/>
      <c r="N2845" s="595"/>
      <c r="O2845" s="595"/>
      <c r="P2845" s="595"/>
    </row>
    <row r="2846" spans="1:18" s="596" customFormat="1" ht="34.5" hidden="1" outlineLevel="2" x14ac:dyDescent="0.3">
      <c r="A2846" s="438"/>
      <c r="B2846" s="224"/>
      <c r="C2846" s="439" t="s">
        <v>2423</v>
      </c>
      <c r="D2846" s="440" t="s">
        <v>2424</v>
      </c>
      <c r="E2846" s="88" t="s">
        <v>2425</v>
      </c>
      <c r="F2846" s="220"/>
      <c r="G2846" s="220"/>
      <c r="H2846" s="221"/>
      <c r="I2846" s="222"/>
      <c r="J2846" s="223"/>
      <c r="K2846" s="595"/>
      <c r="L2846" s="595"/>
      <c r="M2846" s="595"/>
      <c r="N2846" s="595"/>
      <c r="O2846" s="595"/>
      <c r="P2846" s="595"/>
    </row>
    <row r="2847" spans="1:18" s="596" customFormat="1" ht="34.5" hidden="1" outlineLevel="2" x14ac:dyDescent="0.3">
      <c r="A2847" s="438"/>
      <c r="B2847" s="224"/>
      <c r="C2847" s="439" t="s">
        <v>2426</v>
      </c>
      <c r="D2847" s="440" t="s">
        <v>2427</v>
      </c>
      <c r="E2847" s="88" t="s">
        <v>2425</v>
      </c>
      <c r="F2847" s="220"/>
      <c r="G2847" s="220"/>
      <c r="H2847" s="221"/>
      <c r="I2847" s="222"/>
      <c r="J2847" s="223"/>
      <c r="K2847" s="595"/>
      <c r="L2847" s="595"/>
      <c r="M2847" s="595"/>
      <c r="N2847" s="595"/>
      <c r="O2847" s="595"/>
      <c r="P2847" s="595"/>
    </row>
    <row r="2848" spans="1:18" s="596" customFormat="1" ht="34.5" hidden="1" outlineLevel="2" x14ac:dyDescent="0.3">
      <c r="A2848" s="438"/>
      <c r="B2848" s="224"/>
      <c r="C2848" s="439" t="s">
        <v>2428</v>
      </c>
      <c r="D2848" s="440" t="s">
        <v>2429</v>
      </c>
      <c r="E2848" s="88" t="s">
        <v>2425</v>
      </c>
      <c r="F2848" s="220"/>
      <c r="G2848" s="220"/>
      <c r="H2848" s="221"/>
      <c r="I2848" s="222"/>
      <c r="J2848" s="223"/>
      <c r="K2848" s="595"/>
      <c r="L2848" s="595"/>
      <c r="M2848" s="595"/>
      <c r="N2848" s="595"/>
      <c r="O2848" s="595"/>
      <c r="P2848" s="595"/>
    </row>
    <row r="2849" spans="1:18" s="596" customFormat="1" ht="34.5" hidden="1" outlineLevel="2" x14ac:dyDescent="0.3">
      <c r="A2849" s="438"/>
      <c r="B2849" s="224"/>
      <c r="C2849" s="439" t="s">
        <v>2430</v>
      </c>
      <c r="D2849" s="440" t="s">
        <v>2431</v>
      </c>
      <c r="E2849" s="88" t="s">
        <v>2425</v>
      </c>
      <c r="F2849" s="220"/>
      <c r="G2849" s="220"/>
      <c r="H2849" s="221"/>
      <c r="I2849" s="222"/>
      <c r="J2849" s="223"/>
      <c r="K2849" s="595"/>
      <c r="L2849" s="595"/>
      <c r="M2849" s="595"/>
      <c r="N2849" s="595"/>
      <c r="O2849" s="595"/>
      <c r="P2849" s="595"/>
    </row>
    <row r="2850" spans="1:18" s="596" customFormat="1" ht="34.5" hidden="1" outlineLevel="2" x14ac:dyDescent="0.3">
      <c r="A2850" s="438"/>
      <c r="B2850" s="224"/>
      <c r="C2850" s="439" t="s">
        <v>2432</v>
      </c>
      <c r="D2850" s="440" t="s">
        <v>2433</v>
      </c>
      <c r="E2850" s="88" t="s">
        <v>2434</v>
      </c>
      <c r="F2850" s="220"/>
      <c r="G2850" s="220"/>
      <c r="H2850" s="221"/>
      <c r="I2850" s="222"/>
      <c r="J2850" s="223"/>
      <c r="K2850" s="595"/>
      <c r="L2850" s="595"/>
      <c r="M2850" s="595"/>
      <c r="N2850" s="595"/>
      <c r="O2850" s="595"/>
      <c r="P2850" s="595"/>
    </row>
    <row r="2851" spans="1:18" s="596" customFormat="1" ht="34.5" hidden="1" outlineLevel="2" x14ac:dyDescent="0.3">
      <c r="A2851" s="438"/>
      <c r="B2851" s="224"/>
      <c r="C2851" s="439" t="s">
        <v>2435</v>
      </c>
      <c r="D2851" s="440" t="s">
        <v>2436</v>
      </c>
      <c r="E2851" s="88" t="s">
        <v>2434</v>
      </c>
      <c r="F2851" s="220"/>
      <c r="G2851" s="220"/>
      <c r="H2851" s="221"/>
      <c r="I2851" s="222"/>
      <c r="J2851" s="223"/>
      <c r="K2851" s="595"/>
      <c r="L2851" s="595"/>
      <c r="M2851" s="595"/>
      <c r="N2851" s="595"/>
      <c r="O2851" s="595"/>
      <c r="P2851" s="595"/>
    </row>
    <row r="2852" spans="1:18" s="596" customFormat="1" ht="34.5" hidden="1" outlineLevel="2" x14ac:dyDescent="0.3">
      <c r="A2852" s="442"/>
      <c r="B2852" s="92"/>
      <c r="C2852" s="707" t="s">
        <v>2437</v>
      </c>
      <c r="D2852" s="443" t="s">
        <v>2438</v>
      </c>
      <c r="E2852" s="443" t="s">
        <v>361</v>
      </c>
      <c r="F2852" s="220"/>
      <c r="G2852" s="220"/>
      <c r="H2852" s="221"/>
      <c r="I2852" s="222"/>
      <c r="J2852" s="223"/>
      <c r="K2852" s="595"/>
      <c r="L2852" s="595"/>
      <c r="M2852" s="595"/>
      <c r="N2852" s="595"/>
      <c r="O2852" s="595"/>
      <c r="P2852" s="595"/>
    </row>
    <row r="2853" spans="1:18" s="596" customFormat="1" ht="34.5" hidden="1" outlineLevel="2" x14ac:dyDescent="0.3">
      <c r="A2853" s="442"/>
      <c r="B2853" s="92"/>
      <c r="C2853" s="707" t="s">
        <v>2439</v>
      </c>
      <c r="D2853" s="443" t="s">
        <v>2440</v>
      </c>
      <c r="E2853" s="443" t="s">
        <v>361</v>
      </c>
      <c r="F2853" s="220"/>
      <c r="G2853" s="220"/>
      <c r="H2853" s="221"/>
      <c r="I2853" s="222"/>
      <c r="J2853" s="223"/>
      <c r="K2853" s="595"/>
      <c r="L2853" s="595"/>
      <c r="M2853" s="595"/>
      <c r="N2853" s="595"/>
      <c r="O2853" s="595"/>
      <c r="P2853" s="595"/>
    </row>
    <row r="2854" spans="1:18" s="596" customFormat="1" ht="17.25" hidden="1" customHeight="1" outlineLevel="2" x14ac:dyDescent="0.3">
      <c r="A2854" s="444"/>
      <c r="B2854" s="451"/>
      <c r="C2854" s="451"/>
      <c r="D2854" s="451"/>
      <c r="E2854" s="452"/>
      <c r="F2854" s="220"/>
      <c r="G2854" s="220"/>
      <c r="H2854" s="221"/>
      <c r="I2854" s="222"/>
      <c r="J2854" s="223"/>
      <c r="K2854" s="595"/>
      <c r="L2854" s="595"/>
      <c r="M2854" s="595"/>
      <c r="N2854" s="595"/>
      <c r="O2854" s="595"/>
      <c r="P2854" s="595"/>
    </row>
    <row r="2855" spans="1:18" s="462" customFormat="1" ht="17.25" hidden="1" outlineLevel="2" x14ac:dyDescent="0.3">
      <c r="A2855" s="438"/>
      <c r="B2855" s="603"/>
      <c r="C2855" s="439" t="s">
        <v>2441</v>
      </c>
      <c r="D2855" s="440" t="s">
        <v>2442</v>
      </c>
      <c r="E2855" s="619" t="s">
        <v>2335</v>
      </c>
      <c r="F2855" s="220"/>
      <c r="G2855" s="220"/>
      <c r="H2855" s="461"/>
      <c r="I2855" s="461"/>
      <c r="J2855" s="595"/>
      <c r="K2855" s="595"/>
      <c r="L2855" s="595"/>
      <c r="M2855" s="595"/>
      <c r="N2855" s="595"/>
      <c r="O2855" s="461"/>
      <c r="P2855" s="461"/>
    </row>
    <row r="2856" spans="1:18" s="462" customFormat="1" ht="17.25" hidden="1" outlineLevel="2" x14ac:dyDescent="0.3">
      <c r="A2856" s="438"/>
      <c r="B2856" s="603"/>
      <c r="C2856" s="439" t="s">
        <v>2443</v>
      </c>
      <c r="D2856" s="440" t="s">
        <v>2444</v>
      </c>
      <c r="E2856" s="619" t="s">
        <v>2335</v>
      </c>
      <c r="F2856" s="220"/>
      <c r="G2856" s="220"/>
      <c r="H2856" s="461"/>
      <c r="I2856" s="461"/>
      <c r="J2856" s="595"/>
      <c r="K2856" s="595"/>
      <c r="L2856" s="595"/>
      <c r="M2856" s="595"/>
      <c r="N2856" s="595"/>
      <c r="O2856" s="461"/>
      <c r="P2856" s="461"/>
    </row>
    <row r="2857" spans="1:18" s="462" customFormat="1" ht="17.25" hidden="1" outlineLevel="2" x14ac:dyDescent="0.3">
      <c r="A2857" s="438"/>
      <c r="B2857" s="603"/>
      <c r="C2857" s="439" t="s">
        <v>2445</v>
      </c>
      <c r="D2857" s="440" t="s">
        <v>2446</v>
      </c>
      <c r="E2857" s="619" t="s">
        <v>2335</v>
      </c>
      <c r="F2857" s="220"/>
      <c r="G2857" s="220"/>
      <c r="H2857" s="461"/>
      <c r="I2857" s="461"/>
      <c r="J2857" s="595"/>
      <c r="K2857" s="595"/>
      <c r="L2857" s="595"/>
      <c r="M2857" s="595"/>
      <c r="N2857" s="595"/>
      <c r="O2857" s="461"/>
      <c r="P2857" s="461"/>
    </row>
    <row r="2858" spans="1:18" s="462" customFormat="1" ht="17.25" hidden="1" outlineLevel="2" x14ac:dyDescent="0.3">
      <c r="A2858" s="438"/>
      <c r="B2858" s="603"/>
      <c r="C2858" s="439" t="s">
        <v>2447</v>
      </c>
      <c r="D2858" s="440" t="s">
        <v>2448</v>
      </c>
      <c r="E2858" s="619" t="s">
        <v>2335</v>
      </c>
      <c r="F2858" s="220"/>
      <c r="G2858" s="220"/>
      <c r="H2858" s="461"/>
      <c r="I2858" s="461"/>
      <c r="J2858" s="595"/>
      <c r="K2858" s="595"/>
      <c r="L2858" s="595"/>
      <c r="M2858" s="595"/>
      <c r="N2858" s="595"/>
      <c r="O2858" s="461"/>
      <c r="P2858" s="461"/>
    </row>
    <row r="2859" spans="1:18" s="462" customFormat="1" ht="17.25" hidden="1" outlineLevel="2" x14ac:dyDescent="0.3">
      <c r="A2859" s="438"/>
      <c r="B2859" s="603"/>
      <c r="C2859" s="439" t="s">
        <v>2449</v>
      </c>
      <c r="D2859" s="440" t="s">
        <v>2450</v>
      </c>
      <c r="E2859" s="619" t="s">
        <v>2335</v>
      </c>
      <c r="F2859" s="220"/>
      <c r="G2859" s="220"/>
      <c r="H2859" s="461"/>
      <c r="I2859" s="461"/>
      <c r="J2859" s="595"/>
      <c r="K2859" s="595"/>
      <c r="L2859" s="595"/>
      <c r="M2859" s="595"/>
      <c r="N2859" s="595"/>
      <c r="O2859" s="461"/>
      <c r="P2859" s="461"/>
    </row>
    <row r="2860" spans="1:18" s="462" customFormat="1" ht="17.25" hidden="1" outlineLevel="2" x14ac:dyDescent="0.3">
      <c r="A2860" s="438"/>
      <c r="B2860" s="603"/>
      <c r="C2860" s="439" t="s">
        <v>2451</v>
      </c>
      <c r="D2860" s="440" t="s">
        <v>2452</v>
      </c>
      <c r="E2860" s="619" t="s">
        <v>2335</v>
      </c>
      <c r="F2860" s="220"/>
      <c r="G2860" s="220"/>
      <c r="H2860" s="461"/>
      <c r="I2860" s="461"/>
      <c r="J2860" s="595"/>
      <c r="K2860" s="595"/>
      <c r="L2860" s="595"/>
      <c r="M2860" s="595"/>
      <c r="N2860" s="595"/>
      <c r="O2860" s="461"/>
      <c r="P2860" s="461"/>
    </row>
    <row r="2861" spans="1:18" s="462" customFormat="1" ht="17.25" hidden="1" outlineLevel="2" x14ac:dyDescent="0.3">
      <c r="A2861" s="438"/>
      <c r="B2861" s="603"/>
      <c r="C2861" s="439" t="s">
        <v>2453</v>
      </c>
      <c r="D2861" s="440" t="s">
        <v>2454</v>
      </c>
      <c r="E2861" s="619" t="s">
        <v>2335</v>
      </c>
      <c r="F2861" s="220"/>
      <c r="G2861" s="220"/>
      <c r="H2861" s="461"/>
      <c r="I2861" s="461"/>
      <c r="J2861" s="595"/>
      <c r="K2861" s="595"/>
      <c r="L2861" s="595"/>
      <c r="M2861" s="595"/>
      <c r="N2861" s="595"/>
      <c r="O2861" s="461"/>
      <c r="P2861" s="461"/>
    </row>
    <row r="2862" spans="1:18" s="462" customFormat="1" ht="17.25" hidden="1" customHeight="1" outlineLevel="2" x14ac:dyDescent="0.3">
      <c r="A2862" s="438"/>
      <c r="B2862" s="603"/>
      <c r="C2862" s="439" t="s">
        <v>2456</v>
      </c>
      <c r="D2862" s="440" t="s">
        <v>2457</v>
      </c>
      <c r="E2862" s="619" t="s">
        <v>2335</v>
      </c>
      <c r="F2862" s="220"/>
      <c r="G2862" s="220"/>
      <c r="H2862" s="461"/>
      <c r="I2862" s="461"/>
      <c r="J2862" s="595"/>
      <c r="K2862" s="595"/>
      <c r="L2862" s="595"/>
      <c r="M2862" s="595"/>
      <c r="N2862" s="595"/>
      <c r="O2862" s="461"/>
      <c r="P2862" s="461"/>
    </row>
    <row r="2863" spans="1:18" s="596" customFormat="1" ht="17.25" hidden="1" customHeight="1" outlineLevel="2" x14ac:dyDescent="0.3">
      <c r="A2863" s="444"/>
      <c r="B2863" s="451"/>
      <c r="C2863" s="451"/>
      <c r="D2863" s="451"/>
      <c r="E2863" s="452"/>
      <c r="F2863" s="220"/>
      <c r="G2863" s="220"/>
      <c r="H2863" s="221"/>
      <c r="I2863" s="222"/>
      <c r="J2863" s="223"/>
      <c r="K2863" s="595"/>
      <c r="L2863" s="595"/>
      <c r="M2863" s="595"/>
      <c r="N2863" s="595"/>
      <c r="O2863" s="595"/>
      <c r="P2863" s="595"/>
    </row>
    <row r="2864" spans="1:18" s="86" customFormat="1" ht="35.25" hidden="1" outlineLevel="2" thickBot="1" x14ac:dyDescent="0.35">
      <c r="A2864" s="438"/>
      <c r="B2864" s="614"/>
      <c r="C2864" s="439" t="s">
        <v>2017</v>
      </c>
      <c r="D2864" s="439" t="s">
        <v>2018</v>
      </c>
      <c r="E2864" s="507" t="s">
        <v>2014</v>
      </c>
      <c r="F2864" s="460"/>
      <c r="G2864" s="220"/>
      <c r="H2864" s="462"/>
      <c r="I2864" s="462"/>
      <c r="J2864" s="462"/>
      <c r="K2864" s="462"/>
      <c r="L2864" s="462"/>
      <c r="M2864" s="462"/>
      <c r="N2864" s="462"/>
      <c r="O2864" s="462"/>
      <c r="P2864" s="462"/>
      <c r="Q2864" s="462"/>
      <c r="R2864" s="462"/>
    </row>
    <row r="2865" spans="1:18" s="86" customFormat="1" ht="18" hidden="1" customHeight="1" outlineLevel="1" thickBot="1" x14ac:dyDescent="0.35">
      <c r="A2865" s="635"/>
      <c r="B2865" s="636"/>
      <c r="C2865" s="636"/>
      <c r="D2865" s="636"/>
      <c r="E2865" s="637"/>
      <c r="F2865" s="460"/>
      <c r="G2865" s="220"/>
      <c r="H2865" s="462"/>
      <c r="I2865" s="462"/>
      <c r="J2865" s="462"/>
      <c r="K2865" s="462"/>
      <c r="L2865" s="462"/>
      <c r="M2865" s="462"/>
      <c r="N2865" s="462"/>
      <c r="O2865" s="462"/>
      <c r="P2865" s="462"/>
      <c r="Q2865" s="462"/>
      <c r="R2865" s="462"/>
    </row>
    <row r="2866" spans="1:18" s="596" customFormat="1" ht="18" hidden="1" thickBot="1" x14ac:dyDescent="0.35">
      <c r="A2866" s="638"/>
      <c r="B2866" s="489"/>
      <c r="C2866" s="490"/>
      <c r="D2866" s="489"/>
      <c r="E2866" s="491"/>
      <c r="F2866" s="203"/>
      <c r="G2866" s="203"/>
      <c r="H2866" s="595"/>
      <c r="I2866" s="595"/>
      <c r="J2866" s="595"/>
      <c r="K2866" s="595"/>
      <c r="L2866" s="595"/>
      <c r="M2866" s="595"/>
      <c r="N2866" s="595"/>
      <c r="O2866" s="595"/>
      <c r="P2866" s="595"/>
    </row>
    <row r="2867" spans="1:18" s="86" customFormat="1" ht="60.75" x14ac:dyDescent="0.3">
      <c r="A2867" s="232"/>
      <c r="B2867" s="233">
        <f>SUM(B2868:B2913)</f>
        <v>3</v>
      </c>
      <c r="C2867" s="639" t="s">
        <v>2459</v>
      </c>
      <c r="D2867" s="640"/>
      <c r="E2867" s="641" t="s">
        <v>2460</v>
      </c>
      <c r="F2867" s="550"/>
      <c r="G2867" s="84"/>
      <c r="H2867" s="85"/>
      <c r="I2867" s="85"/>
      <c r="J2867" s="85"/>
      <c r="K2867" s="85"/>
      <c r="L2867" s="85"/>
      <c r="M2867" s="85"/>
      <c r="N2867" s="85"/>
      <c r="O2867" s="85"/>
      <c r="P2867" s="85"/>
    </row>
    <row r="2868" spans="1:18" s="98" customFormat="1" ht="17.25" hidden="1" outlineLevel="1" x14ac:dyDescent="0.3">
      <c r="A2868" s="438"/>
      <c r="B2868" s="126"/>
      <c r="C2868" s="506" t="s">
        <v>2461</v>
      </c>
      <c r="D2868" s="506" t="s">
        <v>2462</v>
      </c>
      <c r="E2868" s="91"/>
      <c r="F2868" s="95"/>
      <c r="G2868" s="96"/>
      <c r="H2868" s="97"/>
      <c r="I2868" s="97"/>
      <c r="J2868" s="97"/>
      <c r="K2868" s="97"/>
      <c r="L2868" s="97"/>
      <c r="M2868" s="97"/>
      <c r="N2868" s="97"/>
      <c r="O2868" s="97"/>
      <c r="P2868" s="97"/>
    </row>
    <row r="2869" spans="1:18" s="98" customFormat="1" ht="34.5" hidden="1" outlineLevel="1" x14ac:dyDescent="0.3">
      <c r="A2869" s="438"/>
      <c r="B2869" s="126"/>
      <c r="C2869" s="506" t="s">
        <v>1925</v>
      </c>
      <c r="D2869" s="506" t="s">
        <v>2463</v>
      </c>
      <c r="E2869" s="91"/>
      <c r="F2869" s="95"/>
      <c r="G2869" s="96"/>
      <c r="H2869" s="97"/>
      <c r="I2869" s="97"/>
      <c r="J2869" s="97"/>
      <c r="K2869" s="97"/>
      <c r="L2869" s="97"/>
      <c r="M2869" s="97"/>
      <c r="N2869" s="97"/>
      <c r="O2869" s="97"/>
      <c r="P2869" s="97"/>
    </row>
    <row r="2870" spans="1:18" s="98" customFormat="1" ht="34.5" hidden="1" outlineLevel="1" x14ac:dyDescent="0.3">
      <c r="A2870" s="438"/>
      <c r="B2870" s="126"/>
      <c r="C2870" s="506" t="s">
        <v>2464</v>
      </c>
      <c r="D2870" s="506" t="s">
        <v>2465</v>
      </c>
      <c r="E2870" s="91" t="s">
        <v>2466</v>
      </c>
      <c r="F2870" s="95"/>
      <c r="G2870" s="96"/>
      <c r="H2870" s="97"/>
      <c r="I2870" s="97"/>
      <c r="J2870" s="97"/>
      <c r="K2870" s="97"/>
      <c r="L2870" s="97"/>
      <c r="M2870" s="97"/>
      <c r="N2870" s="97"/>
      <c r="O2870" s="97"/>
      <c r="P2870" s="97"/>
    </row>
    <row r="2871" spans="1:18" s="98" customFormat="1" ht="17.25" hidden="1" outlineLevel="1" x14ac:dyDescent="0.3">
      <c r="A2871" s="438"/>
      <c r="B2871" s="126"/>
      <c r="C2871" s="506" t="s">
        <v>2464</v>
      </c>
      <c r="D2871" s="508" t="s">
        <v>2467</v>
      </c>
      <c r="E2871" s="91" t="s">
        <v>2466</v>
      </c>
      <c r="F2871" s="95"/>
      <c r="G2871" s="96"/>
      <c r="H2871" s="97"/>
      <c r="I2871" s="97"/>
      <c r="J2871" s="97"/>
      <c r="K2871" s="97"/>
      <c r="L2871" s="97"/>
      <c r="M2871" s="97"/>
      <c r="N2871" s="97"/>
      <c r="O2871" s="97"/>
      <c r="P2871" s="97"/>
    </row>
    <row r="2872" spans="1:18" s="98" customFormat="1" ht="34.5" hidden="1" outlineLevel="1" x14ac:dyDescent="0.3">
      <c r="A2872" s="438"/>
      <c r="B2872" s="126"/>
      <c r="C2872" s="508" t="s">
        <v>2468</v>
      </c>
      <c r="D2872" s="508" t="s">
        <v>2469</v>
      </c>
      <c r="E2872" s="91" t="s">
        <v>2466</v>
      </c>
      <c r="F2872" s="95"/>
      <c r="G2872" s="96"/>
      <c r="H2872" s="97"/>
      <c r="I2872" s="97"/>
      <c r="J2872" s="97"/>
      <c r="K2872" s="97"/>
      <c r="L2872" s="97"/>
      <c r="M2872" s="97"/>
      <c r="N2872" s="97"/>
      <c r="O2872" s="97"/>
      <c r="P2872" s="97"/>
    </row>
    <row r="2873" spans="1:18" s="98" customFormat="1" ht="17.25" hidden="1" outlineLevel="1" x14ac:dyDescent="0.3">
      <c r="A2873" s="438"/>
      <c r="B2873" s="126"/>
      <c r="C2873" s="508" t="s">
        <v>2468</v>
      </c>
      <c r="D2873" s="508" t="s">
        <v>2470</v>
      </c>
      <c r="E2873" s="91" t="s">
        <v>2466</v>
      </c>
      <c r="F2873" s="95"/>
      <c r="G2873" s="96"/>
      <c r="H2873" s="97"/>
      <c r="I2873" s="97"/>
      <c r="J2873" s="97"/>
      <c r="K2873" s="97"/>
      <c r="L2873" s="97"/>
      <c r="M2873" s="97"/>
      <c r="N2873" s="97"/>
      <c r="O2873" s="97"/>
      <c r="P2873" s="97"/>
    </row>
    <row r="2874" spans="1:18" s="98" customFormat="1" ht="34.5" hidden="1" outlineLevel="1" x14ac:dyDescent="0.3">
      <c r="A2874" s="438"/>
      <c r="B2874" s="126"/>
      <c r="C2874" s="508" t="s">
        <v>2471</v>
      </c>
      <c r="D2874" s="508" t="s">
        <v>2472</v>
      </c>
      <c r="E2874" s="91" t="s">
        <v>2466</v>
      </c>
      <c r="F2874" s="95"/>
      <c r="G2874" s="96"/>
      <c r="H2874" s="97"/>
      <c r="I2874" s="97"/>
      <c r="J2874" s="97"/>
      <c r="K2874" s="97"/>
      <c r="L2874" s="97"/>
      <c r="M2874" s="97"/>
      <c r="N2874" s="97"/>
      <c r="O2874" s="97"/>
      <c r="P2874" s="97"/>
    </row>
    <row r="2875" spans="1:18" s="98" customFormat="1" ht="17.25" hidden="1" outlineLevel="1" x14ac:dyDescent="0.3">
      <c r="A2875" s="438"/>
      <c r="B2875" s="126"/>
      <c r="C2875" s="508" t="s">
        <v>2471</v>
      </c>
      <c r="D2875" s="508" t="s">
        <v>2473</v>
      </c>
      <c r="E2875" s="91" t="s">
        <v>2466</v>
      </c>
      <c r="F2875" s="95"/>
      <c r="G2875" s="96"/>
      <c r="H2875" s="97"/>
      <c r="I2875" s="97"/>
      <c r="J2875" s="97"/>
      <c r="K2875" s="97"/>
      <c r="L2875" s="97"/>
      <c r="M2875" s="97"/>
      <c r="N2875" s="97"/>
      <c r="O2875" s="97"/>
      <c r="P2875" s="97"/>
    </row>
    <row r="2876" spans="1:18" s="98" customFormat="1" ht="17.25" hidden="1" outlineLevel="1" x14ac:dyDescent="0.3">
      <c r="A2876" s="438"/>
      <c r="B2876" s="126"/>
      <c r="C2876" s="508" t="s">
        <v>2474</v>
      </c>
      <c r="D2876" s="508" t="s">
        <v>2475</v>
      </c>
      <c r="E2876" s="91" t="s">
        <v>2466</v>
      </c>
      <c r="F2876" s="95"/>
      <c r="G2876" s="96"/>
      <c r="H2876" s="97"/>
      <c r="I2876" s="97"/>
      <c r="J2876" s="97"/>
      <c r="K2876" s="97"/>
      <c r="L2876" s="97"/>
      <c r="M2876" s="97"/>
      <c r="N2876" s="97"/>
      <c r="O2876" s="97"/>
      <c r="P2876" s="97"/>
    </row>
    <row r="2877" spans="1:18" s="98" customFormat="1" ht="17.25" hidden="1" outlineLevel="1" x14ac:dyDescent="0.3">
      <c r="A2877" s="438"/>
      <c r="B2877" s="126"/>
      <c r="C2877" s="508" t="s">
        <v>2476</v>
      </c>
      <c r="D2877" s="508" t="s">
        <v>2477</v>
      </c>
      <c r="E2877" s="91" t="s">
        <v>2478</v>
      </c>
      <c r="F2877" s="95"/>
      <c r="G2877" s="96"/>
      <c r="H2877" s="97"/>
      <c r="I2877" s="97"/>
      <c r="J2877" s="97"/>
      <c r="K2877" s="97"/>
      <c r="L2877" s="97"/>
      <c r="M2877" s="97"/>
      <c r="N2877" s="97"/>
      <c r="O2877" s="97"/>
      <c r="P2877" s="97"/>
    </row>
    <row r="2878" spans="1:18" s="98" customFormat="1" ht="17.25" hidden="1" outlineLevel="1" x14ac:dyDescent="0.3">
      <c r="A2878" s="438"/>
      <c r="B2878" s="126"/>
      <c r="C2878" s="508" t="s">
        <v>2479</v>
      </c>
      <c r="D2878" s="508" t="s">
        <v>2480</v>
      </c>
      <c r="E2878" s="91" t="s">
        <v>2481</v>
      </c>
      <c r="F2878" s="95"/>
      <c r="G2878" s="96"/>
      <c r="H2878" s="97"/>
      <c r="I2878" s="97"/>
      <c r="J2878" s="97"/>
      <c r="K2878" s="97"/>
      <c r="L2878" s="97"/>
      <c r="M2878" s="97"/>
      <c r="N2878" s="97"/>
      <c r="O2878" s="97"/>
      <c r="P2878" s="97"/>
    </row>
    <row r="2879" spans="1:18" s="98" customFormat="1" ht="34.5" hidden="1" outlineLevel="1" x14ac:dyDescent="0.3">
      <c r="A2879" s="438"/>
      <c r="B2879" s="126"/>
      <c r="C2879" s="508" t="s">
        <v>2482</v>
      </c>
      <c r="D2879" s="508" t="s">
        <v>2483</v>
      </c>
      <c r="E2879" s="91" t="s">
        <v>2484</v>
      </c>
      <c r="F2879" s="95"/>
      <c r="G2879" s="96"/>
      <c r="H2879" s="97"/>
      <c r="I2879" s="97"/>
      <c r="J2879" s="97"/>
      <c r="K2879" s="97"/>
      <c r="L2879" s="97"/>
      <c r="M2879" s="97"/>
      <c r="N2879" s="97"/>
      <c r="O2879" s="97"/>
      <c r="P2879" s="97"/>
    </row>
    <row r="2880" spans="1:18" s="98" customFormat="1" ht="17.25" outlineLevel="1" x14ac:dyDescent="0.3">
      <c r="A2880" s="438"/>
      <c r="B2880" s="126">
        <v>1</v>
      </c>
      <c r="C2880" s="508" t="s">
        <v>2485</v>
      </c>
      <c r="D2880" s="508" t="s">
        <v>2486</v>
      </c>
      <c r="E2880" s="91" t="s">
        <v>2487</v>
      </c>
      <c r="F2880" s="95"/>
      <c r="G2880" s="96"/>
      <c r="H2880" s="97"/>
      <c r="I2880" s="97"/>
      <c r="J2880" s="97"/>
      <c r="K2880" s="97"/>
      <c r="L2880" s="97"/>
      <c r="M2880" s="97"/>
      <c r="N2880" s="97"/>
      <c r="O2880" s="97"/>
      <c r="P2880" s="97"/>
    </row>
    <row r="2881" spans="1:16" s="98" customFormat="1" ht="17.25" hidden="1" outlineLevel="1" x14ac:dyDescent="0.3">
      <c r="A2881" s="438"/>
      <c r="B2881" s="126"/>
      <c r="C2881" s="508" t="s">
        <v>2488</v>
      </c>
      <c r="D2881" s="508" t="s">
        <v>2489</v>
      </c>
      <c r="E2881" s="91" t="s">
        <v>2490</v>
      </c>
      <c r="F2881" s="95"/>
      <c r="G2881" s="96"/>
      <c r="H2881" s="97"/>
      <c r="I2881" s="97"/>
      <c r="J2881" s="97"/>
      <c r="K2881" s="97"/>
      <c r="L2881" s="97"/>
      <c r="M2881" s="97"/>
      <c r="N2881" s="97"/>
      <c r="O2881" s="97"/>
      <c r="P2881" s="97"/>
    </row>
    <row r="2882" spans="1:16" s="98" customFormat="1" ht="17.25" hidden="1" outlineLevel="1" x14ac:dyDescent="0.3">
      <c r="A2882" s="442"/>
      <c r="B2882" s="92"/>
      <c r="C2882" s="707" t="s">
        <v>2491</v>
      </c>
      <c r="D2882" s="443" t="s">
        <v>2492</v>
      </c>
      <c r="E2882" s="443" t="s">
        <v>2493</v>
      </c>
      <c r="F2882" s="95"/>
      <c r="G2882" s="96"/>
      <c r="H2882" s="97"/>
      <c r="I2882" s="97"/>
      <c r="J2882" s="97"/>
      <c r="K2882" s="97"/>
      <c r="L2882" s="97"/>
      <c r="M2882" s="97"/>
      <c r="N2882" s="97"/>
      <c r="O2882" s="97"/>
      <c r="P2882" s="97"/>
    </row>
    <row r="2883" spans="1:16" s="98" customFormat="1" ht="17.25" hidden="1" outlineLevel="1" x14ac:dyDescent="0.3">
      <c r="A2883" s="438"/>
      <c r="B2883" s="126"/>
      <c r="C2883" s="508" t="s">
        <v>2494</v>
      </c>
      <c r="D2883" s="508" t="s">
        <v>2495</v>
      </c>
      <c r="E2883" s="91" t="s">
        <v>2496</v>
      </c>
      <c r="F2883" s="95"/>
      <c r="G2883" s="96"/>
      <c r="H2883" s="97"/>
      <c r="I2883" s="97"/>
      <c r="J2883" s="97"/>
      <c r="K2883" s="97"/>
      <c r="L2883" s="97"/>
      <c r="M2883" s="97"/>
      <c r="N2883" s="97"/>
      <c r="O2883" s="97"/>
      <c r="P2883" s="97"/>
    </row>
    <row r="2884" spans="1:16" s="98" customFormat="1" ht="17.25" hidden="1" outlineLevel="1" x14ac:dyDescent="0.3">
      <c r="A2884" s="438"/>
      <c r="B2884" s="126"/>
      <c r="C2884" s="508" t="s">
        <v>2497</v>
      </c>
      <c r="D2884" s="508" t="s">
        <v>2498</v>
      </c>
      <c r="E2884" s="91" t="s">
        <v>2499</v>
      </c>
      <c r="F2884" s="95"/>
      <c r="G2884" s="96"/>
      <c r="H2884" s="97"/>
      <c r="I2884" s="97"/>
      <c r="J2884" s="97"/>
      <c r="K2884" s="97"/>
      <c r="L2884" s="97"/>
      <c r="M2884" s="97"/>
      <c r="N2884" s="97"/>
      <c r="O2884" s="97"/>
      <c r="P2884" s="97"/>
    </row>
    <row r="2885" spans="1:16" s="98" customFormat="1" ht="34.5" hidden="1" outlineLevel="1" x14ac:dyDescent="0.3">
      <c r="A2885" s="442"/>
      <c r="B2885" s="92"/>
      <c r="C2885" s="707" t="s">
        <v>2500</v>
      </c>
      <c r="D2885" s="443" t="s">
        <v>2501</v>
      </c>
      <c r="E2885" s="443" t="s">
        <v>2502</v>
      </c>
      <c r="F2885" s="95"/>
      <c r="G2885" s="96"/>
      <c r="H2885" s="97"/>
      <c r="I2885" s="97"/>
      <c r="J2885" s="97"/>
      <c r="K2885" s="97"/>
      <c r="L2885" s="97"/>
      <c r="M2885" s="97"/>
      <c r="N2885" s="97"/>
      <c r="O2885" s="97"/>
      <c r="P2885" s="97"/>
    </row>
    <row r="2886" spans="1:16" s="98" customFormat="1" ht="17.25" hidden="1" outlineLevel="1" x14ac:dyDescent="0.3">
      <c r="A2886" s="438"/>
      <c r="B2886" s="126"/>
      <c r="C2886" s="508" t="s">
        <v>2503</v>
      </c>
      <c r="D2886" s="508" t="s">
        <v>2504</v>
      </c>
      <c r="E2886" s="91" t="s">
        <v>2505</v>
      </c>
      <c r="F2886" s="95"/>
      <c r="G2886" s="96"/>
      <c r="H2886" s="97"/>
      <c r="I2886" s="97"/>
      <c r="J2886" s="97"/>
      <c r="K2886" s="97"/>
      <c r="L2886" s="97"/>
      <c r="M2886" s="97"/>
      <c r="N2886" s="97"/>
      <c r="O2886" s="97"/>
      <c r="P2886" s="97"/>
    </row>
    <row r="2887" spans="1:16" s="98" customFormat="1" ht="17.25" hidden="1" outlineLevel="1" x14ac:dyDescent="0.3">
      <c r="A2887" s="438"/>
      <c r="B2887" s="126"/>
      <c r="C2887" s="508" t="s">
        <v>2506</v>
      </c>
      <c r="D2887" s="508" t="s">
        <v>2507</v>
      </c>
      <c r="E2887" s="91" t="s">
        <v>2508</v>
      </c>
      <c r="F2887" s="95"/>
      <c r="G2887" s="96"/>
      <c r="H2887" s="97"/>
      <c r="I2887" s="97"/>
      <c r="J2887" s="97"/>
      <c r="K2887" s="97"/>
      <c r="L2887" s="97"/>
      <c r="M2887" s="97"/>
      <c r="N2887" s="97"/>
      <c r="O2887" s="97"/>
      <c r="P2887" s="97"/>
    </row>
    <row r="2888" spans="1:16" s="98" customFormat="1" ht="17.25" hidden="1" outlineLevel="1" x14ac:dyDescent="0.3">
      <c r="A2888" s="438"/>
      <c r="B2888" s="126"/>
      <c r="C2888" s="508" t="s">
        <v>2509</v>
      </c>
      <c r="D2888" s="508" t="s">
        <v>2507</v>
      </c>
      <c r="E2888" s="91" t="s">
        <v>2510</v>
      </c>
      <c r="F2888" s="95"/>
      <c r="G2888" s="96"/>
      <c r="H2888" s="97"/>
      <c r="I2888" s="97"/>
      <c r="J2888" s="97"/>
      <c r="K2888" s="97"/>
      <c r="L2888" s="97"/>
      <c r="M2888" s="97"/>
      <c r="N2888" s="97"/>
      <c r="O2888" s="97"/>
      <c r="P2888" s="97"/>
    </row>
    <row r="2889" spans="1:16" s="98" customFormat="1" ht="69" hidden="1" outlineLevel="1" x14ac:dyDescent="0.3">
      <c r="A2889" s="438"/>
      <c r="B2889" s="126"/>
      <c r="C2889" s="508" t="s">
        <v>2511</v>
      </c>
      <c r="D2889" s="508" t="s">
        <v>2512</v>
      </c>
      <c r="E2889" s="91" t="s">
        <v>2513</v>
      </c>
      <c r="F2889" s="95"/>
      <c r="G2889" s="96"/>
      <c r="H2889" s="97"/>
      <c r="I2889" s="97"/>
      <c r="J2889" s="97"/>
      <c r="K2889" s="97"/>
      <c r="L2889" s="97"/>
      <c r="M2889" s="97"/>
      <c r="N2889" s="97"/>
      <c r="O2889" s="97"/>
      <c r="P2889" s="97"/>
    </row>
    <row r="2890" spans="1:16" s="98" customFormat="1" ht="69" hidden="1" outlineLevel="1" x14ac:dyDescent="0.3">
      <c r="A2890" s="438"/>
      <c r="B2890" s="126"/>
      <c r="C2890" s="508" t="s">
        <v>2514</v>
      </c>
      <c r="D2890" s="508" t="s">
        <v>2515</v>
      </c>
      <c r="E2890" s="91" t="s">
        <v>2516</v>
      </c>
      <c r="F2890" s="95"/>
      <c r="G2890" s="96"/>
      <c r="H2890" s="97"/>
      <c r="I2890" s="97"/>
      <c r="J2890" s="97"/>
      <c r="K2890" s="97"/>
      <c r="L2890" s="97"/>
      <c r="M2890" s="97"/>
      <c r="N2890" s="97"/>
      <c r="O2890" s="97"/>
      <c r="P2890" s="97"/>
    </row>
    <row r="2891" spans="1:16" s="98" customFormat="1" ht="34.5" hidden="1" outlineLevel="1" x14ac:dyDescent="0.3">
      <c r="A2891" s="642"/>
      <c r="B2891" s="234"/>
      <c r="C2891" s="663" t="s">
        <v>2517</v>
      </c>
      <c r="D2891" s="643" t="s">
        <v>2518</v>
      </c>
      <c r="E2891" s="643" t="s">
        <v>2519</v>
      </c>
      <c r="F2891" s="95"/>
      <c r="G2891" s="96"/>
      <c r="H2891" s="97"/>
      <c r="I2891" s="97"/>
      <c r="J2891" s="97"/>
      <c r="K2891" s="97"/>
      <c r="L2891" s="97"/>
      <c r="M2891" s="97"/>
      <c r="N2891" s="97"/>
      <c r="O2891" s="97"/>
      <c r="P2891" s="97"/>
    </row>
    <row r="2892" spans="1:16" s="98" customFormat="1" ht="51.75" hidden="1" outlineLevel="1" x14ac:dyDescent="0.3">
      <c r="A2892" s="438"/>
      <c r="B2892" s="126"/>
      <c r="C2892" s="508" t="s">
        <v>2520</v>
      </c>
      <c r="D2892" s="508" t="s">
        <v>2521</v>
      </c>
      <c r="E2892" s="91" t="s">
        <v>2522</v>
      </c>
      <c r="F2892" s="95"/>
      <c r="G2892" s="96"/>
      <c r="H2892" s="97"/>
      <c r="I2892" s="97"/>
      <c r="J2892" s="97"/>
      <c r="K2892" s="97"/>
      <c r="L2892" s="97"/>
      <c r="M2892" s="97"/>
      <c r="N2892" s="97"/>
      <c r="O2892" s="97"/>
      <c r="P2892" s="97"/>
    </row>
    <row r="2893" spans="1:16" s="98" customFormat="1" ht="51.75" hidden="1" outlineLevel="1" x14ac:dyDescent="0.3">
      <c r="A2893" s="438"/>
      <c r="B2893" s="126"/>
      <c r="C2893" s="508" t="s">
        <v>2523</v>
      </c>
      <c r="D2893" s="508" t="s">
        <v>2524</v>
      </c>
      <c r="E2893" s="91" t="s">
        <v>2525</v>
      </c>
      <c r="F2893" s="95"/>
      <c r="G2893" s="96"/>
      <c r="H2893" s="97"/>
      <c r="I2893" s="97"/>
      <c r="J2893" s="97"/>
      <c r="K2893" s="97"/>
      <c r="L2893" s="97"/>
      <c r="M2893" s="97"/>
      <c r="N2893" s="97"/>
      <c r="O2893" s="97"/>
      <c r="P2893" s="97"/>
    </row>
    <row r="2894" spans="1:16" s="98" customFormat="1" ht="51.75" hidden="1" outlineLevel="1" x14ac:dyDescent="0.3">
      <c r="A2894" s="438"/>
      <c r="B2894" s="126"/>
      <c r="C2894" s="508" t="s">
        <v>2526</v>
      </c>
      <c r="D2894" s="508" t="s">
        <v>2527</v>
      </c>
      <c r="E2894" s="91" t="s">
        <v>2528</v>
      </c>
      <c r="F2894" s="95"/>
      <c r="G2894" s="96"/>
      <c r="H2894" s="97"/>
      <c r="I2894" s="97"/>
      <c r="J2894" s="97"/>
      <c r="K2894" s="97"/>
      <c r="L2894" s="97"/>
      <c r="M2894" s="97"/>
      <c r="N2894" s="97"/>
      <c r="O2894" s="97"/>
      <c r="P2894" s="97"/>
    </row>
    <row r="2895" spans="1:16" s="98" customFormat="1" ht="51.75" hidden="1" outlineLevel="1" x14ac:dyDescent="0.3">
      <c r="A2895" s="438"/>
      <c r="B2895" s="126"/>
      <c r="C2895" s="508" t="s">
        <v>2529</v>
      </c>
      <c r="D2895" s="508" t="s">
        <v>2530</v>
      </c>
      <c r="E2895" s="91" t="s">
        <v>2531</v>
      </c>
      <c r="F2895" s="95"/>
      <c r="G2895" s="96"/>
      <c r="H2895" s="97"/>
      <c r="I2895" s="97"/>
      <c r="J2895" s="97"/>
      <c r="K2895" s="97"/>
      <c r="L2895" s="97"/>
      <c r="M2895" s="97"/>
      <c r="N2895" s="97"/>
      <c r="O2895" s="97"/>
      <c r="P2895" s="97"/>
    </row>
    <row r="2896" spans="1:16" s="98" customFormat="1" ht="51.75" hidden="1" outlineLevel="1" x14ac:dyDescent="0.3">
      <c r="A2896" s="438"/>
      <c r="B2896" s="126"/>
      <c r="C2896" s="508" t="s">
        <v>1491</v>
      </c>
      <c r="D2896" s="508" t="s">
        <v>1492</v>
      </c>
      <c r="E2896" s="91" t="s">
        <v>2532</v>
      </c>
      <c r="F2896" s="95"/>
      <c r="G2896" s="96"/>
      <c r="H2896" s="97"/>
      <c r="I2896" s="97"/>
      <c r="J2896" s="97"/>
      <c r="K2896" s="97"/>
      <c r="L2896" s="97"/>
      <c r="M2896" s="97"/>
      <c r="N2896" s="97"/>
      <c r="O2896" s="97"/>
      <c r="P2896" s="97"/>
    </row>
    <row r="2897" spans="1:16" s="98" customFormat="1" ht="51.75" hidden="1" outlineLevel="1" x14ac:dyDescent="0.3">
      <c r="A2897" s="438"/>
      <c r="B2897" s="126"/>
      <c r="C2897" s="508" t="s">
        <v>1494</v>
      </c>
      <c r="D2897" s="508" t="s">
        <v>1495</v>
      </c>
      <c r="E2897" s="91" t="s">
        <v>2533</v>
      </c>
      <c r="F2897" s="95"/>
      <c r="G2897" s="96"/>
      <c r="H2897" s="97"/>
      <c r="I2897" s="97"/>
      <c r="J2897" s="97"/>
      <c r="K2897" s="97"/>
      <c r="L2897" s="97"/>
      <c r="M2897" s="97"/>
      <c r="N2897" s="97"/>
      <c r="O2897" s="97"/>
      <c r="P2897" s="97"/>
    </row>
    <row r="2898" spans="1:16" s="98" customFormat="1" ht="51.75" hidden="1" outlineLevel="1" x14ac:dyDescent="0.3">
      <c r="A2898" s="438"/>
      <c r="B2898" s="126"/>
      <c r="C2898" s="508" t="s">
        <v>1496</v>
      </c>
      <c r="D2898" s="508" t="s">
        <v>1497</v>
      </c>
      <c r="E2898" s="91" t="s">
        <v>2534</v>
      </c>
      <c r="F2898" s="95"/>
      <c r="G2898" s="96"/>
      <c r="H2898" s="97"/>
      <c r="I2898" s="97"/>
      <c r="J2898" s="97"/>
      <c r="K2898" s="97"/>
      <c r="L2898" s="97"/>
      <c r="M2898" s="97"/>
      <c r="N2898" s="97"/>
      <c r="O2898" s="97"/>
      <c r="P2898" s="97"/>
    </row>
    <row r="2899" spans="1:16" s="98" customFormat="1" ht="51.75" hidden="1" outlineLevel="1" x14ac:dyDescent="0.3">
      <c r="A2899" s="438"/>
      <c r="B2899" s="126"/>
      <c r="C2899" s="508" t="s">
        <v>2535</v>
      </c>
      <c r="D2899" s="508" t="s">
        <v>2536</v>
      </c>
      <c r="E2899" s="91" t="s">
        <v>2534</v>
      </c>
      <c r="F2899" s="95"/>
      <c r="G2899" s="96"/>
      <c r="H2899" s="97"/>
      <c r="I2899" s="97"/>
      <c r="J2899" s="97"/>
      <c r="K2899" s="97"/>
      <c r="L2899" s="97"/>
      <c r="M2899" s="97"/>
      <c r="N2899" s="97"/>
      <c r="O2899" s="97"/>
      <c r="P2899" s="97"/>
    </row>
    <row r="2900" spans="1:16" s="98" customFormat="1" ht="17.25" hidden="1" customHeight="1" outlineLevel="1" x14ac:dyDescent="0.3">
      <c r="A2900" s="644"/>
      <c r="B2900" s="645"/>
      <c r="C2900" s="645"/>
      <c r="D2900" s="645"/>
      <c r="E2900" s="646"/>
      <c r="F2900" s="95"/>
      <c r="G2900" s="96"/>
      <c r="H2900" s="97"/>
      <c r="I2900" s="97"/>
      <c r="J2900" s="97"/>
      <c r="K2900" s="97"/>
      <c r="L2900" s="97"/>
      <c r="M2900" s="97"/>
      <c r="N2900" s="97"/>
      <c r="O2900" s="97"/>
      <c r="P2900" s="97"/>
    </row>
    <row r="2901" spans="1:16" s="98" customFormat="1" ht="17.25" outlineLevel="1" x14ac:dyDescent="0.3">
      <c r="A2901" s="438"/>
      <c r="B2901" s="126">
        <v>1</v>
      </c>
      <c r="C2901" s="529" t="s">
        <v>2537</v>
      </c>
      <c r="D2901" s="529" t="s">
        <v>2538</v>
      </c>
      <c r="E2901" s="91"/>
      <c r="F2901" s="95"/>
      <c r="G2901" s="96"/>
      <c r="H2901" s="97"/>
      <c r="I2901" s="97"/>
      <c r="J2901" s="97"/>
      <c r="K2901" s="97"/>
      <c r="L2901" s="97"/>
      <c r="M2901" s="97"/>
      <c r="N2901" s="97"/>
      <c r="O2901" s="97"/>
      <c r="P2901" s="97"/>
    </row>
    <row r="2902" spans="1:16" s="98" customFormat="1" ht="17.25" hidden="1" outlineLevel="1" x14ac:dyDescent="0.3">
      <c r="A2902" s="438"/>
      <c r="B2902" s="126"/>
      <c r="C2902" s="529" t="s">
        <v>2539</v>
      </c>
      <c r="D2902" s="529" t="s">
        <v>2540</v>
      </c>
      <c r="E2902" s="91"/>
      <c r="F2902" s="95"/>
      <c r="G2902" s="96"/>
      <c r="H2902" s="97"/>
      <c r="I2902" s="97"/>
      <c r="J2902" s="97"/>
      <c r="K2902" s="97"/>
      <c r="L2902" s="97"/>
      <c r="M2902" s="97"/>
      <c r="N2902" s="97"/>
      <c r="O2902" s="97"/>
      <c r="P2902" s="97"/>
    </row>
    <row r="2903" spans="1:16" s="98" customFormat="1" ht="17.25" hidden="1" outlineLevel="1" x14ac:dyDescent="0.3">
      <c r="A2903" s="438"/>
      <c r="B2903" s="126"/>
      <c r="C2903" s="529" t="s">
        <v>2539</v>
      </c>
      <c r="D2903" s="529" t="s">
        <v>2541</v>
      </c>
      <c r="E2903" s="91"/>
      <c r="F2903" s="95"/>
      <c r="G2903" s="96"/>
      <c r="H2903" s="97"/>
      <c r="I2903" s="97"/>
      <c r="J2903" s="97"/>
      <c r="K2903" s="97"/>
      <c r="L2903" s="97"/>
      <c r="M2903" s="97"/>
      <c r="N2903" s="97"/>
      <c r="O2903" s="97"/>
      <c r="P2903" s="97"/>
    </row>
    <row r="2904" spans="1:16" s="98" customFormat="1" ht="17.25" hidden="1" outlineLevel="1" x14ac:dyDescent="0.3">
      <c r="A2904" s="438"/>
      <c r="B2904" s="126"/>
      <c r="C2904" s="529" t="s">
        <v>2539</v>
      </c>
      <c r="D2904" s="529" t="s">
        <v>2542</v>
      </c>
      <c r="E2904" s="91"/>
      <c r="F2904" s="95"/>
      <c r="G2904" s="96"/>
      <c r="H2904" s="97"/>
      <c r="I2904" s="97"/>
      <c r="J2904" s="97"/>
      <c r="K2904" s="97"/>
      <c r="L2904" s="97"/>
      <c r="M2904" s="97"/>
      <c r="N2904" s="97"/>
      <c r="O2904" s="97"/>
      <c r="P2904" s="97"/>
    </row>
    <row r="2905" spans="1:16" s="98" customFormat="1" ht="17.25" hidden="1" outlineLevel="1" x14ac:dyDescent="0.3">
      <c r="A2905" s="438"/>
      <c r="B2905" s="126"/>
      <c r="C2905" s="529" t="s">
        <v>2539</v>
      </c>
      <c r="D2905" s="529" t="s">
        <v>2543</v>
      </c>
      <c r="E2905" s="91"/>
      <c r="F2905" s="95"/>
      <c r="G2905" s="96"/>
      <c r="H2905" s="97"/>
      <c r="I2905" s="97"/>
      <c r="J2905" s="97"/>
      <c r="K2905" s="97"/>
      <c r="L2905" s="97"/>
      <c r="M2905" s="97"/>
      <c r="N2905" s="97"/>
      <c r="O2905" s="97"/>
      <c r="P2905" s="97"/>
    </row>
    <row r="2906" spans="1:16" s="98" customFormat="1" ht="17.25" hidden="1" outlineLevel="1" x14ac:dyDescent="0.3">
      <c r="A2906" s="438"/>
      <c r="B2906" s="126"/>
      <c r="C2906" s="529" t="s">
        <v>2539</v>
      </c>
      <c r="D2906" s="529" t="s">
        <v>2544</v>
      </c>
      <c r="E2906" s="91"/>
      <c r="F2906" s="95"/>
      <c r="G2906" s="96"/>
      <c r="H2906" s="97"/>
      <c r="I2906" s="97"/>
      <c r="J2906" s="97"/>
      <c r="K2906" s="97"/>
      <c r="L2906" s="97"/>
      <c r="M2906" s="97"/>
      <c r="N2906" s="97"/>
      <c r="O2906" s="97"/>
      <c r="P2906" s="97"/>
    </row>
    <row r="2907" spans="1:16" s="98" customFormat="1" ht="17.25" hidden="1" outlineLevel="1" x14ac:dyDescent="0.3">
      <c r="A2907" s="438"/>
      <c r="B2907" s="126"/>
      <c r="C2907" s="529" t="s">
        <v>2539</v>
      </c>
      <c r="D2907" s="529" t="s">
        <v>2545</v>
      </c>
      <c r="E2907" s="91"/>
      <c r="F2907" s="95"/>
      <c r="G2907" s="96"/>
      <c r="H2907" s="97"/>
      <c r="I2907" s="97"/>
      <c r="J2907" s="97"/>
      <c r="K2907" s="97"/>
      <c r="L2907" s="97"/>
      <c r="M2907" s="97"/>
      <c r="N2907" s="97"/>
      <c r="O2907" s="97"/>
      <c r="P2907" s="97"/>
    </row>
    <row r="2908" spans="1:16" s="98" customFormat="1" ht="17.25" hidden="1" outlineLevel="1" x14ac:dyDescent="0.3">
      <c r="A2908" s="438"/>
      <c r="B2908" s="126"/>
      <c r="C2908" s="647"/>
      <c r="D2908" s="647"/>
      <c r="E2908" s="91"/>
      <c r="F2908" s="95"/>
      <c r="G2908" s="96"/>
      <c r="H2908" s="97"/>
      <c r="I2908" s="97"/>
      <c r="J2908" s="97"/>
      <c r="K2908" s="97"/>
      <c r="L2908" s="97"/>
      <c r="M2908" s="97"/>
      <c r="N2908" s="97"/>
      <c r="O2908" s="97"/>
      <c r="P2908" s="97"/>
    </row>
    <row r="2909" spans="1:16" s="98" customFormat="1" ht="18" outlineLevel="1" thickBot="1" x14ac:dyDescent="0.35">
      <c r="A2909" s="438"/>
      <c r="B2909" s="126">
        <v>1</v>
      </c>
      <c r="C2909" s="647" t="s">
        <v>2546</v>
      </c>
      <c r="D2909" s="647" t="s">
        <v>2547</v>
      </c>
      <c r="E2909" s="91"/>
      <c r="F2909" s="95"/>
      <c r="G2909" s="96"/>
      <c r="H2909" s="97"/>
      <c r="I2909" s="97"/>
      <c r="J2909" s="97"/>
      <c r="K2909" s="97"/>
      <c r="L2909" s="97"/>
      <c r="M2909" s="97"/>
      <c r="N2909" s="97"/>
      <c r="O2909" s="97"/>
      <c r="P2909" s="97"/>
    </row>
    <row r="2910" spans="1:16" s="98" customFormat="1" ht="17.25" hidden="1" outlineLevel="1" x14ac:dyDescent="0.3">
      <c r="A2910" s="438"/>
      <c r="B2910" s="126"/>
      <c r="C2910" s="647"/>
      <c r="D2910" s="647"/>
      <c r="E2910" s="91"/>
      <c r="F2910" s="95"/>
      <c r="G2910" s="96"/>
      <c r="H2910" s="97"/>
      <c r="I2910" s="97"/>
      <c r="J2910" s="97"/>
      <c r="K2910" s="97"/>
      <c r="L2910" s="97"/>
      <c r="M2910" s="97"/>
      <c r="N2910" s="97"/>
      <c r="O2910" s="97"/>
      <c r="P2910" s="97"/>
    </row>
    <row r="2911" spans="1:16" s="98" customFormat="1" ht="17.25" hidden="1" outlineLevel="1" x14ac:dyDescent="0.3">
      <c r="A2911" s="438"/>
      <c r="B2911" s="126"/>
      <c r="C2911" s="647"/>
      <c r="D2911" s="647"/>
      <c r="E2911" s="91"/>
      <c r="F2911" s="95"/>
      <c r="G2911" s="96"/>
      <c r="H2911" s="97"/>
      <c r="I2911" s="97"/>
      <c r="J2911" s="97"/>
      <c r="K2911" s="97"/>
      <c r="L2911" s="97"/>
      <c r="M2911" s="97"/>
      <c r="N2911" s="97"/>
      <c r="O2911" s="97"/>
      <c r="P2911" s="97"/>
    </row>
    <row r="2912" spans="1:16" s="98" customFormat="1" ht="18" hidden="1" outlineLevel="1" thickBot="1" x14ac:dyDescent="0.35">
      <c r="A2912" s="438"/>
      <c r="B2912" s="126"/>
      <c r="C2912" s="197"/>
      <c r="D2912" s="235"/>
      <c r="E2912" s="91"/>
      <c r="F2912" s="95"/>
      <c r="G2912" s="96"/>
      <c r="H2912" s="97"/>
      <c r="I2912" s="97"/>
      <c r="J2912" s="97"/>
      <c r="K2912" s="97"/>
      <c r="L2912" s="97"/>
      <c r="M2912" s="97"/>
      <c r="N2912" s="97"/>
      <c r="O2912" s="97"/>
      <c r="P2912" s="97"/>
    </row>
    <row r="2913" spans="1:18" s="596" customFormat="1" ht="18" hidden="1" outlineLevel="1" collapsed="1" thickBot="1" x14ac:dyDescent="0.35">
      <c r="A2913" s="648"/>
      <c r="B2913" s="649"/>
      <c r="C2913" s="650"/>
      <c r="D2913" s="649"/>
      <c r="E2913" s="651"/>
      <c r="F2913" s="203"/>
      <c r="G2913" s="203"/>
      <c r="H2913" s="595"/>
      <c r="I2913" s="595"/>
      <c r="J2913" s="595"/>
      <c r="K2913" s="595"/>
      <c r="L2913" s="595"/>
      <c r="M2913" s="595"/>
      <c r="N2913" s="595"/>
      <c r="O2913" s="595"/>
      <c r="P2913" s="595"/>
    </row>
    <row r="2914" spans="1:18" s="462" customFormat="1" ht="18" hidden="1" thickBot="1" x14ac:dyDescent="0.35">
      <c r="A2914" s="638"/>
      <c r="B2914" s="489"/>
      <c r="C2914" s="490"/>
      <c r="D2914" s="489"/>
      <c r="E2914" s="491"/>
      <c r="F2914" s="460"/>
      <c r="G2914" s="83"/>
      <c r="H2914" s="461"/>
      <c r="I2914" s="461"/>
      <c r="J2914" s="461"/>
      <c r="K2914" s="461"/>
      <c r="L2914" s="461"/>
      <c r="M2914" s="461"/>
      <c r="N2914" s="461"/>
      <c r="O2914" s="461"/>
      <c r="P2914" s="461"/>
    </row>
    <row r="2915" spans="1:18" s="591" customFormat="1" ht="18" customHeight="1" thickBot="1" x14ac:dyDescent="0.35">
      <c r="A2915" s="652"/>
      <c r="B2915" s="653">
        <f xml:space="preserve"> SUM(B2916,B2959, B2966, B3033, B25098, B3182,B3100)</f>
        <v>3</v>
      </c>
      <c r="C2915" s="587" t="s">
        <v>2548</v>
      </c>
      <c r="D2915" s="587"/>
      <c r="E2915" s="588"/>
      <c r="F2915" s="589"/>
      <c r="G2915" s="219"/>
      <c r="H2915" s="590"/>
      <c r="I2915" s="590"/>
      <c r="J2915" s="590"/>
      <c r="K2915" s="590"/>
      <c r="L2915" s="590"/>
      <c r="M2915" s="590"/>
      <c r="N2915" s="590"/>
      <c r="O2915" s="590"/>
      <c r="P2915" s="590"/>
    </row>
    <row r="2916" spans="1:18" s="86" customFormat="1" ht="34.5" outlineLevel="1" x14ac:dyDescent="0.3">
      <c r="A2916" s="79"/>
      <c r="B2916" s="715">
        <f>SUM(B2917:B2957)</f>
        <v>3</v>
      </c>
      <c r="C2916" s="437" t="s">
        <v>426</v>
      </c>
      <c r="D2916" s="501" t="s">
        <v>427</v>
      </c>
      <c r="E2916" s="485" t="s">
        <v>2549</v>
      </c>
      <c r="F2916" s="83"/>
      <c r="G2916" s="83"/>
      <c r="H2916" s="101"/>
      <c r="I2916" s="83"/>
      <c r="J2916" s="85"/>
      <c r="K2916" s="85"/>
      <c r="L2916" s="85"/>
      <c r="M2916" s="85"/>
      <c r="N2916" s="85"/>
      <c r="O2916" s="85"/>
      <c r="P2916" s="85"/>
      <c r="Q2916" s="85"/>
      <c r="R2916" s="85"/>
    </row>
    <row r="2917" spans="1:18" s="462" customFormat="1" ht="51.75" hidden="1" outlineLevel="2" x14ac:dyDescent="0.3">
      <c r="A2917" s="548"/>
      <c r="B2917" s="654"/>
      <c r="C2917" s="716" t="s">
        <v>2550</v>
      </c>
      <c r="D2917" s="655" t="s">
        <v>430</v>
      </c>
      <c r="E2917" s="656" t="s">
        <v>2551</v>
      </c>
      <c r="F2917" s="460"/>
      <c r="G2917" s="83"/>
      <c r="H2917" s="461"/>
      <c r="I2917" s="461"/>
      <c r="J2917" s="461"/>
      <c r="K2917" s="461"/>
      <c r="L2917" s="461"/>
      <c r="M2917" s="461"/>
      <c r="N2917" s="461"/>
      <c r="O2917" s="461"/>
      <c r="P2917" s="461"/>
    </row>
    <row r="2918" spans="1:18" s="462" customFormat="1" ht="51.75" hidden="1" outlineLevel="2" x14ac:dyDescent="0.3">
      <c r="A2918" s="548"/>
      <c r="B2918" s="654"/>
      <c r="C2918" s="716" t="s">
        <v>2552</v>
      </c>
      <c r="D2918" s="655" t="s">
        <v>433</v>
      </c>
      <c r="E2918" s="656" t="s">
        <v>2551</v>
      </c>
      <c r="F2918" s="460"/>
      <c r="G2918" s="83"/>
      <c r="H2918" s="461"/>
      <c r="I2918" s="461"/>
      <c r="J2918" s="461"/>
      <c r="K2918" s="461"/>
      <c r="L2918" s="461"/>
      <c r="M2918" s="461"/>
      <c r="N2918" s="461"/>
      <c r="O2918" s="461"/>
      <c r="P2918" s="461"/>
    </row>
    <row r="2919" spans="1:18" s="462" customFormat="1" ht="51.75" hidden="1" outlineLevel="2" x14ac:dyDescent="0.3">
      <c r="A2919" s="548"/>
      <c r="B2919" s="654"/>
      <c r="C2919" s="716" t="s">
        <v>2553</v>
      </c>
      <c r="D2919" s="655" t="s">
        <v>436</v>
      </c>
      <c r="E2919" s="656" t="s">
        <v>2551</v>
      </c>
      <c r="F2919" s="460"/>
      <c r="G2919" s="83"/>
      <c r="H2919" s="461"/>
      <c r="I2919" s="461"/>
      <c r="J2919" s="461"/>
      <c r="K2919" s="461"/>
      <c r="L2919" s="461"/>
      <c r="M2919" s="461"/>
      <c r="N2919" s="461"/>
      <c r="O2919" s="461"/>
      <c r="P2919" s="461"/>
    </row>
    <row r="2920" spans="1:18" s="462" customFormat="1" ht="51.75" hidden="1" outlineLevel="2" x14ac:dyDescent="0.3">
      <c r="A2920" s="548"/>
      <c r="B2920" s="654"/>
      <c r="C2920" s="716" t="s">
        <v>2554</v>
      </c>
      <c r="D2920" s="655" t="s">
        <v>2555</v>
      </c>
      <c r="E2920" s="656" t="s">
        <v>2556</v>
      </c>
      <c r="F2920" s="460"/>
      <c r="G2920" s="83"/>
      <c r="H2920" s="461"/>
      <c r="I2920" s="461"/>
      <c r="J2920" s="461"/>
      <c r="K2920" s="461"/>
      <c r="L2920" s="461"/>
      <c r="M2920" s="461"/>
      <c r="N2920" s="461"/>
      <c r="O2920" s="461"/>
      <c r="P2920" s="461"/>
    </row>
    <row r="2921" spans="1:18" s="462" customFormat="1" ht="51.75" hidden="1" outlineLevel="2" x14ac:dyDescent="0.3">
      <c r="A2921" s="548"/>
      <c r="B2921" s="654"/>
      <c r="C2921" s="716" t="s">
        <v>2557</v>
      </c>
      <c r="D2921" s="655" t="s">
        <v>2558</v>
      </c>
      <c r="E2921" s="656" t="s">
        <v>2556</v>
      </c>
      <c r="F2921" s="460"/>
      <c r="G2921" s="83"/>
      <c r="H2921" s="461"/>
      <c r="I2921" s="461"/>
      <c r="J2921" s="461"/>
      <c r="K2921" s="461"/>
      <c r="L2921" s="461"/>
      <c r="M2921" s="461"/>
      <c r="N2921" s="461"/>
      <c r="O2921" s="461"/>
      <c r="P2921" s="461"/>
    </row>
    <row r="2922" spans="1:18" s="462" customFormat="1" ht="51.75" hidden="1" outlineLevel="2" x14ac:dyDescent="0.3">
      <c r="A2922" s="548"/>
      <c r="B2922" s="654"/>
      <c r="C2922" s="717" t="s">
        <v>2559</v>
      </c>
      <c r="D2922" s="657" t="s">
        <v>430</v>
      </c>
      <c r="E2922" s="656" t="s">
        <v>2560</v>
      </c>
      <c r="F2922" s="460"/>
      <c r="G2922" s="83"/>
      <c r="H2922" s="461"/>
      <c r="I2922" s="461"/>
      <c r="J2922" s="461"/>
      <c r="K2922" s="461"/>
      <c r="L2922" s="461"/>
      <c r="M2922" s="461"/>
      <c r="N2922" s="461"/>
      <c r="O2922" s="461"/>
      <c r="P2922" s="461"/>
    </row>
    <row r="2923" spans="1:18" s="462" customFormat="1" ht="51.75" hidden="1" outlineLevel="2" x14ac:dyDescent="0.3">
      <c r="A2923" s="548"/>
      <c r="B2923" s="654"/>
      <c r="C2923" s="716" t="s">
        <v>2561</v>
      </c>
      <c r="D2923" s="655" t="s">
        <v>433</v>
      </c>
      <c r="E2923" s="656" t="s">
        <v>2560</v>
      </c>
      <c r="F2923" s="460"/>
      <c r="G2923" s="83"/>
      <c r="H2923" s="461"/>
      <c r="I2923" s="461"/>
      <c r="J2923" s="461"/>
      <c r="K2923" s="461"/>
      <c r="L2923" s="461"/>
      <c r="M2923" s="461"/>
      <c r="N2923" s="461"/>
      <c r="O2923" s="461"/>
      <c r="P2923" s="461"/>
    </row>
    <row r="2924" spans="1:18" s="462" customFormat="1" ht="51.75" hidden="1" outlineLevel="2" x14ac:dyDescent="0.3">
      <c r="A2924" s="548"/>
      <c r="B2924" s="654"/>
      <c r="C2924" s="716" t="s">
        <v>2562</v>
      </c>
      <c r="D2924" s="655" t="s">
        <v>436</v>
      </c>
      <c r="E2924" s="656" t="s">
        <v>2560</v>
      </c>
      <c r="F2924" s="460"/>
      <c r="G2924" s="83"/>
      <c r="H2924" s="461"/>
      <c r="I2924" s="461"/>
      <c r="J2924" s="461"/>
      <c r="K2924" s="461"/>
      <c r="L2924" s="461"/>
      <c r="M2924" s="461"/>
      <c r="N2924" s="461"/>
      <c r="O2924" s="461"/>
      <c r="P2924" s="461"/>
    </row>
    <row r="2925" spans="1:18" s="462" customFormat="1" ht="51.75" hidden="1" outlineLevel="2" x14ac:dyDescent="0.3">
      <c r="A2925" s="548"/>
      <c r="B2925" s="654"/>
      <c r="C2925" s="716" t="s">
        <v>2563</v>
      </c>
      <c r="D2925" s="655" t="s">
        <v>499</v>
      </c>
      <c r="E2925" s="656" t="s">
        <v>2564</v>
      </c>
      <c r="F2925" s="460"/>
      <c r="G2925" s="83"/>
      <c r="H2925" s="461"/>
      <c r="I2925" s="461"/>
      <c r="J2925" s="461"/>
      <c r="K2925" s="461"/>
      <c r="L2925" s="461"/>
      <c r="M2925" s="461"/>
      <c r="N2925" s="461"/>
      <c r="O2925" s="461"/>
      <c r="P2925" s="461"/>
    </row>
    <row r="2926" spans="1:18" s="462" customFormat="1" ht="51.75" hidden="1" outlineLevel="2" x14ac:dyDescent="0.3">
      <c r="A2926" s="548"/>
      <c r="B2926" s="654"/>
      <c r="C2926" s="716" t="s">
        <v>2565</v>
      </c>
      <c r="D2926" s="655" t="s">
        <v>502</v>
      </c>
      <c r="E2926" s="656" t="s">
        <v>2564</v>
      </c>
      <c r="F2926" s="460"/>
      <c r="G2926" s="83"/>
      <c r="H2926" s="461"/>
      <c r="I2926" s="461"/>
      <c r="J2926" s="461"/>
      <c r="K2926" s="461"/>
      <c r="L2926" s="461"/>
      <c r="M2926" s="461"/>
      <c r="N2926" s="461"/>
      <c r="O2926" s="461"/>
      <c r="P2926" s="461"/>
    </row>
    <row r="2927" spans="1:18" s="462" customFormat="1" ht="17.25" hidden="1" outlineLevel="2" x14ac:dyDescent="0.3">
      <c r="A2927" s="438"/>
      <c r="B2927" s="470"/>
      <c r="C2927" s="449" t="s">
        <v>2566</v>
      </c>
      <c r="D2927" s="440" t="s">
        <v>2567</v>
      </c>
      <c r="E2927" s="465"/>
      <c r="F2927" s="460"/>
      <c r="G2927" s="83"/>
      <c r="H2927" s="461"/>
      <c r="I2927" s="461"/>
      <c r="J2927" s="461"/>
      <c r="K2927" s="461"/>
      <c r="L2927" s="461"/>
      <c r="M2927" s="461"/>
      <c r="N2927" s="461"/>
      <c r="O2927" s="461"/>
      <c r="P2927" s="461"/>
    </row>
    <row r="2928" spans="1:18" s="462" customFormat="1" ht="17.25" hidden="1" outlineLevel="2" x14ac:dyDescent="0.3">
      <c r="A2928" s="438"/>
      <c r="B2928" s="470"/>
      <c r="C2928" s="236" t="s">
        <v>2568</v>
      </c>
      <c r="D2928" s="440" t="s">
        <v>2569</v>
      </c>
      <c r="E2928" s="465"/>
      <c r="F2928" s="460"/>
      <c r="G2928" s="83"/>
      <c r="H2928" s="461"/>
      <c r="I2928" s="461"/>
      <c r="J2928" s="461"/>
      <c r="K2928" s="461"/>
      <c r="L2928" s="461"/>
      <c r="M2928" s="461"/>
      <c r="N2928" s="461"/>
      <c r="O2928" s="461"/>
      <c r="P2928" s="461"/>
    </row>
    <row r="2929" spans="1:16" s="462" customFormat="1" ht="17.25" hidden="1" outlineLevel="2" x14ac:dyDescent="0.3">
      <c r="A2929" s="438"/>
      <c r="B2929" s="470"/>
      <c r="C2929" s="236" t="s">
        <v>2570</v>
      </c>
      <c r="D2929" s="440" t="s">
        <v>2571</v>
      </c>
      <c r="E2929" s="465"/>
      <c r="F2929" s="460"/>
      <c r="G2929" s="83"/>
      <c r="H2929" s="461"/>
      <c r="I2929" s="461"/>
      <c r="J2929" s="461"/>
      <c r="K2929" s="461"/>
      <c r="L2929" s="461"/>
      <c r="M2929" s="461"/>
      <c r="N2929" s="461"/>
      <c r="O2929" s="461"/>
      <c r="P2929" s="461"/>
    </row>
    <row r="2930" spans="1:16" s="462" customFormat="1" ht="34.5" hidden="1" outlineLevel="2" x14ac:dyDescent="0.3">
      <c r="A2930" s="438"/>
      <c r="B2930" s="470"/>
      <c r="C2930" s="236" t="s">
        <v>2572</v>
      </c>
      <c r="D2930" s="440" t="s">
        <v>543</v>
      </c>
      <c r="E2930" s="465"/>
      <c r="F2930" s="460"/>
      <c r="G2930" s="83"/>
      <c r="H2930" s="461"/>
      <c r="I2930" s="461"/>
      <c r="J2930" s="461"/>
      <c r="K2930" s="461"/>
      <c r="L2930" s="461"/>
      <c r="M2930" s="461"/>
      <c r="N2930" s="461"/>
      <c r="O2930" s="461"/>
      <c r="P2930" s="461"/>
    </row>
    <row r="2931" spans="1:16" s="462" customFormat="1" ht="34.5" hidden="1" outlineLevel="2" x14ac:dyDescent="0.3">
      <c r="A2931" s="438"/>
      <c r="B2931" s="470"/>
      <c r="C2931" s="449" t="s">
        <v>2573</v>
      </c>
      <c r="D2931" s="440" t="s">
        <v>2574</v>
      </c>
      <c r="E2931" s="658"/>
      <c r="F2931" s="460"/>
      <c r="G2931" s="83"/>
      <c r="H2931" s="461"/>
      <c r="I2931" s="461"/>
      <c r="J2931" s="461"/>
      <c r="K2931" s="461"/>
      <c r="L2931" s="461"/>
      <c r="M2931" s="461"/>
      <c r="N2931" s="461"/>
      <c r="O2931" s="461"/>
      <c r="P2931" s="461"/>
    </row>
    <row r="2932" spans="1:16" s="462" customFormat="1" ht="34.5" hidden="1" outlineLevel="2" x14ac:dyDescent="0.3">
      <c r="A2932" s="438"/>
      <c r="B2932" s="470"/>
      <c r="C2932" s="449" t="s">
        <v>2575</v>
      </c>
      <c r="D2932" s="440" t="s">
        <v>2576</v>
      </c>
      <c r="E2932" s="465"/>
      <c r="F2932" s="460"/>
      <c r="G2932" s="83"/>
      <c r="H2932" s="461"/>
      <c r="I2932" s="461"/>
      <c r="J2932" s="461"/>
      <c r="K2932" s="461"/>
      <c r="L2932" s="461"/>
      <c r="M2932" s="461"/>
      <c r="N2932" s="461"/>
      <c r="O2932" s="461"/>
      <c r="P2932" s="461"/>
    </row>
    <row r="2933" spans="1:16" s="462" customFormat="1" ht="34.5" hidden="1" outlineLevel="2" x14ac:dyDescent="0.3">
      <c r="A2933" s="438"/>
      <c r="B2933" s="470"/>
      <c r="C2933" s="449" t="s">
        <v>2577</v>
      </c>
      <c r="D2933" s="440" t="s">
        <v>2578</v>
      </c>
      <c r="E2933" s="465"/>
      <c r="F2933" s="460"/>
      <c r="G2933" s="83"/>
      <c r="H2933" s="461"/>
      <c r="I2933" s="461"/>
      <c r="J2933" s="461"/>
      <c r="K2933" s="461"/>
      <c r="L2933" s="461"/>
      <c r="M2933" s="461"/>
      <c r="N2933" s="461"/>
      <c r="O2933" s="461"/>
      <c r="P2933" s="461"/>
    </row>
    <row r="2934" spans="1:16" s="462" customFormat="1" ht="17.25" hidden="1" outlineLevel="2" x14ac:dyDescent="0.3">
      <c r="A2934" s="438"/>
      <c r="B2934" s="470"/>
      <c r="C2934" s="449" t="s">
        <v>2579</v>
      </c>
      <c r="D2934" s="440" t="s">
        <v>2580</v>
      </c>
      <c r="E2934" s="465" t="s">
        <v>2581</v>
      </c>
      <c r="F2934" s="460"/>
      <c r="G2934" s="83"/>
      <c r="H2934" s="461"/>
      <c r="I2934" s="461"/>
      <c r="J2934" s="461"/>
      <c r="K2934" s="461"/>
      <c r="L2934" s="461"/>
      <c r="M2934" s="461"/>
      <c r="N2934" s="461"/>
      <c r="O2934" s="461"/>
      <c r="P2934" s="461"/>
    </row>
    <row r="2935" spans="1:16" s="462" customFormat="1" ht="17.25" hidden="1" outlineLevel="2" x14ac:dyDescent="0.3">
      <c r="A2935" s="438"/>
      <c r="B2935" s="473"/>
      <c r="C2935" s="468" t="s">
        <v>2582</v>
      </c>
      <c r="D2935" s="469" t="s">
        <v>2583</v>
      </c>
      <c r="E2935" s="465"/>
      <c r="F2935" s="460"/>
      <c r="G2935" s="83"/>
      <c r="H2935" s="461"/>
      <c r="I2935" s="461"/>
      <c r="J2935" s="461"/>
      <c r="K2935" s="461"/>
      <c r="L2935" s="461"/>
      <c r="M2935" s="461"/>
      <c r="N2935" s="461"/>
      <c r="O2935" s="461"/>
      <c r="P2935" s="461"/>
    </row>
    <row r="2936" spans="1:16" s="462" customFormat="1" ht="18" outlineLevel="2" thickBot="1" x14ac:dyDescent="0.35">
      <c r="A2936" s="438">
        <v>1</v>
      </c>
      <c r="B2936" s="473">
        <v>3</v>
      </c>
      <c r="C2936" s="465" t="s">
        <v>2584</v>
      </c>
      <c r="D2936" s="440" t="s">
        <v>541</v>
      </c>
      <c r="E2936" s="465" t="s">
        <v>2585</v>
      </c>
      <c r="F2936" s="460"/>
      <c r="G2936" s="83"/>
      <c r="H2936" s="461"/>
      <c r="I2936" s="461"/>
      <c r="J2936" s="461"/>
      <c r="K2936" s="461"/>
      <c r="L2936" s="461"/>
      <c r="M2936" s="461"/>
      <c r="N2936" s="461"/>
      <c r="O2936" s="461"/>
      <c r="P2936" s="461"/>
    </row>
    <row r="2937" spans="1:16" s="462" customFormat="1" ht="17.25" hidden="1" outlineLevel="2" x14ac:dyDescent="0.3">
      <c r="A2937" s="438"/>
      <c r="B2937" s="473"/>
      <c r="C2937" s="659" t="s">
        <v>2586</v>
      </c>
      <c r="D2937" s="567" t="s">
        <v>2587</v>
      </c>
      <c r="E2937" s="660" t="s">
        <v>2588</v>
      </c>
      <c r="F2937" s="460"/>
      <c r="G2937" s="83"/>
      <c r="H2937" s="461"/>
      <c r="I2937" s="461"/>
      <c r="J2937" s="461"/>
      <c r="K2937" s="461"/>
      <c r="L2937" s="461"/>
      <c r="M2937" s="461"/>
      <c r="N2937" s="461"/>
      <c r="O2937" s="461"/>
      <c r="P2937" s="461"/>
    </row>
    <row r="2938" spans="1:16" s="462" customFormat="1" ht="34.5" hidden="1" outlineLevel="2" x14ac:dyDescent="0.3">
      <c r="A2938" s="438"/>
      <c r="B2938" s="473"/>
      <c r="C2938" s="659" t="s">
        <v>2589</v>
      </c>
      <c r="D2938" s="567" t="s">
        <v>2590</v>
      </c>
      <c r="E2938" s="660" t="s">
        <v>2591</v>
      </c>
      <c r="F2938" s="460"/>
      <c r="G2938" s="83"/>
      <c r="H2938" s="461"/>
      <c r="I2938" s="461"/>
      <c r="J2938" s="461"/>
      <c r="K2938" s="461"/>
      <c r="L2938" s="461"/>
      <c r="M2938" s="461"/>
      <c r="N2938" s="461"/>
      <c r="O2938" s="461"/>
      <c r="P2938" s="461"/>
    </row>
    <row r="2939" spans="1:16" s="462" customFormat="1" ht="17.25" hidden="1" outlineLevel="2" x14ac:dyDescent="0.3">
      <c r="A2939" s="438"/>
      <c r="B2939" s="473"/>
      <c r="C2939" s="661" t="s">
        <v>2592</v>
      </c>
      <c r="D2939" s="662" t="s">
        <v>2593</v>
      </c>
      <c r="E2939" s="663" t="s">
        <v>2594</v>
      </c>
      <c r="F2939" s="664"/>
      <c r="G2939" s="95"/>
      <c r="H2939" s="665"/>
      <c r="I2939" s="461"/>
      <c r="J2939" s="461"/>
      <c r="K2939" s="461"/>
      <c r="L2939" s="461"/>
      <c r="M2939" s="461"/>
      <c r="N2939" s="461"/>
      <c r="O2939" s="461"/>
      <c r="P2939" s="461"/>
    </row>
    <row r="2940" spans="1:16" s="462" customFormat="1" ht="17.25" hidden="1" outlineLevel="2" x14ac:dyDescent="0.3">
      <c r="A2940" s="438"/>
      <c r="B2940" s="473"/>
      <c r="C2940" s="660" t="s">
        <v>2595</v>
      </c>
      <c r="D2940" s="507" t="s">
        <v>430</v>
      </c>
      <c r="E2940" s="508" t="s">
        <v>2596</v>
      </c>
      <c r="F2940" s="460"/>
      <c r="G2940" s="83"/>
      <c r="H2940" s="461"/>
      <c r="I2940" s="461"/>
      <c r="J2940" s="461"/>
      <c r="K2940" s="461"/>
      <c r="L2940" s="461"/>
      <c r="M2940" s="461"/>
      <c r="N2940" s="461"/>
      <c r="O2940" s="461"/>
      <c r="P2940" s="461"/>
    </row>
    <row r="2941" spans="1:16" s="462" customFormat="1" ht="17.25" hidden="1" outlineLevel="2" x14ac:dyDescent="0.3">
      <c r="A2941" s="438"/>
      <c r="B2941" s="473"/>
      <c r="C2941" s="659" t="s">
        <v>2597</v>
      </c>
      <c r="D2941" s="567" t="s">
        <v>2587</v>
      </c>
      <c r="E2941" s="660" t="s">
        <v>2598</v>
      </c>
      <c r="F2941" s="460"/>
      <c r="G2941" s="83"/>
      <c r="H2941" s="461"/>
      <c r="I2941" s="461"/>
      <c r="J2941" s="461"/>
      <c r="K2941" s="461"/>
      <c r="L2941" s="461"/>
      <c r="M2941" s="461"/>
      <c r="N2941" s="461"/>
      <c r="O2941" s="461"/>
      <c r="P2941" s="461"/>
    </row>
    <row r="2942" spans="1:16" s="462" customFormat="1" ht="34.5" hidden="1" outlineLevel="2" x14ac:dyDescent="0.3">
      <c r="A2942" s="438"/>
      <c r="B2942" s="473"/>
      <c r="C2942" s="659" t="s">
        <v>2599</v>
      </c>
      <c r="D2942" s="567" t="s">
        <v>2590</v>
      </c>
      <c r="E2942" s="660" t="s">
        <v>2600</v>
      </c>
      <c r="F2942" s="460"/>
      <c r="G2942" s="83"/>
      <c r="H2942" s="461"/>
      <c r="I2942" s="461"/>
      <c r="J2942" s="461"/>
      <c r="K2942" s="461"/>
      <c r="L2942" s="461"/>
      <c r="M2942" s="461"/>
      <c r="N2942" s="461"/>
      <c r="O2942" s="461"/>
      <c r="P2942" s="461"/>
    </row>
    <row r="2943" spans="1:16" s="462" customFormat="1" ht="17.25" hidden="1" outlineLevel="2" x14ac:dyDescent="0.3">
      <c r="A2943" s="438"/>
      <c r="B2943" s="473"/>
      <c r="C2943" s="465" t="s">
        <v>2601</v>
      </c>
      <c r="D2943" s="440" t="s">
        <v>530</v>
      </c>
      <c r="E2943" s="439" t="s">
        <v>2602</v>
      </c>
      <c r="F2943" s="460"/>
      <c r="G2943" s="83"/>
      <c r="H2943" s="461"/>
      <c r="I2943" s="461"/>
      <c r="J2943" s="461"/>
      <c r="K2943" s="461"/>
      <c r="L2943" s="461"/>
      <c r="M2943" s="461"/>
      <c r="N2943" s="461"/>
      <c r="O2943" s="461"/>
      <c r="P2943" s="461"/>
    </row>
    <row r="2944" spans="1:16" s="670" customFormat="1" ht="17.25" hidden="1" outlineLevel="2" x14ac:dyDescent="0.3">
      <c r="A2944" s="547"/>
      <c r="B2944" s="666"/>
      <c r="C2944" s="465" t="s">
        <v>2603</v>
      </c>
      <c r="D2944" s="667" t="s">
        <v>2604</v>
      </c>
      <c r="E2944" s="439" t="s">
        <v>2605</v>
      </c>
      <c r="F2944" s="668"/>
      <c r="G2944" s="188"/>
      <c r="H2944" s="669"/>
      <c r="I2944" s="669"/>
      <c r="J2944" s="669"/>
      <c r="K2944" s="669"/>
      <c r="L2944" s="669"/>
      <c r="M2944" s="669"/>
      <c r="N2944" s="669"/>
      <c r="O2944" s="669"/>
      <c r="P2944" s="669"/>
    </row>
    <row r="2945" spans="1:16" s="670" customFormat="1" ht="17.25" hidden="1" outlineLevel="2" x14ac:dyDescent="0.3">
      <c r="A2945" s="547"/>
      <c r="B2945" s="666"/>
      <c r="C2945" s="465" t="s">
        <v>2606</v>
      </c>
      <c r="D2945" s="667" t="s">
        <v>2607</v>
      </c>
      <c r="E2945" s="439" t="s">
        <v>2605</v>
      </c>
      <c r="F2945" s="668"/>
      <c r="G2945" s="188"/>
      <c r="H2945" s="669"/>
      <c r="I2945" s="669"/>
      <c r="J2945" s="669"/>
      <c r="K2945" s="669"/>
      <c r="L2945" s="669"/>
      <c r="M2945" s="669"/>
      <c r="N2945" s="669"/>
      <c r="O2945" s="669"/>
      <c r="P2945" s="669"/>
    </row>
    <row r="2946" spans="1:16" s="670" customFormat="1" ht="17.25" hidden="1" outlineLevel="2" x14ac:dyDescent="0.3">
      <c r="A2946" s="547"/>
      <c r="B2946" s="666"/>
      <c r="C2946" s="468" t="s">
        <v>2608</v>
      </c>
      <c r="D2946" s="671" t="s">
        <v>2604</v>
      </c>
      <c r="E2946" s="439" t="s">
        <v>2605</v>
      </c>
      <c r="F2946" s="668"/>
      <c r="G2946" s="188"/>
      <c r="H2946" s="669"/>
      <c r="I2946" s="669"/>
      <c r="J2946" s="669"/>
      <c r="K2946" s="669"/>
      <c r="L2946" s="669"/>
      <c r="M2946" s="669"/>
      <c r="N2946" s="669"/>
      <c r="O2946" s="669"/>
      <c r="P2946" s="669"/>
    </row>
    <row r="2947" spans="1:16" s="670" customFormat="1" ht="17.25" hidden="1" outlineLevel="2" x14ac:dyDescent="0.3">
      <c r="A2947" s="547"/>
      <c r="B2947" s="666"/>
      <c r="C2947" s="468" t="s">
        <v>2609</v>
      </c>
      <c r="D2947" s="667" t="s">
        <v>2607</v>
      </c>
      <c r="E2947" s="439" t="s">
        <v>2605</v>
      </c>
      <c r="F2947" s="668"/>
      <c r="G2947" s="188"/>
      <c r="H2947" s="669"/>
      <c r="I2947" s="669"/>
      <c r="J2947" s="669"/>
      <c r="K2947" s="669"/>
      <c r="L2947" s="669"/>
      <c r="M2947" s="669"/>
      <c r="N2947" s="669"/>
      <c r="O2947" s="669"/>
      <c r="P2947" s="669"/>
    </row>
    <row r="2948" spans="1:16" s="462" customFormat="1" ht="17.25" hidden="1" outlineLevel="2" x14ac:dyDescent="0.3">
      <c r="A2948" s="438"/>
      <c r="B2948" s="473"/>
      <c r="C2948" s="465" t="s">
        <v>2610</v>
      </c>
      <c r="D2948" s="667" t="s">
        <v>2604</v>
      </c>
      <c r="E2948" s="439" t="s">
        <v>2605</v>
      </c>
      <c r="F2948" s="460"/>
      <c r="G2948" s="83"/>
      <c r="H2948" s="461"/>
      <c r="I2948" s="461"/>
      <c r="J2948" s="461"/>
      <c r="K2948" s="461"/>
      <c r="L2948" s="461"/>
      <c r="M2948" s="461"/>
      <c r="N2948" s="461"/>
      <c r="O2948" s="461"/>
      <c r="P2948" s="461"/>
    </row>
    <row r="2949" spans="1:16" s="462" customFormat="1" ht="17.25" hidden="1" outlineLevel="2" x14ac:dyDescent="0.3">
      <c r="A2949" s="438"/>
      <c r="B2949" s="473"/>
      <c r="C2949" s="465" t="s">
        <v>2611</v>
      </c>
      <c r="D2949" s="667" t="s">
        <v>2607</v>
      </c>
      <c r="E2949" s="439" t="s">
        <v>2605</v>
      </c>
      <c r="F2949" s="460"/>
      <c r="G2949" s="83"/>
      <c r="H2949" s="461"/>
      <c r="I2949" s="461"/>
      <c r="J2949" s="461"/>
      <c r="K2949" s="461"/>
      <c r="L2949" s="461"/>
      <c r="M2949" s="461"/>
      <c r="N2949" s="461"/>
      <c r="O2949" s="461"/>
      <c r="P2949" s="461"/>
    </row>
    <row r="2950" spans="1:16" s="670" customFormat="1" ht="17.25" hidden="1" outlineLevel="2" x14ac:dyDescent="0.3">
      <c r="A2950" s="547"/>
      <c r="B2950" s="666"/>
      <c r="C2950" s="465" t="s">
        <v>2612</v>
      </c>
      <c r="D2950" s="667" t="s">
        <v>2604</v>
      </c>
      <c r="E2950" s="439" t="s">
        <v>2605</v>
      </c>
      <c r="F2950" s="668"/>
      <c r="G2950" s="188"/>
      <c r="H2950" s="669"/>
      <c r="I2950" s="669"/>
      <c r="J2950" s="669"/>
      <c r="K2950" s="669"/>
      <c r="L2950" s="669"/>
      <c r="M2950" s="669"/>
      <c r="N2950" s="669"/>
      <c r="O2950" s="669"/>
      <c r="P2950" s="669"/>
    </row>
    <row r="2951" spans="1:16" s="670" customFormat="1" ht="17.25" hidden="1" outlineLevel="2" x14ac:dyDescent="0.3">
      <c r="A2951" s="547"/>
      <c r="B2951" s="666"/>
      <c r="C2951" s="465" t="s">
        <v>2613</v>
      </c>
      <c r="D2951" s="667" t="s">
        <v>2607</v>
      </c>
      <c r="E2951" s="439" t="s">
        <v>2605</v>
      </c>
      <c r="F2951" s="668"/>
      <c r="G2951" s="188"/>
      <c r="H2951" s="669"/>
      <c r="I2951" s="669"/>
      <c r="J2951" s="669"/>
      <c r="K2951" s="669"/>
      <c r="L2951" s="669"/>
      <c r="M2951" s="669"/>
      <c r="N2951" s="669"/>
      <c r="O2951" s="669"/>
      <c r="P2951" s="669"/>
    </row>
    <row r="2952" spans="1:16" s="670" customFormat="1" ht="17.25" hidden="1" outlineLevel="2" x14ac:dyDescent="0.3">
      <c r="A2952" s="547"/>
      <c r="B2952" s="666"/>
      <c r="C2952" s="465" t="s">
        <v>728</v>
      </c>
      <c r="D2952" s="667" t="s">
        <v>729</v>
      </c>
      <c r="E2952" s="439" t="s">
        <v>2614</v>
      </c>
      <c r="F2952" s="668"/>
      <c r="G2952" s="188"/>
      <c r="H2952" s="669"/>
      <c r="I2952" s="669"/>
      <c r="J2952" s="669"/>
      <c r="K2952" s="669"/>
      <c r="L2952" s="669"/>
      <c r="M2952" s="669"/>
      <c r="N2952" s="669"/>
      <c r="O2952" s="669"/>
      <c r="P2952" s="669"/>
    </row>
    <row r="2953" spans="1:16" s="670" customFormat="1" ht="17.25" hidden="1" outlineLevel="2" x14ac:dyDescent="0.3">
      <c r="A2953" s="547"/>
      <c r="B2953" s="666"/>
      <c r="C2953" s="465" t="s">
        <v>730</v>
      </c>
      <c r="D2953" s="667" t="s">
        <v>731</v>
      </c>
      <c r="E2953" s="439" t="s">
        <v>2614</v>
      </c>
      <c r="F2953" s="668"/>
      <c r="G2953" s="188"/>
      <c r="H2953" s="669"/>
      <c r="I2953" s="669"/>
      <c r="J2953" s="669"/>
      <c r="K2953" s="669"/>
      <c r="L2953" s="669"/>
      <c r="M2953" s="669"/>
      <c r="N2953" s="669"/>
      <c r="O2953" s="669"/>
      <c r="P2953" s="669"/>
    </row>
    <row r="2954" spans="1:16" s="670" customFormat="1" ht="51.75" hidden="1" outlineLevel="2" x14ac:dyDescent="0.3">
      <c r="A2954" s="547"/>
      <c r="B2954" s="666"/>
      <c r="C2954" s="465" t="s">
        <v>894</v>
      </c>
      <c r="D2954" s="667" t="s">
        <v>2604</v>
      </c>
      <c r="E2954" s="439" t="s">
        <v>2615</v>
      </c>
      <c r="F2954" s="668"/>
      <c r="G2954" s="188"/>
      <c r="H2954" s="669"/>
      <c r="I2954" s="669"/>
      <c r="J2954" s="669"/>
      <c r="K2954" s="669"/>
      <c r="L2954" s="669"/>
      <c r="M2954" s="669"/>
      <c r="N2954" s="669"/>
      <c r="O2954" s="669"/>
      <c r="P2954" s="669"/>
    </row>
    <row r="2955" spans="1:16" s="670" customFormat="1" ht="51.75" hidden="1" outlineLevel="2" x14ac:dyDescent="0.3">
      <c r="A2955" s="672"/>
      <c r="B2955" s="673"/>
      <c r="C2955" s="439" t="s">
        <v>895</v>
      </c>
      <c r="D2955" s="667" t="s">
        <v>2607</v>
      </c>
      <c r="E2955" s="439" t="s">
        <v>2615</v>
      </c>
      <c r="F2955" s="668"/>
      <c r="G2955" s="188"/>
      <c r="H2955" s="669"/>
      <c r="I2955" s="669"/>
      <c r="J2955" s="669"/>
      <c r="K2955" s="669"/>
      <c r="L2955" s="669"/>
      <c r="M2955" s="669"/>
      <c r="N2955" s="669"/>
      <c r="O2955" s="669"/>
      <c r="P2955" s="669"/>
    </row>
    <row r="2956" spans="1:16" s="670" customFormat="1" ht="34.5" hidden="1" outlineLevel="2" x14ac:dyDescent="0.3">
      <c r="A2956" s="672"/>
      <c r="B2956" s="673"/>
      <c r="C2956" s="468" t="s">
        <v>545</v>
      </c>
      <c r="D2956" s="671" t="s">
        <v>546</v>
      </c>
      <c r="E2956" s="439" t="s">
        <v>657</v>
      </c>
      <c r="F2956" s="668"/>
      <c r="G2956" s="188"/>
      <c r="H2956" s="669"/>
      <c r="I2956" s="669"/>
      <c r="J2956" s="669"/>
      <c r="K2956" s="669"/>
      <c r="L2956" s="669"/>
      <c r="M2956" s="669"/>
      <c r="N2956" s="669"/>
      <c r="O2956" s="669"/>
      <c r="P2956" s="669"/>
    </row>
    <row r="2957" spans="1:16" s="670" customFormat="1" ht="34.5" hidden="1" outlineLevel="2" x14ac:dyDescent="0.3">
      <c r="A2957" s="672"/>
      <c r="B2957" s="673"/>
      <c r="C2957" s="468" t="s">
        <v>547</v>
      </c>
      <c r="D2957" s="667" t="s">
        <v>548</v>
      </c>
      <c r="E2957" s="439" t="s">
        <v>657</v>
      </c>
      <c r="F2957" s="668"/>
      <c r="G2957" s="188"/>
      <c r="H2957" s="669"/>
      <c r="I2957" s="669"/>
      <c r="J2957" s="669"/>
      <c r="K2957" s="669"/>
      <c r="L2957" s="669"/>
      <c r="M2957" s="669"/>
      <c r="N2957" s="669"/>
      <c r="O2957" s="669"/>
      <c r="P2957" s="669"/>
    </row>
    <row r="2958" spans="1:16" s="674" customFormat="1" ht="17.25" hidden="1" customHeight="1" outlineLevel="1" x14ac:dyDescent="0.3">
      <c r="A2958" s="444"/>
      <c r="B2958" s="451"/>
      <c r="C2958" s="451"/>
      <c r="D2958" s="451"/>
      <c r="E2958" s="452"/>
      <c r="F2958" s="664"/>
      <c r="G2958" s="95"/>
      <c r="H2958" s="665"/>
      <c r="I2958" s="665"/>
      <c r="J2958" s="665"/>
      <c r="K2958" s="665"/>
      <c r="L2958" s="665"/>
      <c r="M2958" s="665"/>
      <c r="N2958" s="665"/>
      <c r="O2958" s="665"/>
      <c r="P2958" s="665"/>
    </row>
    <row r="2959" spans="1:16" s="86" customFormat="1" ht="17.25" hidden="1" outlineLevel="1" x14ac:dyDescent="0.3">
      <c r="A2959" s="79"/>
      <c r="B2959" s="80">
        <f>SUM(B2960:B2964)</f>
        <v>0</v>
      </c>
      <c r="C2959" s="437" t="s">
        <v>2616</v>
      </c>
      <c r="D2959" s="81" t="s">
        <v>2617</v>
      </c>
      <c r="E2959" s="105"/>
      <c r="F2959" s="83"/>
      <c r="G2959" s="84"/>
      <c r="H2959" s="85"/>
      <c r="I2959" s="85"/>
      <c r="J2959" s="85"/>
      <c r="K2959" s="85"/>
      <c r="L2959" s="85"/>
      <c r="M2959" s="85"/>
      <c r="N2959" s="85"/>
      <c r="O2959" s="85"/>
      <c r="P2959" s="85"/>
    </row>
    <row r="2960" spans="1:16" s="98" customFormat="1" ht="17.25" hidden="1" outlineLevel="2" x14ac:dyDescent="0.3">
      <c r="A2960" s="438"/>
      <c r="B2960" s="126"/>
      <c r="C2960" s="675" t="s">
        <v>2618</v>
      </c>
      <c r="D2960" s="676" t="s">
        <v>2619</v>
      </c>
      <c r="E2960" s="91" t="s">
        <v>2620</v>
      </c>
      <c r="F2960" s="95"/>
      <c r="G2960" s="96"/>
      <c r="H2960" s="97"/>
      <c r="I2960" s="97"/>
      <c r="J2960" s="97"/>
      <c r="K2960" s="97"/>
      <c r="L2960" s="97"/>
      <c r="M2960" s="97"/>
      <c r="N2960" s="97"/>
      <c r="O2960" s="97"/>
      <c r="P2960" s="97"/>
    </row>
    <row r="2961" spans="1:18" s="98" customFormat="1" ht="17.25" hidden="1" outlineLevel="2" x14ac:dyDescent="0.3">
      <c r="A2961" s="438"/>
      <c r="B2961" s="126"/>
      <c r="C2961" s="675" t="s">
        <v>2621</v>
      </c>
      <c r="D2961" s="676" t="s">
        <v>2622</v>
      </c>
      <c r="E2961" s="91" t="s">
        <v>2620</v>
      </c>
      <c r="F2961" s="95"/>
      <c r="G2961" s="96"/>
      <c r="H2961" s="97"/>
      <c r="I2961" s="97"/>
      <c r="J2961" s="97"/>
      <c r="K2961" s="97"/>
      <c r="L2961" s="97"/>
      <c r="M2961" s="97"/>
      <c r="N2961" s="97"/>
      <c r="O2961" s="97"/>
      <c r="P2961" s="97"/>
    </row>
    <row r="2962" spans="1:18" s="98" customFormat="1" ht="34.5" hidden="1" outlineLevel="2" x14ac:dyDescent="0.3">
      <c r="A2962" s="438"/>
      <c r="B2962" s="126"/>
      <c r="C2962" s="675" t="s">
        <v>2623</v>
      </c>
      <c r="D2962" s="676" t="s">
        <v>2624</v>
      </c>
      <c r="E2962" s="91" t="s">
        <v>2620</v>
      </c>
      <c r="F2962" s="95"/>
      <c r="G2962" s="96"/>
      <c r="H2962" s="97"/>
      <c r="I2962" s="97"/>
      <c r="J2962" s="97"/>
      <c r="K2962" s="97"/>
      <c r="L2962" s="97"/>
      <c r="M2962" s="97"/>
      <c r="N2962" s="97"/>
      <c r="O2962" s="97"/>
      <c r="P2962" s="97"/>
    </row>
    <row r="2963" spans="1:18" s="98" customFormat="1" ht="34.5" hidden="1" outlineLevel="2" x14ac:dyDescent="0.3">
      <c r="A2963" s="438"/>
      <c r="B2963" s="126"/>
      <c r="C2963" s="677" t="s">
        <v>2625</v>
      </c>
      <c r="D2963" s="678" t="s">
        <v>2626</v>
      </c>
      <c r="E2963" s="91" t="s">
        <v>2620</v>
      </c>
      <c r="F2963" s="95"/>
      <c r="G2963" s="96"/>
      <c r="H2963" s="97"/>
      <c r="I2963" s="97"/>
      <c r="J2963" s="97"/>
      <c r="K2963" s="97"/>
      <c r="L2963" s="97"/>
      <c r="M2963" s="97"/>
      <c r="N2963" s="97"/>
      <c r="O2963" s="97"/>
      <c r="P2963" s="97"/>
    </row>
    <row r="2964" spans="1:18" s="98" customFormat="1" ht="17.25" hidden="1" outlineLevel="2" x14ac:dyDescent="0.3">
      <c r="A2964" s="448"/>
      <c r="B2964" s="138"/>
      <c r="C2964" s="449" t="s">
        <v>2627</v>
      </c>
      <c r="D2964" s="495" t="s">
        <v>2628</v>
      </c>
      <c r="E2964" s="237"/>
      <c r="F2964" s="95"/>
      <c r="G2964" s="96"/>
      <c r="H2964" s="97"/>
      <c r="I2964" s="97"/>
      <c r="J2964" s="97"/>
      <c r="K2964" s="97"/>
      <c r="L2964" s="97"/>
      <c r="M2964" s="97"/>
      <c r="N2964" s="97"/>
      <c r="O2964" s="97"/>
      <c r="P2964" s="97"/>
    </row>
    <row r="2965" spans="1:18" s="596" customFormat="1" ht="17.25" hidden="1" customHeight="1" outlineLevel="1" x14ac:dyDescent="0.3">
      <c r="A2965" s="444"/>
      <c r="B2965" s="451"/>
      <c r="C2965" s="451"/>
      <c r="D2965" s="451"/>
      <c r="E2965" s="452"/>
      <c r="F2965" s="203"/>
      <c r="G2965" s="203"/>
      <c r="H2965" s="595"/>
      <c r="I2965" s="595"/>
      <c r="J2965" s="595"/>
      <c r="K2965" s="595"/>
      <c r="L2965" s="595"/>
      <c r="M2965" s="595"/>
      <c r="N2965" s="595"/>
      <c r="O2965" s="595"/>
      <c r="P2965" s="595"/>
    </row>
    <row r="2966" spans="1:18" s="86" customFormat="1" ht="17.25" hidden="1" outlineLevel="1" x14ac:dyDescent="0.3">
      <c r="A2966" s="102"/>
      <c r="B2966" s="227">
        <f>SUM(B2967:B3031)</f>
        <v>0</v>
      </c>
      <c r="C2966" s="632" t="s">
        <v>2629</v>
      </c>
      <c r="D2966" s="228" t="s">
        <v>2630</v>
      </c>
      <c r="E2966" s="229" t="s">
        <v>2631</v>
      </c>
      <c r="F2966" s="83"/>
      <c r="G2966" s="84"/>
      <c r="H2966" s="85"/>
      <c r="I2966" s="85"/>
      <c r="J2966" s="85"/>
      <c r="K2966" s="85"/>
      <c r="L2966" s="85"/>
      <c r="M2966" s="85"/>
      <c r="N2966" s="85"/>
      <c r="O2966" s="85"/>
      <c r="P2966" s="85"/>
    </row>
    <row r="2967" spans="1:18" s="596" customFormat="1" ht="34.5" hidden="1" outlineLevel="2" x14ac:dyDescent="0.3">
      <c r="A2967" s="438"/>
      <c r="B2967" s="226"/>
      <c r="C2967" s="439" t="s">
        <v>2632</v>
      </c>
      <c r="D2967" s="531" t="s">
        <v>2633</v>
      </c>
      <c r="E2967" s="91" t="s">
        <v>2215</v>
      </c>
      <c r="F2967" s="220"/>
      <c r="G2967" s="220"/>
      <c r="H2967" s="221"/>
      <c r="I2967" s="222"/>
      <c r="J2967" s="223"/>
      <c r="K2967" s="595"/>
      <c r="L2967" s="595"/>
      <c r="M2967" s="595"/>
      <c r="N2967" s="595"/>
      <c r="O2967" s="595"/>
      <c r="P2967" s="595"/>
      <c r="Q2967" s="595"/>
      <c r="R2967" s="595"/>
    </row>
    <row r="2968" spans="1:18" s="596" customFormat="1" ht="17.25" hidden="1" outlineLevel="2" x14ac:dyDescent="0.3">
      <c r="A2968" s="438"/>
      <c r="B2968" s="226"/>
      <c r="C2968" s="439" t="s">
        <v>2634</v>
      </c>
      <c r="D2968" s="531" t="s">
        <v>2635</v>
      </c>
      <c r="E2968" s="91"/>
      <c r="F2968" s="220"/>
      <c r="G2968" s="220"/>
      <c r="H2968" s="221"/>
      <c r="I2968" s="222"/>
      <c r="J2968" s="223"/>
      <c r="K2968" s="595"/>
      <c r="L2968" s="595"/>
      <c r="M2968" s="595"/>
      <c r="N2968" s="595"/>
      <c r="O2968" s="595"/>
      <c r="P2968" s="595"/>
      <c r="Q2968" s="595"/>
      <c r="R2968" s="595"/>
    </row>
    <row r="2969" spans="1:18" s="596" customFormat="1" ht="17.25" hidden="1" outlineLevel="2" x14ac:dyDescent="0.3">
      <c r="A2969" s="438"/>
      <c r="B2969" s="226"/>
      <c r="C2969" s="439" t="s">
        <v>2636</v>
      </c>
      <c r="D2969" s="531" t="s">
        <v>2637</v>
      </c>
      <c r="E2969" s="91"/>
      <c r="F2969" s="220"/>
      <c r="G2969" s="220"/>
      <c r="H2969" s="221"/>
      <c r="I2969" s="222"/>
      <c r="J2969" s="223"/>
      <c r="K2969" s="595"/>
      <c r="L2969" s="595"/>
      <c r="M2969" s="595"/>
      <c r="N2969" s="595"/>
      <c r="O2969" s="595"/>
      <c r="P2969" s="595"/>
      <c r="Q2969" s="595"/>
      <c r="R2969" s="595"/>
    </row>
    <row r="2970" spans="1:18" s="596" customFormat="1" ht="17.25" hidden="1" customHeight="1" outlineLevel="2" x14ac:dyDescent="0.3">
      <c r="A2970" s="444"/>
      <c r="B2970" s="451"/>
      <c r="C2970" s="451"/>
      <c r="D2970" s="451"/>
      <c r="E2970" s="452"/>
      <c r="F2970" s="220"/>
      <c r="G2970" s="220"/>
      <c r="H2970" s="221"/>
      <c r="I2970" s="222"/>
      <c r="J2970" s="223"/>
      <c r="K2970" s="595"/>
      <c r="L2970" s="595"/>
      <c r="M2970" s="595"/>
      <c r="N2970" s="595"/>
      <c r="O2970" s="595"/>
      <c r="P2970" s="595"/>
      <c r="Q2970" s="595"/>
      <c r="R2970" s="595"/>
    </row>
    <row r="2971" spans="1:18" s="596" customFormat="1" ht="34.5" hidden="1" outlineLevel="2" x14ac:dyDescent="0.3">
      <c r="A2971" s="438"/>
      <c r="B2971" s="224"/>
      <c r="C2971" s="439" t="s">
        <v>2638</v>
      </c>
      <c r="D2971" s="440" t="s">
        <v>2639</v>
      </c>
      <c r="E2971" s="91" t="s">
        <v>2228</v>
      </c>
      <c r="F2971" s="220"/>
      <c r="G2971" s="220"/>
      <c r="H2971" s="221"/>
      <c r="I2971" s="222"/>
      <c r="J2971" s="223"/>
      <c r="K2971" s="595"/>
      <c r="L2971" s="595"/>
      <c r="M2971" s="595"/>
      <c r="N2971" s="595"/>
      <c r="O2971" s="595"/>
      <c r="P2971" s="595"/>
      <c r="Q2971" s="595"/>
      <c r="R2971" s="595"/>
    </row>
    <row r="2972" spans="1:18" s="596" customFormat="1" ht="17.25" hidden="1" outlineLevel="2" x14ac:dyDescent="0.3">
      <c r="A2972" s="438"/>
      <c r="B2972" s="224"/>
      <c r="C2972" s="439" t="s">
        <v>2640</v>
      </c>
      <c r="D2972" s="440" t="s">
        <v>2641</v>
      </c>
      <c r="E2972" s="91"/>
      <c r="F2972" s="220"/>
      <c r="G2972" s="220"/>
      <c r="H2972" s="221"/>
      <c r="I2972" s="222"/>
      <c r="J2972" s="223"/>
      <c r="K2972" s="595"/>
      <c r="L2972" s="595"/>
      <c r="M2972" s="595"/>
      <c r="N2972" s="595"/>
      <c r="O2972" s="595"/>
      <c r="P2972" s="595"/>
      <c r="Q2972" s="595"/>
      <c r="R2972" s="595"/>
    </row>
    <row r="2973" spans="1:18" s="596" customFormat="1" ht="17.25" hidden="1" outlineLevel="2" x14ac:dyDescent="0.3">
      <c r="A2973" s="438"/>
      <c r="B2973" s="224"/>
      <c r="C2973" s="439" t="s">
        <v>2642</v>
      </c>
      <c r="D2973" s="440" t="s">
        <v>2643</v>
      </c>
      <c r="E2973" s="91"/>
      <c r="F2973" s="220"/>
      <c r="G2973" s="220"/>
      <c r="H2973" s="221"/>
      <c r="I2973" s="222"/>
      <c r="J2973" s="223"/>
      <c r="K2973" s="595"/>
      <c r="L2973" s="595"/>
      <c r="M2973" s="595"/>
      <c r="N2973" s="595"/>
      <c r="O2973" s="595"/>
      <c r="P2973" s="595"/>
      <c r="Q2973" s="595"/>
      <c r="R2973" s="595"/>
    </row>
    <row r="2974" spans="1:18" s="596" customFormat="1" ht="17.25" hidden="1" outlineLevel="2" x14ac:dyDescent="0.3">
      <c r="A2974" s="438"/>
      <c r="B2974" s="224"/>
      <c r="C2974" s="439" t="s">
        <v>2644</v>
      </c>
      <c r="D2974" s="440" t="s">
        <v>2645</v>
      </c>
      <c r="E2974" s="91"/>
      <c r="F2974" s="220"/>
      <c r="G2974" s="220"/>
      <c r="H2974" s="221"/>
      <c r="I2974" s="222"/>
      <c r="J2974" s="223"/>
      <c r="K2974" s="595"/>
      <c r="L2974" s="595"/>
      <c r="M2974" s="595"/>
      <c r="N2974" s="595"/>
      <c r="O2974" s="595"/>
      <c r="P2974" s="595"/>
      <c r="Q2974" s="595"/>
      <c r="R2974" s="595"/>
    </row>
    <row r="2975" spans="1:18" s="596" customFormat="1" ht="17.25" hidden="1" outlineLevel="2" x14ac:dyDescent="0.3">
      <c r="A2975" s="438"/>
      <c r="B2975" s="226"/>
      <c r="C2975" s="439" t="s">
        <v>2646</v>
      </c>
      <c r="D2975" s="440" t="s">
        <v>2647</v>
      </c>
      <c r="E2975" s="91"/>
      <c r="F2975" s="220"/>
      <c r="G2975" s="220"/>
      <c r="H2975" s="221"/>
      <c r="I2975" s="222"/>
      <c r="J2975" s="223"/>
      <c r="K2975" s="595"/>
      <c r="L2975" s="595"/>
      <c r="M2975" s="595"/>
      <c r="N2975" s="595"/>
      <c r="O2975" s="595"/>
      <c r="P2975" s="595"/>
      <c r="Q2975" s="595"/>
      <c r="R2975" s="595"/>
    </row>
    <row r="2976" spans="1:18" s="596" customFormat="1" ht="17.25" hidden="1" customHeight="1" outlineLevel="2" x14ac:dyDescent="0.3">
      <c r="A2976" s="444"/>
      <c r="B2976" s="451"/>
      <c r="C2976" s="451"/>
      <c r="D2976" s="451"/>
      <c r="E2976" s="452"/>
      <c r="F2976" s="220"/>
      <c r="G2976" s="220"/>
      <c r="H2976" s="221"/>
      <c r="I2976" s="222"/>
      <c r="J2976" s="223"/>
      <c r="K2976" s="595"/>
      <c r="L2976" s="595"/>
      <c r="M2976" s="595"/>
      <c r="N2976" s="595"/>
      <c r="O2976" s="595"/>
      <c r="P2976" s="595"/>
      <c r="Q2976" s="595"/>
      <c r="R2976" s="595"/>
    </row>
    <row r="2977" spans="1:18" s="596" customFormat="1" ht="34.5" hidden="1" outlineLevel="2" x14ac:dyDescent="0.3">
      <c r="A2977" s="438"/>
      <c r="B2977" s="226"/>
      <c r="C2977" s="439" t="s">
        <v>2648</v>
      </c>
      <c r="D2977" s="440" t="s">
        <v>2649</v>
      </c>
      <c r="E2977" s="507" t="s">
        <v>2239</v>
      </c>
      <c r="F2977" s="220"/>
      <c r="G2977" s="220"/>
      <c r="H2977" s="221"/>
      <c r="I2977" s="222"/>
      <c r="J2977" s="223"/>
      <c r="K2977" s="595"/>
      <c r="L2977" s="595"/>
      <c r="M2977" s="595"/>
      <c r="N2977" s="595"/>
      <c r="O2977" s="595"/>
      <c r="P2977" s="595"/>
      <c r="Q2977" s="595"/>
      <c r="R2977" s="595"/>
    </row>
    <row r="2978" spans="1:18" s="596" customFormat="1" ht="17.25" hidden="1" outlineLevel="2" x14ac:dyDescent="0.3">
      <c r="A2978" s="438"/>
      <c r="B2978" s="224"/>
      <c r="C2978" s="439" t="s">
        <v>2650</v>
      </c>
      <c r="D2978" s="440" t="s">
        <v>2651</v>
      </c>
      <c r="E2978" s="91" t="s">
        <v>2242</v>
      </c>
      <c r="F2978" s="220"/>
      <c r="G2978" s="220"/>
      <c r="H2978" s="221"/>
      <c r="I2978" s="222"/>
      <c r="J2978" s="223"/>
      <c r="K2978" s="595"/>
      <c r="L2978" s="595"/>
      <c r="M2978" s="595"/>
      <c r="N2978" s="595"/>
      <c r="O2978" s="595"/>
      <c r="P2978" s="595"/>
    </row>
    <row r="2979" spans="1:18" s="596" customFormat="1" ht="17.25" hidden="1" customHeight="1" outlineLevel="2" x14ac:dyDescent="0.3">
      <c r="A2979" s="444"/>
      <c r="B2979" s="451"/>
      <c r="C2979" s="451"/>
      <c r="D2979" s="451"/>
      <c r="E2979" s="452"/>
      <c r="F2979" s="220"/>
      <c r="G2979" s="220"/>
      <c r="H2979" s="221"/>
      <c r="I2979" s="222"/>
      <c r="J2979" s="223"/>
      <c r="K2979" s="595"/>
      <c r="L2979" s="595"/>
      <c r="M2979" s="595"/>
      <c r="N2979" s="595"/>
      <c r="O2979" s="595"/>
      <c r="P2979" s="595"/>
      <c r="Q2979" s="595"/>
      <c r="R2979" s="595"/>
    </row>
    <row r="2980" spans="1:18" s="596" customFormat="1" ht="17.25" hidden="1" outlineLevel="2" x14ac:dyDescent="0.3">
      <c r="A2980" s="438"/>
      <c r="B2980" s="224"/>
      <c r="C2980" s="439" t="s">
        <v>2652</v>
      </c>
      <c r="D2980" s="440" t="s">
        <v>2653</v>
      </c>
      <c r="E2980" s="91" t="s">
        <v>2245</v>
      </c>
      <c r="F2980" s="220"/>
      <c r="G2980" s="220"/>
      <c r="H2980" s="221"/>
      <c r="I2980" s="222"/>
      <c r="J2980" s="223"/>
      <c r="K2980" s="595"/>
      <c r="L2980" s="595"/>
      <c r="M2980" s="595"/>
      <c r="N2980" s="595"/>
      <c r="O2980" s="595"/>
      <c r="P2980" s="595"/>
    </row>
    <row r="2981" spans="1:18" s="596" customFormat="1" ht="17.25" hidden="1" outlineLevel="2" x14ac:dyDescent="0.3">
      <c r="A2981" s="438"/>
      <c r="B2981" s="226"/>
      <c r="C2981" s="439" t="s">
        <v>2654</v>
      </c>
      <c r="D2981" s="440" t="s">
        <v>2655</v>
      </c>
      <c r="E2981" s="91"/>
      <c r="F2981" s="220"/>
      <c r="G2981" s="220"/>
      <c r="H2981" s="221"/>
      <c r="I2981" s="222"/>
      <c r="J2981" s="223"/>
      <c r="K2981" s="595"/>
      <c r="L2981" s="595"/>
      <c r="M2981" s="595"/>
      <c r="N2981" s="595"/>
      <c r="O2981" s="595"/>
      <c r="P2981" s="595"/>
    </row>
    <row r="2982" spans="1:18" s="596" customFormat="1" ht="17.25" hidden="1" outlineLevel="2" x14ac:dyDescent="0.3">
      <c r="A2982" s="438"/>
      <c r="B2982" s="226"/>
      <c r="C2982" s="439" t="s">
        <v>2656</v>
      </c>
      <c r="D2982" s="440" t="s">
        <v>2657</v>
      </c>
      <c r="E2982" s="91"/>
      <c r="F2982" s="220"/>
      <c r="G2982" s="220"/>
      <c r="H2982" s="221"/>
      <c r="I2982" s="222"/>
      <c r="J2982" s="223"/>
      <c r="K2982" s="595"/>
      <c r="L2982" s="595"/>
      <c r="M2982" s="595"/>
      <c r="N2982" s="595"/>
      <c r="O2982" s="595"/>
      <c r="P2982" s="595"/>
    </row>
    <row r="2983" spans="1:18" s="596" customFormat="1" ht="17.25" hidden="1" outlineLevel="2" x14ac:dyDescent="0.3">
      <c r="A2983" s="438"/>
      <c r="B2983" s="226"/>
      <c r="C2983" s="439" t="s">
        <v>2658</v>
      </c>
      <c r="D2983" s="440" t="s">
        <v>2659</v>
      </c>
      <c r="E2983" s="91"/>
      <c r="F2983" s="220"/>
      <c r="G2983" s="220"/>
      <c r="H2983" s="221"/>
      <c r="I2983" s="222"/>
      <c r="J2983" s="223"/>
      <c r="K2983" s="595"/>
      <c r="L2983" s="595"/>
      <c r="M2983" s="595"/>
      <c r="N2983" s="595"/>
      <c r="O2983" s="595"/>
      <c r="P2983" s="595"/>
    </row>
    <row r="2984" spans="1:18" s="596" customFormat="1" ht="17.25" hidden="1" outlineLevel="2" x14ac:dyDescent="0.3">
      <c r="A2984" s="438"/>
      <c r="B2984" s="226"/>
      <c r="C2984" s="439" t="s">
        <v>2660</v>
      </c>
      <c r="D2984" s="440" t="s">
        <v>2661</v>
      </c>
      <c r="E2984" s="91"/>
      <c r="F2984" s="220"/>
      <c r="G2984" s="220"/>
      <c r="H2984" s="221"/>
      <c r="I2984" s="222"/>
      <c r="J2984" s="223"/>
      <c r="K2984" s="595"/>
      <c r="L2984" s="595"/>
      <c r="M2984" s="595"/>
      <c r="N2984" s="595"/>
      <c r="O2984" s="595"/>
      <c r="P2984" s="595"/>
    </row>
    <row r="2985" spans="1:18" s="462" customFormat="1" ht="17.25" hidden="1" outlineLevel="2" x14ac:dyDescent="0.3">
      <c r="A2985" s="438"/>
      <c r="B2985" s="603"/>
      <c r="C2985" s="439" t="s">
        <v>2662</v>
      </c>
      <c r="D2985" s="440" t="s">
        <v>2663</v>
      </c>
      <c r="E2985" s="91"/>
      <c r="F2985" s="220"/>
      <c r="G2985" s="220"/>
      <c r="H2985" s="461"/>
      <c r="I2985" s="461"/>
      <c r="J2985" s="595"/>
      <c r="K2985" s="595"/>
      <c r="L2985" s="595"/>
      <c r="M2985" s="595"/>
      <c r="N2985" s="595"/>
      <c r="O2985" s="461"/>
      <c r="P2985" s="461"/>
    </row>
    <row r="2986" spans="1:18" s="462" customFormat="1" ht="17.25" hidden="1" outlineLevel="2" x14ac:dyDescent="0.3">
      <c r="A2986" s="438"/>
      <c r="B2986" s="603"/>
      <c r="C2986" s="439" t="s">
        <v>2664</v>
      </c>
      <c r="D2986" s="440" t="s">
        <v>2665</v>
      </c>
      <c r="E2986" s="91"/>
      <c r="F2986" s="220"/>
      <c r="G2986" s="220"/>
      <c r="H2986" s="461"/>
      <c r="I2986" s="461"/>
      <c r="J2986" s="595"/>
      <c r="K2986" s="595"/>
      <c r="L2986" s="595"/>
      <c r="M2986" s="595"/>
      <c r="N2986" s="595"/>
      <c r="O2986" s="461"/>
      <c r="P2986" s="461"/>
    </row>
    <row r="2987" spans="1:18" s="462" customFormat="1" ht="17.25" hidden="1" outlineLevel="2" x14ac:dyDescent="0.3">
      <c r="A2987" s="438"/>
      <c r="B2987" s="603"/>
      <c r="C2987" s="439" t="s">
        <v>2666</v>
      </c>
      <c r="D2987" s="440" t="s">
        <v>2667</v>
      </c>
      <c r="E2987" s="91"/>
      <c r="F2987" s="220"/>
      <c r="G2987" s="220"/>
      <c r="H2987" s="461"/>
      <c r="I2987" s="461"/>
      <c r="J2987" s="595"/>
      <c r="K2987" s="595"/>
      <c r="L2987" s="595"/>
      <c r="M2987" s="595"/>
      <c r="N2987" s="595"/>
      <c r="O2987" s="461"/>
      <c r="P2987" s="461"/>
    </row>
    <row r="2988" spans="1:18" s="462" customFormat="1" ht="17.25" hidden="1" outlineLevel="2" x14ac:dyDescent="0.3">
      <c r="A2988" s="438"/>
      <c r="B2988" s="603"/>
      <c r="C2988" s="439" t="s">
        <v>2668</v>
      </c>
      <c r="D2988" s="440" t="s">
        <v>2669</v>
      </c>
      <c r="E2988" s="91"/>
      <c r="F2988" s="220"/>
      <c r="G2988" s="220"/>
      <c r="H2988" s="461"/>
      <c r="I2988" s="461"/>
      <c r="J2988" s="595"/>
      <c r="K2988" s="595"/>
      <c r="L2988" s="595"/>
      <c r="M2988" s="595"/>
      <c r="N2988" s="595"/>
      <c r="O2988" s="461"/>
      <c r="P2988" s="461"/>
    </row>
    <row r="2989" spans="1:18" s="462" customFormat="1" ht="17.25" hidden="1" outlineLevel="2" x14ac:dyDescent="0.3">
      <c r="A2989" s="438"/>
      <c r="B2989" s="603"/>
      <c r="C2989" s="439" t="s">
        <v>2670</v>
      </c>
      <c r="D2989" s="440" t="s">
        <v>2671</v>
      </c>
      <c r="E2989" s="91"/>
      <c r="F2989" s="220"/>
      <c r="G2989" s="220"/>
      <c r="H2989" s="461"/>
      <c r="I2989" s="461"/>
      <c r="J2989" s="595"/>
      <c r="K2989" s="595"/>
      <c r="L2989" s="595"/>
      <c r="M2989" s="595"/>
      <c r="N2989" s="595"/>
      <c r="O2989" s="461"/>
      <c r="P2989" s="461"/>
    </row>
    <row r="2990" spans="1:18" s="462" customFormat="1" ht="17.25" hidden="1" outlineLevel="2" x14ac:dyDescent="0.3">
      <c r="A2990" s="438"/>
      <c r="B2990" s="603"/>
      <c r="C2990" s="439" t="s">
        <v>2672</v>
      </c>
      <c r="D2990" s="440" t="s">
        <v>2673</v>
      </c>
      <c r="E2990" s="91"/>
      <c r="F2990" s="220"/>
      <c r="G2990" s="220"/>
      <c r="H2990" s="461"/>
      <c r="I2990" s="461"/>
      <c r="J2990" s="595"/>
      <c r="K2990" s="595"/>
      <c r="L2990" s="595"/>
      <c r="M2990" s="595"/>
      <c r="N2990" s="595"/>
      <c r="O2990" s="461"/>
      <c r="P2990" s="461"/>
    </row>
    <row r="2991" spans="1:18" s="462" customFormat="1" ht="17.25" hidden="1" outlineLevel="2" x14ac:dyDescent="0.3">
      <c r="A2991" s="438"/>
      <c r="B2991" s="603"/>
      <c r="C2991" s="439" t="s">
        <v>2674</v>
      </c>
      <c r="D2991" s="440" t="s">
        <v>2675</v>
      </c>
      <c r="E2991" s="91"/>
      <c r="F2991" s="220"/>
      <c r="G2991" s="220"/>
      <c r="H2991" s="461"/>
      <c r="I2991" s="461"/>
      <c r="J2991" s="595"/>
      <c r="K2991" s="595"/>
      <c r="L2991" s="595"/>
      <c r="M2991" s="595"/>
      <c r="N2991" s="595"/>
      <c r="O2991" s="461"/>
      <c r="P2991" s="461"/>
    </row>
    <row r="2992" spans="1:18" s="462" customFormat="1" ht="17.25" hidden="1" outlineLevel="2" x14ac:dyDescent="0.3">
      <c r="A2992" s="438"/>
      <c r="B2992" s="603"/>
      <c r="C2992" s="439" t="s">
        <v>2676</v>
      </c>
      <c r="D2992" s="440" t="s">
        <v>2677</v>
      </c>
      <c r="E2992" s="91"/>
      <c r="F2992" s="220"/>
      <c r="G2992" s="220"/>
      <c r="H2992" s="461"/>
      <c r="I2992" s="461"/>
      <c r="J2992" s="595"/>
      <c r="K2992" s="595"/>
      <c r="L2992" s="595"/>
      <c r="M2992" s="595"/>
      <c r="N2992" s="595"/>
      <c r="O2992" s="461"/>
      <c r="P2992" s="461"/>
    </row>
    <row r="2993" spans="1:18" s="462" customFormat="1" ht="17.25" hidden="1" outlineLevel="2" x14ac:dyDescent="0.3">
      <c r="A2993" s="438"/>
      <c r="B2993" s="603"/>
      <c r="C2993" s="439" t="s">
        <v>2678</v>
      </c>
      <c r="D2993" s="440" t="s">
        <v>2679</v>
      </c>
      <c r="E2993" s="91"/>
      <c r="F2993" s="220"/>
      <c r="G2993" s="220"/>
      <c r="H2993" s="461"/>
      <c r="I2993" s="461"/>
      <c r="J2993" s="595"/>
      <c r="K2993" s="595"/>
      <c r="L2993" s="595"/>
      <c r="M2993" s="595"/>
      <c r="N2993" s="595"/>
      <c r="O2993" s="461"/>
      <c r="P2993" s="461"/>
    </row>
    <row r="2994" spans="1:18" s="462" customFormat="1" ht="17.25" hidden="1" outlineLevel="2" x14ac:dyDescent="0.3">
      <c r="A2994" s="438"/>
      <c r="B2994" s="603"/>
      <c r="C2994" s="439" t="s">
        <v>2680</v>
      </c>
      <c r="D2994" s="440" t="s">
        <v>2681</v>
      </c>
      <c r="E2994" s="91"/>
      <c r="F2994" s="220"/>
      <c r="G2994" s="220"/>
      <c r="H2994" s="461"/>
      <c r="I2994" s="461"/>
      <c r="J2994" s="595"/>
      <c r="K2994" s="595"/>
      <c r="L2994" s="595"/>
      <c r="M2994" s="595"/>
      <c r="N2994" s="595"/>
      <c r="O2994" s="461"/>
      <c r="P2994" s="461"/>
    </row>
    <row r="2995" spans="1:18" s="462" customFormat="1" ht="17.25" hidden="1" outlineLevel="2" x14ac:dyDescent="0.3">
      <c r="A2995" s="438"/>
      <c r="B2995" s="603"/>
      <c r="C2995" s="439" t="s">
        <v>2682</v>
      </c>
      <c r="D2995" s="440" t="s">
        <v>2683</v>
      </c>
      <c r="E2995" s="91"/>
      <c r="F2995" s="220"/>
      <c r="G2995" s="220"/>
      <c r="H2995" s="461"/>
      <c r="I2995" s="461"/>
      <c r="J2995" s="595"/>
      <c r="K2995" s="595"/>
      <c r="L2995" s="595"/>
      <c r="M2995" s="595"/>
      <c r="N2995" s="595"/>
      <c r="O2995" s="461"/>
      <c r="P2995" s="461"/>
    </row>
    <row r="2996" spans="1:18" s="596" customFormat="1" ht="17.25" hidden="1" outlineLevel="2" x14ac:dyDescent="0.3">
      <c r="A2996" s="438"/>
      <c r="B2996" s="226"/>
      <c r="C2996" s="439" t="s">
        <v>2684</v>
      </c>
      <c r="D2996" s="440" t="s">
        <v>2685</v>
      </c>
      <c r="E2996" s="91"/>
      <c r="F2996" s="220"/>
      <c r="G2996" s="220"/>
      <c r="H2996" s="221"/>
      <c r="I2996" s="222"/>
      <c r="J2996" s="223"/>
      <c r="K2996" s="595"/>
      <c r="L2996" s="595"/>
      <c r="M2996" s="595"/>
      <c r="N2996" s="595"/>
      <c r="O2996" s="595"/>
      <c r="P2996" s="595"/>
      <c r="Q2996" s="595"/>
      <c r="R2996" s="595"/>
    </row>
    <row r="2997" spans="1:18" s="462" customFormat="1" ht="17.25" hidden="1" outlineLevel="2" x14ac:dyDescent="0.3">
      <c r="A2997" s="438"/>
      <c r="B2997" s="603"/>
      <c r="C2997" s="439" t="s">
        <v>2686</v>
      </c>
      <c r="D2997" s="440" t="s">
        <v>2687</v>
      </c>
      <c r="E2997" s="91"/>
      <c r="F2997" s="220"/>
      <c r="G2997" s="220"/>
      <c r="H2997" s="461"/>
      <c r="I2997" s="461"/>
      <c r="J2997" s="595"/>
      <c r="K2997" s="595"/>
      <c r="L2997" s="595"/>
      <c r="M2997" s="595"/>
      <c r="N2997" s="595"/>
      <c r="O2997" s="461"/>
      <c r="P2997" s="461"/>
    </row>
    <row r="2998" spans="1:18" s="462" customFormat="1" ht="17.25" hidden="1" outlineLevel="2" x14ac:dyDescent="0.3">
      <c r="A2998" s="438"/>
      <c r="B2998" s="603"/>
      <c r="C2998" s="439" t="s">
        <v>2688</v>
      </c>
      <c r="D2998" s="440" t="s">
        <v>2689</v>
      </c>
      <c r="E2998" s="91"/>
      <c r="F2998" s="220"/>
      <c r="G2998" s="220"/>
      <c r="H2998" s="461"/>
      <c r="I2998" s="461"/>
      <c r="J2998" s="595"/>
      <c r="K2998" s="595"/>
      <c r="L2998" s="595"/>
      <c r="M2998" s="595"/>
      <c r="N2998" s="595"/>
      <c r="O2998" s="461"/>
      <c r="P2998" s="461"/>
    </row>
    <row r="2999" spans="1:18" s="596" customFormat="1" ht="17.25" hidden="1" customHeight="1" outlineLevel="2" x14ac:dyDescent="0.3">
      <c r="A2999" s="444"/>
      <c r="B2999" s="451"/>
      <c r="C2999" s="451"/>
      <c r="D2999" s="451"/>
      <c r="E2999" s="452"/>
      <c r="F2999" s="220"/>
      <c r="G2999" s="220"/>
      <c r="H2999" s="221"/>
      <c r="I2999" s="222"/>
      <c r="J2999" s="223"/>
      <c r="K2999" s="595"/>
      <c r="L2999" s="595"/>
      <c r="M2999" s="595"/>
      <c r="N2999" s="595"/>
      <c r="O2999" s="595"/>
      <c r="P2999" s="595"/>
      <c r="Q2999" s="595"/>
      <c r="R2999" s="595"/>
    </row>
    <row r="3000" spans="1:18" s="462" customFormat="1" ht="17.25" hidden="1" outlineLevel="2" x14ac:dyDescent="0.3">
      <c r="A3000" s="438"/>
      <c r="B3000" s="603"/>
      <c r="C3000" s="439" t="s">
        <v>2690</v>
      </c>
      <c r="D3000" s="440" t="s">
        <v>2691</v>
      </c>
      <c r="E3000" s="91" t="s">
        <v>2284</v>
      </c>
      <c r="F3000" s="220"/>
      <c r="G3000" s="220"/>
      <c r="H3000" s="461"/>
      <c r="I3000" s="461"/>
      <c r="J3000" s="595"/>
      <c r="K3000" s="595"/>
      <c r="L3000" s="595"/>
      <c r="M3000" s="595"/>
      <c r="N3000" s="595"/>
      <c r="O3000" s="461"/>
      <c r="P3000" s="461"/>
    </row>
    <row r="3001" spans="1:18" s="462" customFormat="1" ht="17.25" hidden="1" outlineLevel="2" x14ac:dyDescent="0.3">
      <c r="A3001" s="438"/>
      <c r="B3001" s="603"/>
      <c r="C3001" s="439" t="s">
        <v>2692</v>
      </c>
      <c r="D3001" s="440" t="s">
        <v>2693</v>
      </c>
      <c r="E3001" s="91" t="s">
        <v>2287</v>
      </c>
      <c r="F3001" s="220"/>
      <c r="G3001" s="220"/>
      <c r="H3001" s="461"/>
      <c r="I3001" s="461"/>
      <c r="J3001" s="595"/>
      <c r="K3001" s="595"/>
      <c r="L3001" s="595"/>
      <c r="M3001" s="595"/>
      <c r="N3001" s="595"/>
      <c r="O3001" s="461"/>
      <c r="P3001" s="461"/>
    </row>
    <row r="3002" spans="1:18" s="462" customFormat="1" ht="17.25" hidden="1" outlineLevel="2" x14ac:dyDescent="0.3">
      <c r="A3002" s="438"/>
      <c r="B3002" s="603"/>
      <c r="C3002" s="439" t="s">
        <v>2694</v>
      </c>
      <c r="D3002" s="440" t="s">
        <v>2695</v>
      </c>
      <c r="E3002" s="91"/>
      <c r="F3002" s="220"/>
      <c r="G3002" s="220"/>
      <c r="H3002" s="461"/>
      <c r="I3002" s="461"/>
      <c r="J3002" s="595"/>
      <c r="K3002" s="595"/>
      <c r="L3002" s="595"/>
      <c r="M3002" s="595"/>
      <c r="N3002" s="595"/>
      <c r="O3002" s="461"/>
      <c r="P3002" s="461"/>
    </row>
    <row r="3003" spans="1:18" s="596" customFormat="1" ht="17.25" hidden="1" customHeight="1" outlineLevel="2" x14ac:dyDescent="0.3">
      <c r="A3003" s="444"/>
      <c r="B3003" s="451"/>
      <c r="C3003" s="451"/>
      <c r="D3003" s="451"/>
      <c r="E3003" s="452"/>
      <c r="F3003" s="220"/>
      <c r="G3003" s="220"/>
      <c r="H3003" s="221"/>
      <c r="I3003" s="222"/>
      <c r="J3003" s="223"/>
      <c r="K3003" s="595"/>
      <c r="L3003" s="595"/>
      <c r="M3003" s="595"/>
      <c r="N3003" s="595"/>
      <c r="O3003" s="595"/>
      <c r="P3003" s="595"/>
      <c r="Q3003" s="595"/>
      <c r="R3003" s="595"/>
    </row>
    <row r="3004" spans="1:18" s="462" customFormat="1" ht="34.5" hidden="1" outlineLevel="2" x14ac:dyDescent="0.3">
      <c r="A3004" s="438"/>
      <c r="B3004" s="603"/>
      <c r="C3004" s="439" t="s">
        <v>2696</v>
      </c>
      <c r="D3004" s="440" t="s">
        <v>2697</v>
      </c>
      <c r="E3004" s="91"/>
      <c r="F3004" s="220"/>
      <c r="G3004" s="220"/>
      <c r="H3004" s="461"/>
      <c r="I3004" s="461"/>
      <c r="J3004" s="595"/>
      <c r="K3004" s="595"/>
      <c r="L3004" s="595"/>
      <c r="M3004" s="595"/>
      <c r="N3004" s="595"/>
      <c r="O3004" s="461"/>
      <c r="P3004" s="461"/>
    </row>
    <row r="3005" spans="1:18" s="462" customFormat="1" ht="34.5" hidden="1" outlineLevel="2" x14ac:dyDescent="0.3">
      <c r="A3005" s="438"/>
      <c r="B3005" s="603"/>
      <c r="C3005" s="439" t="s">
        <v>2698</v>
      </c>
      <c r="D3005" s="440" t="s">
        <v>2699</v>
      </c>
      <c r="E3005" s="91"/>
      <c r="F3005" s="220"/>
      <c r="G3005" s="220"/>
      <c r="H3005" s="461"/>
      <c r="I3005" s="461"/>
      <c r="J3005" s="595"/>
      <c r="K3005" s="595"/>
      <c r="L3005" s="595"/>
      <c r="M3005" s="595"/>
      <c r="N3005" s="595"/>
      <c r="O3005" s="461"/>
      <c r="P3005" s="461"/>
    </row>
    <row r="3006" spans="1:18" s="596" customFormat="1" ht="17.25" hidden="1" customHeight="1" outlineLevel="2" x14ac:dyDescent="0.3">
      <c r="A3006" s="444"/>
      <c r="B3006" s="451"/>
      <c r="C3006" s="451"/>
      <c r="D3006" s="451"/>
      <c r="E3006" s="452"/>
      <c r="F3006" s="220"/>
      <c r="G3006" s="220"/>
      <c r="H3006" s="221"/>
      <c r="I3006" s="222"/>
      <c r="J3006" s="223"/>
      <c r="K3006" s="595"/>
      <c r="L3006" s="595"/>
      <c r="M3006" s="595"/>
      <c r="N3006" s="595"/>
      <c r="O3006" s="595"/>
      <c r="P3006" s="595"/>
      <c r="Q3006" s="595"/>
      <c r="R3006" s="595"/>
    </row>
    <row r="3007" spans="1:18" s="462" customFormat="1" ht="17.25" hidden="1" outlineLevel="2" x14ac:dyDescent="0.3">
      <c r="A3007" s="438"/>
      <c r="B3007" s="603"/>
      <c r="C3007" s="439" t="s">
        <v>2700</v>
      </c>
      <c r="D3007" s="440" t="s">
        <v>2701</v>
      </c>
      <c r="E3007" s="91" t="s">
        <v>2296</v>
      </c>
      <c r="F3007" s="220"/>
      <c r="G3007" s="220"/>
      <c r="H3007" s="461"/>
      <c r="I3007" s="461"/>
      <c r="J3007" s="595"/>
      <c r="K3007" s="595"/>
      <c r="L3007" s="595"/>
      <c r="M3007" s="595"/>
      <c r="N3007" s="595"/>
      <c r="O3007" s="461"/>
      <c r="P3007" s="461"/>
    </row>
    <row r="3008" spans="1:18" s="462" customFormat="1" ht="17.25" hidden="1" outlineLevel="2" x14ac:dyDescent="0.3">
      <c r="A3008" s="438"/>
      <c r="B3008" s="603"/>
      <c r="C3008" s="439" t="s">
        <v>2702</v>
      </c>
      <c r="D3008" s="440" t="s">
        <v>2703</v>
      </c>
      <c r="E3008" s="91"/>
      <c r="F3008" s="220"/>
      <c r="G3008" s="220"/>
      <c r="H3008" s="461"/>
      <c r="I3008" s="461"/>
      <c r="J3008" s="595"/>
      <c r="K3008" s="595"/>
      <c r="L3008" s="595"/>
      <c r="M3008" s="595"/>
      <c r="N3008" s="595"/>
      <c r="O3008" s="461"/>
      <c r="P3008" s="461"/>
    </row>
    <row r="3009" spans="1:18" s="462" customFormat="1" ht="17.25" hidden="1" outlineLevel="2" x14ac:dyDescent="0.3">
      <c r="A3009" s="438"/>
      <c r="B3009" s="603"/>
      <c r="C3009" s="439" t="s">
        <v>2704</v>
      </c>
      <c r="D3009" s="440" t="s">
        <v>2705</v>
      </c>
      <c r="E3009" s="91"/>
      <c r="F3009" s="220"/>
      <c r="G3009" s="220"/>
      <c r="H3009" s="461"/>
      <c r="I3009" s="461"/>
      <c r="J3009" s="595"/>
      <c r="K3009" s="595"/>
      <c r="L3009" s="595"/>
      <c r="M3009" s="595"/>
      <c r="N3009" s="595"/>
      <c r="O3009" s="461"/>
      <c r="P3009" s="461"/>
    </row>
    <row r="3010" spans="1:18" s="596" customFormat="1" ht="17.25" hidden="1" customHeight="1" outlineLevel="2" x14ac:dyDescent="0.3">
      <c r="A3010" s="444"/>
      <c r="B3010" s="451"/>
      <c r="C3010" s="451"/>
      <c r="D3010" s="451"/>
      <c r="E3010" s="452"/>
      <c r="F3010" s="220"/>
      <c r="G3010" s="220"/>
      <c r="H3010" s="221"/>
      <c r="I3010" s="222"/>
      <c r="J3010" s="223"/>
      <c r="K3010" s="595"/>
      <c r="L3010" s="595"/>
      <c r="M3010" s="595"/>
      <c r="N3010" s="595"/>
      <c r="O3010" s="595"/>
      <c r="P3010" s="595"/>
      <c r="Q3010" s="595"/>
      <c r="R3010" s="595"/>
    </row>
    <row r="3011" spans="1:18" s="462" customFormat="1" ht="34.5" hidden="1" outlineLevel="2" x14ac:dyDescent="0.3">
      <c r="A3011" s="438"/>
      <c r="B3011" s="603"/>
      <c r="C3011" s="439" t="s">
        <v>2706</v>
      </c>
      <c r="D3011" s="440" t="s">
        <v>2707</v>
      </c>
      <c r="E3011" s="91" t="s">
        <v>2309</v>
      </c>
      <c r="F3011" s="220"/>
      <c r="G3011" s="220"/>
      <c r="H3011" s="461"/>
      <c r="I3011" s="461"/>
      <c r="J3011" s="595"/>
      <c r="K3011" s="595"/>
      <c r="L3011" s="595"/>
      <c r="M3011" s="595"/>
      <c r="N3011" s="595"/>
      <c r="O3011" s="461"/>
      <c r="P3011" s="461"/>
    </row>
    <row r="3012" spans="1:18" s="596" customFormat="1" ht="17.25" hidden="1" customHeight="1" outlineLevel="2" x14ac:dyDescent="0.3">
      <c r="A3012" s="444"/>
      <c r="B3012" s="451"/>
      <c r="C3012" s="451"/>
      <c r="D3012" s="451"/>
      <c r="E3012" s="452"/>
      <c r="F3012" s="220"/>
      <c r="G3012" s="220"/>
      <c r="H3012" s="221"/>
      <c r="I3012" s="222"/>
      <c r="J3012" s="223"/>
      <c r="K3012" s="595"/>
      <c r="L3012" s="595"/>
      <c r="M3012" s="595"/>
      <c r="N3012" s="595"/>
      <c r="O3012" s="595"/>
      <c r="P3012" s="595"/>
      <c r="Q3012" s="595"/>
      <c r="R3012" s="595"/>
    </row>
    <row r="3013" spans="1:18" s="462" customFormat="1" ht="34.5" hidden="1" outlineLevel="2" x14ac:dyDescent="0.3">
      <c r="A3013" s="438"/>
      <c r="B3013" s="603"/>
      <c r="C3013" s="439" t="s">
        <v>2708</v>
      </c>
      <c r="D3013" s="440" t="s">
        <v>2709</v>
      </c>
      <c r="E3013" s="507" t="s">
        <v>2312</v>
      </c>
      <c r="F3013" s="220"/>
      <c r="G3013" s="220"/>
      <c r="H3013" s="461"/>
      <c r="I3013" s="461"/>
      <c r="J3013" s="595"/>
      <c r="K3013" s="595"/>
      <c r="L3013" s="595"/>
      <c r="M3013" s="595"/>
      <c r="N3013" s="595"/>
      <c r="O3013" s="461"/>
      <c r="P3013" s="461"/>
    </row>
    <row r="3014" spans="1:18" s="462" customFormat="1" ht="17.25" hidden="1" outlineLevel="2" x14ac:dyDescent="0.3">
      <c r="A3014" s="438"/>
      <c r="B3014" s="603"/>
      <c r="C3014" s="439" t="s">
        <v>2710</v>
      </c>
      <c r="D3014" s="440" t="s">
        <v>2711</v>
      </c>
      <c r="E3014" s="91"/>
      <c r="F3014" s="220"/>
      <c r="G3014" s="220"/>
      <c r="H3014" s="461"/>
      <c r="I3014" s="461"/>
      <c r="J3014" s="595"/>
      <c r="K3014" s="595"/>
      <c r="L3014" s="595"/>
      <c r="M3014" s="595"/>
      <c r="N3014" s="595"/>
      <c r="O3014" s="461"/>
      <c r="P3014" s="461"/>
    </row>
    <row r="3015" spans="1:18" s="596" customFormat="1" ht="17.25" hidden="1" customHeight="1" outlineLevel="2" x14ac:dyDescent="0.3">
      <c r="A3015" s="444"/>
      <c r="B3015" s="451"/>
      <c r="C3015" s="451"/>
      <c r="D3015" s="451"/>
      <c r="E3015" s="452"/>
      <c r="F3015" s="220"/>
      <c r="G3015" s="220"/>
      <c r="H3015" s="221"/>
      <c r="I3015" s="222"/>
      <c r="J3015" s="223"/>
      <c r="K3015" s="595"/>
      <c r="L3015" s="595"/>
      <c r="M3015" s="595"/>
      <c r="N3015" s="595"/>
      <c r="O3015" s="595"/>
      <c r="P3015" s="595"/>
      <c r="Q3015" s="595"/>
      <c r="R3015" s="595"/>
    </row>
    <row r="3016" spans="1:18" s="462" customFormat="1" ht="17.25" hidden="1" outlineLevel="2" x14ac:dyDescent="0.3">
      <c r="A3016" s="438"/>
      <c r="B3016" s="603"/>
      <c r="C3016" s="439" t="s">
        <v>2712</v>
      </c>
      <c r="D3016" s="440" t="s">
        <v>2713</v>
      </c>
      <c r="E3016" s="679" t="s">
        <v>2317</v>
      </c>
      <c r="F3016" s="220"/>
      <c r="G3016" s="220"/>
      <c r="H3016" s="461"/>
      <c r="I3016" s="461"/>
      <c r="J3016" s="595"/>
      <c r="K3016" s="595"/>
      <c r="L3016" s="595"/>
      <c r="M3016" s="595"/>
      <c r="N3016" s="595"/>
      <c r="O3016" s="461"/>
      <c r="P3016" s="461"/>
    </row>
    <row r="3017" spans="1:18" s="462" customFormat="1" ht="17.25" hidden="1" outlineLevel="2" x14ac:dyDescent="0.3">
      <c r="A3017" s="438"/>
      <c r="B3017" s="603"/>
      <c r="C3017" s="439" t="s">
        <v>2714</v>
      </c>
      <c r="D3017" s="440" t="s">
        <v>2715</v>
      </c>
      <c r="E3017" s="91"/>
      <c r="F3017" s="220"/>
      <c r="G3017" s="220"/>
      <c r="H3017" s="461"/>
      <c r="I3017" s="461"/>
      <c r="J3017" s="595"/>
      <c r="K3017" s="595"/>
      <c r="L3017" s="595"/>
      <c r="M3017" s="595"/>
      <c r="N3017" s="595"/>
      <c r="O3017" s="461"/>
      <c r="P3017" s="461"/>
    </row>
    <row r="3018" spans="1:18" s="462" customFormat="1" ht="17.25" hidden="1" outlineLevel="2" x14ac:dyDescent="0.3">
      <c r="A3018" s="438"/>
      <c r="B3018" s="603"/>
      <c r="C3018" s="439" t="s">
        <v>2716</v>
      </c>
      <c r="D3018" s="440" t="s">
        <v>2717</v>
      </c>
      <c r="E3018" s="91"/>
      <c r="F3018" s="220"/>
      <c r="G3018" s="220"/>
      <c r="H3018" s="461"/>
      <c r="I3018" s="461"/>
      <c r="J3018" s="595"/>
      <c r="K3018" s="595"/>
      <c r="L3018" s="595"/>
      <c r="M3018" s="595"/>
      <c r="N3018" s="595"/>
      <c r="O3018" s="461"/>
      <c r="P3018" s="461"/>
    </row>
    <row r="3019" spans="1:18" s="462" customFormat="1" ht="17.25" hidden="1" outlineLevel="2" x14ac:dyDescent="0.3">
      <c r="A3019" s="438"/>
      <c r="B3019" s="603"/>
      <c r="C3019" s="439" t="s">
        <v>2718</v>
      </c>
      <c r="D3019" s="440" t="s">
        <v>2719</v>
      </c>
      <c r="E3019" s="91"/>
      <c r="F3019" s="220"/>
      <c r="G3019" s="220"/>
      <c r="H3019" s="461"/>
      <c r="I3019" s="461"/>
      <c r="J3019" s="595"/>
      <c r="K3019" s="595"/>
      <c r="L3019" s="595"/>
      <c r="M3019" s="595"/>
      <c r="N3019" s="595"/>
      <c r="O3019" s="461"/>
      <c r="P3019" s="461"/>
    </row>
    <row r="3020" spans="1:18" s="462" customFormat="1" ht="17.25" hidden="1" outlineLevel="2" x14ac:dyDescent="0.3">
      <c r="A3020" s="438"/>
      <c r="B3020" s="603"/>
      <c r="C3020" s="439" t="s">
        <v>2720</v>
      </c>
      <c r="D3020" s="440" t="s">
        <v>2721</v>
      </c>
      <c r="E3020" s="507"/>
      <c r="F3020" s="220"/>
      <c r="G3020" s="220"/>
      <c r="H3020" s="461"/>
      <c r="I3020" s="461"/>
      <c r="J3020" s="595"/>
      <c r="K3020" s="595"/>
      <c r="L3020" s="595"/>
      <c r="M3020" s="595"/>
      <c r="N3020" s="595"/>
      <c r="O3020" s="461"/>
      <c r="P3020" s="461"/>
    </row>
    <row r="3021" spans="1:18" s="462" customFormat="1" ht="17.25" hidden="1" outlineLevel="2" x14ac:dyDescent="0.3">
      <c r="A3021" s="438"/>
      <c r="B3021" s="603"/>
      <c r="C3021" s="439" t="s">
        <v>2722</v>
      </c>
      <c r="D3021" s="440" t="s">
        <v>2723</v>
      </c>
      <c r="E3021" s="507"/>
      <c r="F3021" s="220"/>
      <c r="G3021" s="220"/>
      <c r="H3021" s="461"/>
      <c r="I3021" s="461"/>
      <c r="J3021" s="595"/>
      <c r="K3021" s="595"/>
      <c r="L3021" s="595"/>
      <c r="M3021" s="595"/>
      <c r="N3021" s="595"/>
      <c r="O3021" s="461"/>
      <c r="P3021" s="461"/>
    </row>
    <row r="3022" spans="1:18" s="462" customFormat="1" ht="17.25" hidden="1" outlineLevel="2" x14ac:dyDescent="0.3">
      <c r="A3022" s="438"/>
      <c r="B3022" s="603"/>
      <c r="C3022" s="439" t="s">
        <v>2724</v>
      </c>
      <c r="D3022" s="440" t="s">
        <v>2725</v>
      </c>
      <c r="E3022" s="507"/>
      <c r="F3022" s="220"/>
      <c r="G3022" s="220"/>
      <c r="H3022" s="461"/>
      <c r="I3022" s="461"/>
      <c r="J3022" s="595"/>
      <c r="K3022" s="595"/>
      <c r="L3022" s="595"/>
      <c r="M3022" s="595"/>
      <c r="N3022" s="595"/>
      <c r="O3022" s="461"/>
      <c r="P3022" s="461"/>
    </row>
    <row r="3023" spans="1:18" s="596" customFormat="1" ht="17.25" hidden="1" customHeight="1" outlineLevel="2" x14ac:dyDescent="0.3">
      <c r="A3023" s="444"/>
      <c r="B3023" s="451"/>
      <c r="C3023" s="451"/>
      <c r="D3023" s="451"/>
      <c r="E3023" s="452"/>
      <c r="F3023" s="220"/>
      <c r="G3023" s="220"/>
      <c r="H3023" s="221"/>
      <c r="I3023" s="222"/>
      <c r="J3023" s="223"/>
      <c r="K3023" s="595"/>
      <c r="L3023" s="595"/>
      <c r="M3023" s="595"/>
      <c r="N3023" s="595"/>
      <c r="O3023" s="595"/>
      <c r="P3023" s="595"/>
      <c r="Q3023" s="595"/>
      <c r="R3023" s="595"/>
    </row>
    <row r="3024" spans="1:18" s="462" customFormat="1" ht="17.25" hidden="1" outlineLevel="2" x14ac:dyDescent="0.3">
      <c r="A3024" s="438"/>
      <c r="B3024" s="603"/>
      <c r="C3024" s="439" t="s">
        <v>2726</v>
      </c>
      <c r="D3024" s="440" t="s">
        <v>2727</v>
      </c>
      <c r="E3024" s="617" t="s">
        <v>2728</v>
      </c>
      <c r="F3024" s="220"/>
      <c r="G3024" s="220"/>
      <c r="H3024" s="461"/>
      <c r="I3024" s="461"/>
      <c r="J3024" s="595"/>
      <c r="K3024" s="595"/>
      <c r="L3024" s="595"/>
      <c r="M3024" s="595"/>
      <c r="N3024" s="595"/>
      <c r="O3024" s="461"/>
      <c r="P3024" s="461"/>
    </row>
    <row r="3025" spans="1:18" s="462" customFormat="1" ht="17.25" hidden="1" outlineLevel="2" x14ac:dyDescent="0.3">
      <c r="A3025" s="438"/>
      <c r="B3025" s="603"/>
      <c r="C3025" s="439" t="s">
        <v>2729</v>
      </c>
      <c r="D3025" s="440" t="s">
        <v>2730</v>
      </c>
      <c r="E3025" s="617" t="s">
        <v>2728</v>
      </c>
      <c r="F3025" s="220"/>
      <c r="G3025" s="220"/>
      <c r="H3025" s="461"/>
      <c r="I3025" s="461"/>
      <c r="J3025" s="595"/>
      <c r="K3025" s="595"/>
      <c r="L3025" s="595"/>
      <c r="M3025" s="595"/>
      <c r="N3025" s="595"/>
      <c r="O3025" s="461"/>
      <c r="P3025" s="461"/>
    </row>
    <row r="3026" spans="1:18" s="462" customFormat="1" ht="17.25" hidden="1" outlineLevel="2" x14ac:dyDescent="0.3">
      <c r="A3026" s="438"/>
      <c r="B3026" s="603"/>
      <c r="C3026" s="439" t="s">
        <v>2731</v>
      </c>
      <c r="D3026" s="440" t="s">
        <v>2732</v>
      </c>
      <c r="E3026" s="617" t="s">
        <v>2728</v>
      </c>
      <c r="F3026" s="220"/>
      <c r="G3026" s="220"/>
      <c r="H3026" s="461"/>
      <c r="I3026" s="461"/>
      <c r="J3026" s="595"/>
      <c r="K3026" s="595"/>
      <c r="L3026" s="595"/>
      <c r="M3026" s="595"/>
      <c r="N3026" s="595"/>
      <c r="O3026" s="461"/>
      <c r="P3026" s="461"/>
    </row>
    <row r="3027" spans="1:18" s="596" customFormat="1" ht="17.25" hidden="1" customHeight="1" outlineLevel="2" x14ac:dyDescent="0.3">
      <c r="A3027" s="444"/>
      <c r="B3027" s="451"/>
      <c r="C3027" s="451"/>
      <c r="D3027" s="451"/>
      <c r="E3027" s="452"/>
      <c r="F3027" s="220"/>
      <c r="G3027" s="220"/>
      <c r="H3027" s="221"/>
      <c r="I3027" s="222"/>
      <c r="J3027" s="223"/>
      <c r="K3027" s="595"/>
      <c r="L3027" s="595"/>
      <c r="M3027" s="595"/>
      <c r="N3027" s="595"/>
      <c r="O3027" s="595"/>
      <c r="P3027" s="595"/>
      <c r="Q3027" s="595"/>
      <c r="R3027" s="595"/>
    </row>
    <row r="3028" spans="1:18" s="86" customFormat="1" ht="34.5" hidden="1" outlineLevel="2" x14ac:dyDescent="0.3">
      <c r="A3028" s="438"/>
      <c r="B3028" s="614"/>
      <c r="C3028" s="615" t="s">
        <v>659</v>
      </c>
      <c r="D3028" s="508" t="s">
        <v>2068</v>
      </c>
      <c r="E3028" s="507" t="s">
        <v>2014</v>
      </c>
      <c r="F3028" s="460"/>
      <c r="G3028" s="220"/>
      <c r="H3028" s="462"/>
      <c r="I3028" s="462"/>
      <c r="J3028" s="462"/>
      <c r="K3028" s="462"/>
      <c r="L3028" s="462"/>
      <c r="M3028" s="462"/>
      <c r="N3028" s="462"/>
      <c r="O3028" s="462"/>
      <c r="P3028" s="462"/>
      <c r="Q3028" s="462"/>
      <c r="R3028" s="462"/>
    </row>
    <row r="3029" spans="1:18" s="86" customFormat="1" ht="34.5" hidden="1" outlineLevel="2" x14ac:dyDescent="0.3">
      <c r="A3029" s="438"/>
      <c r="B3029" s="614"/>
      <c r="C3029" s="508" t="s">
        <v>85</v>
      </c>
      <c r="D3029" s="508" t="s">
        <v>2069</v>
      </c>
      <c r="E3029" s="507" t="s">
        <v>2014</v>
      </c>
      <c r="F3029" s="460"/>
      <c r="G3029" s="220"/>
      <c r="H3029" s="462"/>
      <c r="I3029" s="462"/>
      <c r="J3029" s="462"/>
      <c r="K3029" s="462"/>
      <c r="L3029" s="462"/>
      <c r="M3029" s="462"/>
      <c r="N3029" s="462"/>
      <c r="O3029" s="462"/>
      <c r="P3029" s="462"/>
      <c r="Q3029" s="462"/>
      <c r="R3029" s="462"/>
    </row>
    <row r="3030" spans="1:18" s="86" customFormat="1" ht="17.25" hidden="1" outlineLevel="2" x14ac:dyDescent="0.3">
      <c r="A3030" s="438"/>
      <c r="B3030" s="614"/>
      <c r="C3030" s="680" t="s">
        <v>2015</v>
      </c>
      <c r="D3030" s="663" t="s">
        <v>2016</v>
      </c>
      <c r="E3030" s="662" t="s">
        <v>2733</v>
      </c>
      <c r="F3030" s="460"/>
      <c r="G3030" s="220"/>
      <c r="H3030" s="462"/>
      <c r="I3030" s="462"/>
      <c r="J3030" s="462"/>
      <c r="K3030" s="462"/>
      <c r="L3030" s="462"/>
      <c r="M3030" s="462"/>
      <c r="N3030" s="462"/>
      <c r="O3030" s="462"/>
      <c r="P3030" s="462"/>
      <c r="Q3030" s="462"/>
      <c r="R3030" s="462"/>
    </row>
    <row r="3031" spans="1:18" s="86" customFormat="1" ht="34.5" hidden="1" outlineLevel="2" x14ac:dyDescent="0.3">
      <c r="A3031" s="438"/>
      <c r="B3031" s="614"/>
      <c r="C3031" s="681" t="s">
        <v>2017</v>
      </c>
      <c r="D3031" s="663" t="s">
        <v>2018</v>
      </c>
      <c r="E3031" s="662" t="s">
        <v>2733</v>
      </c>
      <c r="F3031" s="460"/>
      <c r="G3031" s="220"/>
      <c r="H3031" s="462"/>
      <c r="I3031" s="462"/>
      <c r="J3031" s="462"/>
      <c r="K3031" s="462"/>
      <c r="L3031" s="462"/>
      <c r="M3031" s="462"/>
      <c r="N3031" s="462"/>
      <c r="O3031" s="462"/>
      <c r="P3031" s="462"/>
      <c r="Q3031" s="462"/>
      <c r="R3031" s="462"/>
    </row>
    <row r="3032" spans="1:18" s="596" customFormat="1" ht="17.25" hidden="1" customHeight="1" outlineLevel="1" x14ac:dyDescent="0.3">
      <c r="A3032" s="444"/>
      <c r="B3032" s="451"/>
      <c r="C3032" s="451"/>
      <c r="D3032" s="451"/>
      <c r="E3032" s="452"/>
      <c r="F3032" s="203"/>
      <c r="G3032" s="203"/>
      <c r="H3032" s="595"/>
      <c r="I3032" s="595"/>
      <c r="J3032" s="595"/>
      <c r="K3032" s="595"/>
      <c r="L3032" s="595"/>
      <c r="M3032" s="595"/>
      <c r="N3032" s="595"/>
      <c r="O3032" s="595"/>
      <c r="P3032" s="595"/>
    </row>
    <row r="3033" spans="1:18" s="86" customFormat="1" ht="17.25" hidden="1" outlineLevel="1" x14ac:dyDescent="0.3">
      <c r="A3033" s="102"/>
      <c r="B3033" s="227">
        <f>SUM(B3034:B3098)</f>
        <v>0</v>
      </c>
      <c r="C3033" s="632" t="s">
        <v>2734</v>
      </c>
      <c r="D3033" s="228" t="s">
        <v>2735</v>
      </c>
      <c r="E3033" s="229" t="s">
        <v>2631</v>
      </c>
      <c r="F3033" s="83"/>
      <c r="G3033" s="84"/>
      <c r="H3033" s="85"/>
      <c r="I3033" s="85"/>
      <c r="J3033" s="85"/>
      <c r="K3033" s="85"/>
      <c r="L3033" s="85"/>
      <c r="M3033" s="85"/>
      <c r="N3033" s="85"/>
      <c r="O3033" s="85"/>
      <c r="P3033" s="85"/>
    </row>
    <row r="3034" spans="1:18" s="596" customFormat="1" ht="34.5" hidden="1" outlineLevel="2" x14ac:dyDescent="0.3">
      <c r="A3034" s="438"/>
      <c r="B3034" s="226"/>
      <c r="C3034" s="439" t="s">
        <v>2736</v>
      </c>
      <c r="D3034" s="531" t="s">
        <v>2737</v>
      </c>
      <c r="E3034" s="91" t="s">
        <v>2215</v>
      </c>
      <c r="F3034" s="220"/>
      <c r="G3034" s="220"/>
      <c r="H3034" s="221"/>
      <c r="I3034" s="222"/>
      <c r="J3034" s="223"/>
      <c r="K3034" s="595"/>
      <c r="L3034" s="595"/>
      <c r="M3034" s="595"/>
      <c r="N3034" s="595"/>
      <c r="O3034" s="595"/>
      <c r="P3034" s="595"/>
      <c r="Q3034" s="595"/>
      <c r="R3034" s="595"/>
    </row>
    <row r="3035" spans="1:18" s="596" customFormat="1" ht="17.25" hidden="1" outlineLevel="2" x14ac:dyDescent="0.3">
      <c r="A3035" s="438"/>
      <c r="B3035" s="226"/>
      <c r="C3035" s="439" t="s">
        <v>2738</v>
      </c>
      <c r="D3035" s="531" t="s">
        <v>2739</v>
      </c>
      <c r="E3035" s="91"/>
      <c r="F3035" s="220"/>
      <c r="G3035" s="220"/>
      <c r="H3035" s="221"/>
      <c r="I3035" s="222"/>
      <c r="J3035" s="223"/>
      <c r="K3035" s="595"/>
      <c r="L3035" s="595"/>
      <c r="M3035" s="595"/>
      <c r="N3035" s="595"/>
      <c r="O3035" s="595"/>
      <c r="P3035" s="595"/>
      <c r="Q3035" s="595"/>
      <c r="R3035" s="595"/>
    </row>
    <row r="3036" spans="1:18" s="596" customFormat="1" ht="17.25" hidden="1" outlineLevel="2" x14ac:dyDescent="0.3">
      <c r="A3036" s="438"/>
      <c r="B3036" s="226"/>
      <c r="C3036" s="439" t="s">
        <v>2740</v>
      </c>
      <c r="D3036" s="531" t="s">
        <v>2741</v>
      </c>
      <c r="E3036" s="91"/>
      <c r="F3036" s="220"/>
      <c r="G3036" s="220"/>
      <c r="H3036" s="221"/>
      <c r="I3036" s="222"/>
      <c r="J3036" s="223"/>
      <c r="K3036" s="595"/>
      <c r="L3036" s="595"/>
      <c r="M3036" s="595"/>
      <c r="N3036" s="595"/>
      <c r="O3036" s="595"/>
      <c r="P3036" s="595"/>
      <c r="Q3036" s="595"/>
      <c r="R3036" s="595"/>
    </row>
    <row r="3037" spans="1:18" s="596" customFormat="1" ht="17.25" hidden="1" outlineLevel="2" x14ac:dyDescent="0.3">
      <c r="A3037" s="682"/>
      <c r="B3037" s="599"/>
      <c r="C3037" s="599"/>
      <c r="D3037" s="599"/>
      <c r="E3037" s="600"/>
      <c r="F3037" s="220"/>
      <c r="G3037" s="220"/>
      <c r="H3037" s="221"/>
      <c r="I3037" s="222"/>
      <c r="J3037" s="223"/>
      <c r="K3037" s="595"/>
      <c r="L3037" s="595"/>
      <c r="M3037" s="595"/>
      <c r="N3037" s="595"/>
      <c r="O3037" s="595"/>
      <c r="P3037" s="595"/>
      <c r="Q3037" s="595"/>
      <c r="R3037" s="595"/>
    </row>
    <row r="3038" spans="1:18" s="596" customFormat="1" ht="34.5" hidden="1" outlineLevel="2" x14ac:dyDescent="0.3">
      <c r="A3038" s="438"/>
      <c r="B3038" s="224"/>
      <c r="C3038" s="439" t="s">
        <v>2742</v>
      </c>
      <c r="D3038" s="440" t="s">
        <v>2743</v>
      </c>
      <c r="E3038" s="91" t="s">
        <v>2228</v>
      </c>
      <c r="F3038" s="220"/>
      <c r="G3038" s="220"/>
      <c r="H3038" s="221"/>
      <c r="I3038" s="222"/>
      <c r="J3038" s="223"/>
      <c r="K3038" s="595"/>
      <c r="L3038" s="595"/>
      <c r="M3038" s="595"/>
      <c r="N3038" s="595"/>
      <c r="O3038" s="595"/>
      <c r="P3038" s="595"/>
      <c r="Q3038" s="595"/>
      <c r="R3038" s="595"/>
    </row>
    <row r="3039" spans="1:18" s="596" customFormat="1" ht="17.25" hidden="1" outlineLevel="2" x14ac:dyDescent="0.3">
      <c r="A3039" s="438"/>
      <c r="B3039" s="224"/>
      <c r="C3039" s="439" t="s">
        <v>2744</v>
      </c>
      <c r="D3039" s="440" t="s">
        <v>2745</v>
      </c>
      <c r="E3039" s="91"/>
      <c r="F3039" s="220"/>
      <c r="G3039" s="220"/>
      <c r="H3039" s="221"/>
      <c r="I3039" s="222"/>
      <c r="J3039" s="223"/>
      <c r="K3039" s="595"/>
      <c r="L3039" s="595"/>
      <c r="M3039" s="595"/>
      <c r="N3039" s="595"/>
      <c r="O3039" s="595"/>
      <c r="P3039" s="595"/>
      <c r="Q3039" s="595"/>
      <c r="R3039" s="595"/>
    </row>
    <row r="3040" spans="1:18" s="596" customFormat="1" ht="17.25" hidden="1" outlineLevel="2" x14ac:dyDescent="0.3">
      <c r="A3040" s="438"/>
      <c r="B3040" s="224"/>
      <c r="C3040" s="439" t="s">
        <v>2746</v>
      </c>
      <c r="D3040" s="440" t="s">
        <v>2747</v>
      </c>
      <c r="E3040" s="91"/>
      <c r="F3040" s="220"/>
      <c r="G3040" s="220"/>
      <c r="H3040" s="221"/>
      <c r="I3040" s="222"/>
      <c r="J3040" s="223"/>
      <c r="K3040" s="595"/>
      <c r="L3040" s="595"/>
      <c r="M3040" s="595"/>
      <c r="N3040" s="595"/>
      <c r="O3040" s="595"/>
      <c r="P3040" s="595"/>
      <c r="Q3040" s="595"/>
      <c r="R3040" s="595"/>
    </row>
    <row r="3041" spans="1:18" s="596" customFormat="1" ht="17.25" hidden="1" outlineLevel="2" x14ac:dyDescent="0.3">
      <c r="A3041" s="438"/>
      <c r="B3041" s="224"/>
      <c r="C3041" s="439" t="s">
        <v>2748</v>
      </c>
      <c r="D3041" s="440" t="s">
        <v>2749</v>
      </c>
      <c r="E3041" s="91"/>
      <c r="F3041" s="220"/>
      <c r="G3041" s="220"/>
      <c r="H3041" s="221"/>
      <c r="I3041" s="222"/>
      <c r="J3041" s="223"/>
      <c r="K3041" s="595"/>
      <c r="L3041" s="595"/>
      <c r="M3041" s="595"/>
      <c r="N3041" s="595"/>
      <c r="O3041" s="595"/>
      <c r="P3041" s="595"/>
      <c r="Q3041" s="595"/>
      <c r="R3041" s="595"/>
    </row>
    <row r="3042" spans="1:18" s="596" customFormat="1" ht="17.25" hidden="1" outlineLevel="2" x14ac:dyDescent="0.3">
      <c r="A3042" s="438"/>
      <c r="B3042" s="226"/>
      <c r="C3042" s="439" t="s">
        <v>2750</v>
      </c>
      <c r="D3042" s="440" t="s">
        <v>2751</v>
      </c>
      <c r="E3042" s="91"/>
      <c r="F3042" s="220"/>
      <c r="G3042" s="220"/>
      <c r="H3042" s="221"/>
      <c r="I3042" s="222"/>
      <c r="J3042" s="223"/>
      <c r="K3042" s="595"/>
      <c r="L3042" s="595"/>
      <c r="M3042" s="595"/>
      <c r="N3042" s="595"/>
      <c r="O3042" s="595"/>
      <c r="P3042" s="595"/>
      <c r="Q3042" s="595"/>
      <c r="R3042" s="595"/>
    </row>
    <row r="3043" spans="1:18" s="596" customFormat="1" ht="17.25" hidden="1" outlineLevel="2" x14ac:dyDescent="0.3">
      <c r="A3043" s="682"/>
      <c r="B3043" s="599"/>
      <c r="C3043" s="599"/>
      <c r="D3043" s="599"/>
      <c r="E3043" s="600"/>
      <c r="F3043" s="220"/>
      <c r="G3043" s="220"/>
      <c r="H3043" s="221"/>
      <c r="I3043" s="222"/>
      <c r="J3043" s="223"/>
      <c r="K3043" s="595"/>
      <c r="L3043" s="595"/>
      <c r="M3043" s="595"/>
      <c r="N3043" s="595"/>
      <c r="O3043" s="595"/>
      <c r="P3043" s="595"/>
      <c r="Q3043" s="595"/>
      <c r="R3043" s="595"/>
    </row>
    <row r="3044" spans="1:18" s="596" customFormat="1" ht="34.5" hidden="1" outlineLevel="2" x14ac:dyDescent="0.3">
      <c r="A3044" s="438"/>
      <c r="B3044" s="226"/>
      <c r="C3044" s="439" t="s">
        <v>2752</v>
      </c>
      <c r="D3044" s="440" t="s">
        <v>2753</v>
      </c>
      <c r="E3044" s="507" t="s">
        <v>2239</v>
      </c>
      <c r="F3044" s="220"/>
      <c r="G3044" s="220"/>
      <c r="H3044" s="221"/>
      <c r="I3044" s="222"/>
      <c r="J3044" s="223"/>
      <c r="K3044" s="595"/>
      <c r="L3044" s="595"/>
      <c r="M3044" s="595"/>
      <c r="N3044" s="595"/>
      <c r="O3044" s="595"/>
      <c r="P3044" s="595"/>
      <c r="Q3044" s="595"/>
      <c r="R3044" s="595"/>
    </row>
    <row r="3045" spans="1:18" s="596" customFormat="1" ht="17.25" hidden="1" outlineLevel="2" x14ac:dyDescent="0.3">
      <c r="A3045" s="438"/>
      <c r="B3045" s="224"/>
      <c r="C3045" s="439" t="s">
        <v>2754</v>
      </c>
      <c r="D3045" s="440" t="s">
        <v>2755</v>
      </c>
      <c r="E3045" s="91" t="s">
        <v>2242</v>
      </c>
      <c r="F3045" s="220"/>
      <c r="G3045" s="220"/>
      <c r="H3045" s="221"/>
      <c r="I3045" s="222"/>
      <c r="J3045" s="223"/>
      <c r="K3045" s="595"/>
      <c r="L3045" s="595"/>
      <c r="M3045" s="595"/>
      <c r="N3045" s="595"/>
      <c r="O3045" s="595"/>
      <c r="P3045" s="595"/>
    </row>
    <row r="3046" spans="1:18" s="596" customFormat="1" ht="17.25" hidden="1" outlineLevel="2" x14ac:dyDescent="0.3">
      <c r="A3046" s="682"/>
      <c r="B3046" s="599"/>
      <c r="C3046" s="599"/>
      <c r="D3046" s="599"/>
      <c r="E3046" s="600"/>
      <c r="F3046" s="220"/>
      <c r="G3046" s="220"/>
      <c r="H3046" s="221"/>
      <c r="I3046" s="222"/>
      <c r="J3046" s="223"/>
      <c r="K3046" s="595"/>
      <c r="L3046" s="595"/>
      <c r="M3046" s="595"/>
      <c r="N3046" s="595"/>
      <c r="O3046" s="595"/>
      <c r="P3046" s="595"/>
      <c r="Q3046" s="595"/>
      <c r="R3046" s="595"/>
    </row>
    <row r="3047" spans="1:18" s="596" customFormat="1" ht="17.25" hidden="1" outlineLevel="2" x14ac:dyDescent="0.3">
      <c r="A3047" s="438"/>
      <c r="B3047" s="224"/>
      <c r="C3047" s="439" t="s">
        <v>2756</v>
      </c>
      <c r="D3047" s="440" t="s">
        <v>2653</v>
      </c>
      <c r="E3047" s="91" t="s">
        <v>2245</v>
      </c>
      <c r="F3047" s="220"/>
      <c r="G3047" s="220"/>
      <c r="H3047" s="221"/>
      <c r="I3047" s="222"/>
      <c r="J3047" s="223"/>
      <c r="K3047" s="595"/>
      <c r="L3047" s="595"/>
      <c r="M3047" s="595"/>
      <c r="N3047" s="595"/>
      <c r="O3047" s="595"/>
      <c r="P3047" s="595"/>
    </row>
    <row r="3048" spans="1:18" s="596" customFormat="1" ht="17.25" hidden="1" outlineLevel="2" x14ac:dyDescent="0.3">
      <c r="A3048" s="438"/>
      <c r="B3048" s="226"/>
      <c r="C3048" s="439" t="s">
        <v>2757</v>
      </c>
      <c r="D3048" s="440" t="s">
        <v>2655</v>
      </c>
      <c r="E3048" s="91"/>
      <c r="F3048" s="220"/>
      <c r="G3048" s="220"/>
      <c r="H3048" s="221"/>
      <c r="I3048" s="222"/>
      <c r="J3048" s="223"/>
      <c r="K3048" s="595"/>
      <c r="L3048" s="595"/>
      <c r="M3048" s="595"/>
      <c r="N3048" s="595"/>
      <c r="O3048" s="595"/>
      <c r="P3048" s="595"/>
    </row>
    <row r="3049" spans="1:18" s="596" customFormat="1" ht="17.25" hidden="1" outlineLevel="2" x14ac:dyDescent="0.3">
      <c r="A3049" s="438"/>
      <c r="B3049" s="226"/>
      <c r="C3049" s="439" t="s">
        <v>2758</v>
      </c>
      <c r="D3049" s="440" t="s">
        <v>2657</v>
      </c>
      <c r="E3049" s="91"/>
      <c r="F3049" s="220"/>
      <c r="G3049" s="220"/>
      <c r="H3049" s="221"/>
      <c r="I3049" s="222"/>
      <c r="J3049" s="223"/>
      <c r="K3049" s="595"/>
      <c r="L3049" s="595"/>
      <c r="M3049" s="595"/>
      <c r="N3049" s="595"/>
      <c r="O3049" s="595"/>
      <c r="P3049" s="595"/>
    </row>
    <row r="3050" spans="1:18" s="596" customFormat="1" ht="17.25" hidden="1" outlineLevel="2" x14ac:dyDescent="0.3">
      <c r="A3050" s="438"/>
      <c r="B3050" s="226"/>
      <c r="C3050" s="439" t="s">
        <v>2759</v>
      </c>
      <c r="D3050" s="440" t="s">
        <v>2659</v>
      </c>
      <c r="E3050" s="91"/>
      <c r="F3050" s="220"/>
      <c r="G3050" s="220"/>
      <c r="H3050" s="221"/>
      <c r="I3050" s="222"/>
      <c r="J3050" s="223"/>
      <c r="K3050" s="595"/>
      <c r="L3050" s="595"/>
      <c r="M3050" s="595"/>
      <c r="N3050" s="595"/>
      <c r="O3050" s="595"/>
      <c r="P3050" s="595"/>
    </row>
    <row r="3051" spans="1:18" s="596" customFormat="1" ht="17.25" hidden="1" outlineLevel="2" x14ac:dyDescent="0.3">
      <c r="A3051" s="438"/>
      <c r="B3051" s="226"/>
      <c r="C3051" s="439" t="s">
        <v>2760</v>
      </c>
      <c r="D3051" s="440" t="s">
        <v>2661</v>
      </c>
      <c r="E3051" s="91"/>
      <c r="F3051" s="220"/>
      <c r="G3051" s="220"/>
      <c r="H3051" s="221"/>
      <c r="I3051" s="222"/>
      <c r="J3051" s="223"/>
      <c r="K3051" s="595"/>
      <c r="L3051" s="595"/>
      <c r="M3051" s="595"/>
      <c r="N3051" s="595"/>
      <c r="O3051" s="595"/>
      <c r="P3051" s="595"/>
    </row>
    <row r="3052" spans="1:18" s="462" customFormat="1" ht="17.25" hidden="1" outlineLevel="2" x14ac:dyDescent="0.3">
      <c r="A3052" s="438"/>
      <c r="B3052" s="603"/>
      <c r="C3052" s="439" t="s">
        <v>2761</v>
      </c>
      <c r="D3052" s="440" t="s">
        <v>2663</v>
      </c>
      <c r="E3052" s="91"/>
      <c r="F3052" s="220"/>
      <c r="G3052" s="220"/>
      <c r="H3052" s="461"/>
      <c r="I3052" s="461"/>
      <c r="J3052" s="595"/>
      <c r="K3052" s="595"/>
      <c r="L3052" s="595"/>
      <c r="M3052" s="595"/>
      <c r="N3052" s="595"/>
      <c r="O3052" s="461"/>
      <c r="P3052" s="461"/>
    </row>
    <row r="3053" spans="1:18" s="462" customFormat="1" ht="17.25" hidden="1" outlineLevel="2" x14ac:dyDescent="0.3">
      <c r="A3053" s="438"/>
      <c r="B3053" s="603"/>
      <c r="C3053" s="439" t="s">
        <v>2762</v>
      </c>
      <c r="D3053" s="440" t="s">
        <v>2665</v>
      </c>
      <c r="E3053" s="91"/>
      <c r="F3053" s="220"/>
      <c r="G3053" s="220"/>
      <c r="H3053" s="461"/>
      <c r="I3053" s="461"/>
      <c r="J3053" s="595"/>
      <c r="K3053" s="595"/>
      <c r="L3053" s="595"/>
      <c r="M3053" s="595"/>
      <c r="N3053" s="595"/>
      <c r="O3053" s="461"/>
      <c r="P3053" s="461"/>
    </row>
    <row r="3054" spans="1:18" s="462" customFormat="1" ht="17.25" hidden="1" outlineLevel="2" x14ac:dyDescent="0.3">
      <c r="A3054" s="438"/>
      <c r="B3054" s="603"/>
      <c r="C3054" s="439" t="s">
        <v>2763</v>
      </c>
      <c r="D3054" s="440" t="s">
        <v>2667</v>
      </c>
      <c r="E3054" s="91"/>
      <c r="F3054" s="220"/>
      <c r="G3054" s="220"/>
      <c r="H3054" s="461"/>
      <c r="I3054" s="461"/>
      <c r="J3054" s="595"/>
      <c r="K3054" s="595"/>
      <c r="L3054" s="595"/>
      <c r="M3054" s="595"/>
      <c r="N3054" s="595"/>
      <c r="O3054" s="461"/>
      <c r="P3054" s="461"/>
    </row>
    <row r="3055" spans="1:18" s="462" customFormat="1" ht="17.25" hidden="1" outlineLevel="2" x14ac:dyDescent="0.3">
      <c r="A3055" s="438"/>
      <c r="B3055" s="603"/>
      <c r="C3055" s="439" t="s">
        <v>2764</v>
      </c>
      <c r="D3055" s="440" t="s">
        <v>2669</v>
      </c>
      <c r="E3055" s="91"/>
      <c r="F3055" s="220"/>
      <c r="G3055" s="220"/>
      <c r="H3055" s="461"/>
      <c r="I3055" s="461"/>
      <c r="J3055" s="595"/>
      <c r="K3055" s="595"/>
      <c r="L3055" s="595"/>
      <c r="M3055" s="595"/>
      <c r="N3055" s="595"/>
      <c r="O3055" s="461"/>
      <c r="P3055" s="461"/>
    </row>
    <row r="3056" spans="1:18" s="462" customFormat="1" ht="17.25" hidden="1" outlineLevel="2" x14ac:dyDescent="0.3">
      <c r="A3056" s="438"/>
      <c r="B3056" s="603"/>
      <c r="C3056" s="439" t="s">
        <v>2765</v>
      </c>
      <c r="D3056" s="440" t="s">
        <v>2671</v>
      </c>
      <c r="E3056" s="91"/>
      <c r="F3056" s="220"/>
      <c r="G3056" s="220"/>
      <c r="H3056" s="461"/>
      <c r="I3056" s="461"/>
      <c r="J3056" s="595"/>
      <c r="K3056" s="595"/>
      <c r="L3056" s="595"/>
      <c r="M3056" s="595"/>
      <c r="N3056" s="595"/>
      <c r="O3056" s="461"/>
      <c r="P3056" s="461"/>
    </row>
    <row r="3057" spans="1:18" s="462" customFormat="1" ht="17.25" hidden="1" outlineLevel="2" x14ac:dyDescent="0.3">
      <c r="A3057" s="438"/>
      <c r="B3057" s="603"/>
      <c r="C3057" s="439" t="s">
        <v>2766</v>
      </c>
      <c r="D3057" s="440" t="s">
        <v>2673</v>
      </c>
      <c r="E3057" s="91"/>
      <c r="F3057" s="220"/>
      <c r="G3057" s="220"/>
      <c r="H3057" s="461"/>
      <c r="I3057" s="461"/>
      <c r="J3057" s="595"/>
      <c r="K3057" s="595"/>
      <c r="L3057" s="595"/>
      <c r="M3057" s="595"/>
      <c r="N3057" s="595"/>
      <c r="O3057" s="461"/>
      <c r="P3057" s="461"/>
    </row>
    <row r="3058" spans="1:18" s="462" customFormat="1" ht="17.25" hidden="1" outlineLevel="2" x14ac:dyDescent="0.3">
      <c r="A3058" s="438"/>
      <c r="B3058" s="603"/>
      <c r="C3058" s="439" t="s">
        <v>2767</v>
      </c>
      <c r="D3058" s="440" t="s">
        <v>2675</v>
      </c>
      <c r="E3058" s="91"/>
      <c r="F3058" s="220"/>
      <c r="G3058" s="220"/>
      <c r="H3058" s="461"/>
      <c r="I3058" s="461"/>
      <c r="J3058" s="595"/>
      <c r="K3058" s="595"/>
      <c r="L3058" s="595"/>
      <c r="M3058" s="595"/>
      <c r="N3058" s="595"/>
      <c r="O3058" s="461"/>
      <c r="P3058" s="461"/>
    </row>
    <row r="3059" spans="1:18" s="462" customFormat="1" ht="17.25" hidden="1" outlineLevel="2" x14ac:dyDescent="0.3">
      <c r="A3059" s="438"/>
      <c r="B3059" s="603"/>
      <c r="C3059" s="439" t="s">
        <v>2768</v>
      </c>
      <c r="D3059" s="440" t="s">
        <v>2677</v>
      </c>
      <c r="E3059" s="91"/>
      <c r="F3059" s="220"/>
      <c r="G3059" s="220"/>
      <c r="H3059" s="461"/>
      <c r="I3059" s="461"/>
      <c r="J3059" s="595"/>
      <c r="K3059" s="595"/>
      <c r="L3059" s="595"/>
      <c r="M3059" s="595"/>
      <c r="N3059" s="595"/>
      <c r="O3059" s="461"/>
      <c r="P3059" s="461"/>
    </row>
    <row r="3060" spans="1:18" s="462" customFormat="1" ht="17.25" hidden="1" outlineLevel="2" x14ac:dyDescent="0.3">
      <c r="A3060" s="438"/>
      <c r="B3060" s="603"/>
      <c r="C3060" s="439" t="s">
        <v>2769</v>
      </c>
      <c r="D3060" s="440" t="s">
        <v>2679</v>
      </c>
      <c r="E3060" s="91"/>
      <c r="F3060" s="220"/>
      <c r="G3060" s="220"/>
      <c r="H3060" s="461"/>
      <c r="I3060" s="461"/>
      <c r="J3060" s="595"/>
      <c r="K3060" s="595"/>
      <c r="L3060" s="595"/>
      <c r="M3060" s="595"/>
      <c r="N3060" s="595"/>
      <c r="O3060" s="461"/>
      <c r="P3060" s="461"/>
    </row>
    <row r="3061" spans="1:18" s="462" customFormat="1" ht="17.25" hidden="1" outlineLevel="2" x14ac:dyDescent="0.3">
      <c r="A3061" s="438"/>
      <c r="B3061" s="603"/>
      <c r="C3061" s="439" t="s">
        <v>2770</v>
      </c>
      <c r="D3061" s="440" t="s">
        <v>2681</v>
      </c>
      <c r="E3061" s="91"/>
      <c r="F3061" s="220"/>
      <c r="G3061" s="220"/>
      <c r="H3061" s="461"/>
      <c r="I3061" s="461"/>
      <c r="J3061" s="595"/>
      <c r="K3061" s="595"/>
      <c r="L3061" s="595"/>
      <c r="M3061" s="595"/>
      <c r="N3061" s="595"/>
      <c r="O3061" s="461"/>
      <c r="P3061" s="461"/>
    </row>
    <row r="3062" spans="1:18" s="462" customFormat="1" ht="17.25" hidden="1" outlineLevel="2" x14ac:dyDescent="0.3">
      <c r="A3062" s="438"/>
      <c r="B3062" s="603"/>
      <c r="C3062" s="439" t="s">
        <v>2771</v>
      </c>
      <c r="D3062" s="440" t="s">
        <v>2683</v>
      </c>
      <c r="E3062" s="91"/>
      <c r="F3062" s="220"/>
      <c r="G3062" s="220"/>
      <c r="H3062" s="461"/>
      <c r="I3062" s="461"/>
      <c r="J3062" s="595"/>
      <c r="K3062" s="595"/>
      <c r="L3062" s="595"/>
      <c r="M3062" s="595"/>
      <c r="N3062" s="595"/>
      <c r="O3062" s="461"/>
      <c r="P3062" s="461"/>
    </row>
    <row r="3063" spans="1:18" s="596" customFormat="1" ht="17.25" hidden="1" outlineLevel="2" x14ac:dyDescent="0.3">
      <c r="A3063" s="438"/>
      <c r="B3063" s="226"/>
      <c r="C3063" s="439" t="s">
        <v>2772</v>
      </c>
      <c r="D3063" s="440" t="s">
        <v>2685</v>
      </c>
      <c r="E3063" s="91"/>
      <c r="F3063" s="220"/>
      <c r="G3063" s="220"/>
      <c r="H3063" s="221"/>
      <c r="I3063" s="222"/>
      <c r="J3063" s="223"/>
      <c r="K3063" s="595"/>
      <c r="L3063" s="595"/>
      <c r="M3063" s="595"/>
      <c r="N3063" s="595"/>
      <c r="O3063" s="595"/>
      <c r="P3063" s="595"/>
      <c r="Q3063" s="595"/>
      <c r="R3063" s="595"/>
    </row>
    <row r="3064" spans="1:18" s="462" customFormat="1" ht="17.25" hidden="1" outlineLevel="2" x14ac:dyDescent="0.3">
      <c r="A3064" s="438"/>
      <c r="B3064" s="603"/>
      <c r="C3064" s="439" t="s">
        <v>2773</v>
      </c>
      <c r="D3064" s="440" t="s">
        <v>2687</v>
      </c>
      <c r="E3064" s="91"/>
      <c r="F3064" s="220"/>
      <c r="G3064" s="220"/>
      <c r="H3064" s="461"/>
      <c r="I3064" s="461"/>
      <c r="J3064" s="595"/>
      <c r="K3064" s="595"/>
      <c r="L3064" s="595"/>
      <c r="M3064" s="595"/>
      <c r="N3064" s="595"/>
      <c r="O3064" s="461"/>
      <c r="P3064" s="461"/>
    </row>
    <row r="3065" spans="1:18" s="462" customFormat="1" ht="17.25" hidden="1" outlineLevel="2" x14ac:dyDescent="0.3">
      <c r="A3065" s="438"/>
      <c r="B3065" s="603"/>
      <c r="C3065" s="439" t="s">
        <v>2774</v>
      </c>
      <c r="D3065" s="440" t="s">
        <v>2689</v>
      </c>
      <c r="E3065" s="91"/>
      <c r="F3065" s="220"/>
      <c r="G3065" s="220"/>
      <c r="H3065" s="461"/>
      <c r="I3065" s="461"/>
      <c r="J3065" s="595"/>
      <c r="K3065" s="595"/>
      <c r="L3065" s="595"/>
      <c r="M3065" s="595"/>
      <c r="N3065" s="595"/>
      <c r="O3065" s="461"/>
      <c r="P3065" s="461"/>
    </row>
    <row r="3066" spans="1:18" s="596" customFormat="1" ht="17.25" hidden="1" outlineLevel="2" x14ac:dyDescent="0.3">
      <c r="A3066" s="682"/>
      <c r="B3066" s="599"/>
      <c r="C3066" s="599"/>
      <c r="D3066" s="599"/>
      <c r="E3066" s="600"/>
      <c r="F3066" s="220"/>
      <c r="G3066" s="220"/>
      <c r="H3066" s="221"/>
      <c r="I3066" s="222"/>
      <c r="J3066" s="223"/>
      <c r="K3066" s="595"/>
      <c r="L3066" s="595"/>
      <c r="M3066" s="595"/>
      <c r="N3066" s="595"/>
      <c r="O3066" s="595"/>
      <c r="P3066" s="595"/>
      <c r="Q3066" s="595"/>
      <c r="R3066" s="595"/>
    </row>
    <row r="3067" spans="1:18" s="462" customFormat="1" ht="17.25" hidden="1" outlineLevel="2" x14ac:dyDescent="0.3">
      <c r="A3067" s="438"/>
      <c r="B3067" s="603"/>
      <c r="C3067" s="439" t="s">
        <v>2775</v>
      </c>
      <c r="D3067" s="440" t="s">
        <v>2776</v>
      </c>
      <c r="E3067" s="91" t="s">
        <v>2284</v>
      </c>
      <c r="F3067" s="220"/>
      <c r="G3067" s="220"/>
      <c r="H3067" s="461"/>
      <c r="I3067" s="461"/>
      <c r="J3067" s="595"/>
      <c r="K3067" s="595"/>
      <c r="L3067" s="595"/>
      <c r="M3067" s="595"/>
      <c r="N3067" s="595"/>
      <c r="O3067" s="461"/>
      <c r="P3067" s="461"/>
    </row>
    <row r="3068" spans="1:18" s="462" customFormat="1" ht="17.25" hidden="1" outlineLevel="2" x14ac:dyDescent="0.3">
      <c r="A3068" s="438"/>
      <c r="B3068" s="603"/>
      <c r="C3068" s="439" t="s">
        <v>2777</v>
      </c>
      <c r="D3068" s="440" t="s">
        <v>2778</v>
      </c>
      <c r="E3068" s="91" t="s">
        <v>2287</v>
      </c>
      <c r="F3068" s="220"/>
      <c r="G3068" s="220"/>
      <c r="H3068" s="461"/>
      <c r="I3068" s="461"/>
      <c r="J3068" s="595"/>
      <c r="K3068" s="595"/>
      <c r="L3068" s="595"/>
      <c r="M3068" s="595"/>
      <c r="N3068" s="595"/>
      <c r="O3068" s="461"/>
      <c r="P3068" s="461"/>
    </row>
    <row r="3069" spans="1:18" s="462" customFormat="1" ht="17.25" hidden="1" outlineLevel="2" x14ac:dyDescent="0.3">
      <c r="A3069" s="438"/>
      <c r="B3069" s="603"/>
      <c r="C3069" s="439" t="s">
        <v>2779</v>
      </c>
      <c r="D3069" s="440" t="s">
        <v>2780</v>
      </c>
      <c r="E3069" s="91"/>
      <c r="F3069" s="220"/>
      <c r="G3069" s="220"/>
      <c r="H3069" s="461"/>
      <c r="I3069" s="461"/>
      <c r="J3069" s="595"/>
      <c r="K3069" s="595"/>
      <c r="L3069" s="595"/>
      <c r="M3069" s="595"/>
      <c r="N3069" s="595"/>
      <c r="O3069" s="461"/>
      <c r="P3069" s="461"/>
    </row>
    <row r="3070" spans="1:18" s="596" customFormat="1" ht="17.25" hidden="1" outlineLevel="2" x14ac:dyDescent="0.3">
      <c r="A3070" s="682"/>
      <c r="B3070" s="599"/>
      <c r="C3070" s="599"/>
      <c r="D3070" s="599"/>
      <c r="E3070" s="600"/>
      <c r="F3070" s="220"/>
      <c r="G3070" s="220"/>
      <c r="H3070" s="221"/>
      <c r="I3070" s="222"/>
      <c r="J3070" s="223"/>
      <c r="K3070" s="595"/>
      <c r="L3070" s="595"/>
      <c r="M3070" s="595"/>
      <c r="N3070" s="595"/>
      <c r="O3070" s="595"/>
      <c r="P3070" s="595"/>
      <c r="Q3070" s="595"/>
      <c r="R3070" s="595"/>
    </row>
    <row r="3071" spans="1:18" s="462" customFormat="1" ht="17.25" hidden="1" outlineLevel="2" x14ac:dyDescent="0.3">
      <c r="A3071" s="438"/>
      <c r="B3071" s="603"/>
      <c r="C3071" s="439" t="s">
        <v>2781</v>
      </c>
      <c r="D3071" s="440" t="s">
        <v>2782</v>
      </c>
      <c r="E3071" s="91"/>
      <c r="F3071" s="220"/>
      <c r="G3071" s="220"/>
      <c r="H3071" s="461"/>
      <c r="I3071" s="461"/>
      <c r="J3071" s="595"/>
      <c r="K3071" s="595"/>
      <c r="L3071" s="595"/>
      <c r="M3071" s="595"/>
      <c r="N3071" s="595"/>
      <c r="O3071" s="461"/>
      <c r="P3071" s="461"/>
    </row>
    <row r="3072" spans="1:18" s="462" customFormat="1" ht="17.25" hidden="1" outlineLevel="2" x14ac:dyDescent="0.3">
      <c r="A3072" s="438"/>
      <c r="B3072" s="603"/>
      <c r="C3072" s="439" t="s">
        <v>2783</v>
      </c>
      <c r="D3072" s="440" t="s">
        <v>2784</v>
      </c>
      <c r="E3072" s="91"/>
      <c r="F3072" s="220"/>
      <c r="G3072" s="220"/>
      <c r="H3072" s="461"/>
      <c r="I3072" s="461"/>
      <c r="J3072" s="595"/>
      <c r="K3072" s="595"/>
      <c r="L3072" s="595"/>
      <c r="M3072" s="595"/>
      <c r="N3072" s="595"/>
      <c r="O3072" s="461"/>
      <c r="P3072" s="461"/>
    </row>
    <row r="3073" spans="1:18" s="596" customFormat="1" ht="17.25" hidden="1" outlineLevel="2" x14ac:dyDescent="0.3">
      <c r="A3073" s="682"/>
      <c r="B3073" s="599"/>
      <c r="C3073" s="599"/>
      <c r="D3073" s="599"/>
      <c r="E3073" s="600"/>
      <c r="F3073" s="220"/>
      <c r="G3073" s="220"/>
      <c r="H3073" s="221"/>
      <c r="I3073" s="222"/>
      <c r="J3073" s="223"/>
      <c r="K3073" s="595"/>
      <c r="L3073" s="595"/>
      <c r="M3073" s="595"/>
      <c r="N3073" s="595"/>
      <c r="O3073" s="595"/>
      <c r="P3073" s="595"/>
      <c r="Q3073" s="595"/>
      <c r="R3073" s="595"/>
    </row>
    <row r="3074" spans="1:18" s="462" customFormat="1" ht="17.25" hidden="1" outlineLevel="2" x14ac:dyDescent="0.3">
      <c r="A3074" s="438"/>
      <c r="B3074" s="603"/>
      <c r="C3074" s="439" t="s">
        <v>2785</v>
      </c>
      <c r="D3074" s="440" t="s">
        <v>2786</v>
      </c>
      <c r="E3074" s="91" t="s">
        <v>2296</v>
      </c>
      <c r="F3074" s="220"/>
      <c r="G3074" s="220"/>
      <c r="H3074" s="461"/>
      <c r="I3074" s="461"/>
      <c r="J3074" s="595"/>
      <c r="K3074" s="595"/>
      <c r="L3074" s="595"/>
      <c r="M3074" s="595"/>
      <c r="N3074" s="595"/>
      <c r="O3074" s="461"/>
      <c r="P3074" s="461"/>
    </row>
    <row r="3075" spans="1:18" s="462" customFormat="1" ht="17.25" hidden="1" outlineLevel="2" x14ac:dyDescent="0.3">
      <c r="A3075" s="438"/>
      <c r="B3075" s="603"/>
      <c r="C3075" s="439" t="s">
        <v>2787</v>
      </c>
      <c r="D3075" s="440" t="s">
        <v>2788</v>
      </c>
      <c r="E3075" s="91"/>
      <c r="F3075" s="220"/>
      <c r="G3075" s="220"/>
      <c r="H3075" s="461"/>
      <c r="I3075" s="461"/>
      <c r="J3075" s="595"/>
      <c r="K3075" s="595"/>
      <c r="L3075" s="595"/>
      <c r="M3075" s="595"/>
      <c r="N3075" s="595"/>
      <c r="O3075" s="461"/>
      <c r="P3075" s="461"/>
    </row>
    <row r="3076" spans="1:18" s="462" customFormat="1" ht="17.25" hidden="1" outlineLevel="2" x14ac:dyDescent="0.3">
      <c r="A3076" s="438"/>
      <c r="B3076" s="603"/>
      <c r="C3076" s="439" t="s">
        <v>2789</v>
      </c>
      <c r="D3076" s="440" t="s">
        <v>2790</v>
      </c>
      <c r="E3076" s="91"/>
      <c r="F3076" s="220"/>
      <c r="G3076" s="220"/>
      <c r="H3076" s="461"/>
      <c r="I3076" s="461"/>
      <c r="J3076" s="595"/>
      <c r="K3076" s="595"/>
      <c r="L3076" s="595"/>
      <c r="M3076" s="595"/>
      <c r="N3076" s="595"/>
      <c r="O3076" s="461"/>
      <c r="P3076" s="461"/>
    </row>
    <row r="3077" spans="1:18" s="596" customFormat="1" ht="17.25" hidden="1" outlineLevel="2" x14ac:dyDescent="0.3">
      <c r="A3077" s="682"/>
      <c r="B3077" s="599"/>
      <c r="C3077" s="599"/>
      <c r="D3077" s="599"/>
      <c r="E3077" s="600"/>
      <c r="F3077" s="220"/>
      <c r="G3077" s="220"/>
      <c r="H3077" s="221"/>
      <c r="I3077" s="222"/>
      <c r="J3077" s="223"/>
      <c r="K3077" s="595"/>
      <c r="L3077" s="595"/>
      <c r="M3077" s="595"/>
      <c r="N3077" s="595"/>
      <c r="O3077" s="595"/>
      <c r="P3077" s="595"/>
      <c r="Q3077" s="595"/>
      <c r="R3077" s="595"/>
    </row>
    <row r="3078" spans="1:18" s="462" customFormat="1" ht="34.5" hidden="1" outlineLevel="2" x14ac:dyDescent="0.3">
      <c r="A3078" s="438"/>
      <c r="B3078" s="603"/>
      <c r="C3078" s="439" t="s">
        <v>2791</v>
      </c>
      <c r="D3078" s="440" t="s">
        <v>2792</v>
      </c>
      <c r="E3078" s="91" t="s">
        <v>2309</v>
      </c>
      <c r="F3078" s="220"/>
      <c r="G3078" s="220"/>
      <c r="H3078" s="461"/>
      <c r="I3078" s="461"/>
      <c r="J3078" s="595"/>
      <c r="K3078" s="595"/>
      <c r="L3078" s="595"/>
      <c r="M3078" s="595"/>
      <c r="N3078" s="595"/>
      <c r="O3078" s="461"/>
      <c r="P3078" s="461"/>
    </row>
    <row r="3079" spans="1:18" s="596" customFormat="1" ht="17.25" hidden="1" outlineLevel="2" x14ac:dyDescent="0.3">
      <c r="A3079" s="682"/>
      <c r="B3079" s="599"/>
      <c r="C3079" s="599"/>
      <c r="D3079" s="599"/>
      <c r="E3079" s="600"/>
      <c r="F3079" s="220"/>
      <c r="G3079" s="220"/>
      <c r="H3079" s="221"/>
      <c r="I3079" s="222"/>
      <c r="J3079" s="223"/>
      <c r="K3079" s="595"/>
      <c r="L3079" s="595"/>
      <c r="M3079" s="595"/>
      <c r="N3079" s="595"/>
      <c r="O3079" s="595"/>
      <c r="P3079" s="595"/>
      <c r="Q3079" s="595"/>
      <c r="R3079" s="595"/>
    </row>
    <row r="3080" spans="1:18" s="462" customFormat="1" ht="34.5" hidden="1" outlineLevel="2" x14ac:dyDescent="0.3">
      <c r="A3080" s="438"/>
      <c r="B3080" s="603"/>
      <c r="C3080" s="439" t="s">
        <v>2793</v>
      </c>
      <c r="D3080" s="440" t="s">
        <v>2709</v>
      </c>
      <c r="E3080" s="507" t="s">
        <v>2312</v>
      </c>
      <c r="F3080" s="220"/>
      <c r="G3080" s="220"/>
      <c r="H3080" s="461"/>
      <c r="I3080" s="461"/>
      <c r="J3080" s="595"/>
      <c r="K3080" s="595"/>
      <c r="L3080" s="595"/>
      <c r="M3080" s="595"/>
      <c r="N3080" s="595"/>
      <c r="O3080" s="461"/>
      <c r="P3080" s="461"/>
    </row>
    <row r="3081" spans="1:18" s="462" customFormat="1" ht="17.25" hidden="1" outlineLevel="2" x14ac:dyDescent="0.3">
      <c r="A3081" s="438"/>
      <c r="B3081" s="603"/>
      <c r="C3081" s="439" t="s">
        <v>2794</v>
      </c>
      <c r="D3081" s="440" t="s">
        <v>2711</v>
      </c>
      <c r="E3081" s="91"/>
      <c r="F3081" s="220"/>
      <c r="G3081" s="220"/>
      <c r="H3081" s="461"/>
      <c r="I3081" s="461"/>
      <c r="J3081" s="595"/>
      <c r="K3081" s="595"/>
      <c r="L3081" s="595"/>
      <c r="M3081" s="595"/>
      <c r="N3081" s="595"/>
      <c r="O3081" s="461"/>
      <c r="P3081" s="461"/>
    </row>
    <row r="3082" spans="1:18" s="596" customFormat="1" ht="17.25" hidden="1" outlineLevel="2" x14ac:dyDescent="0.3">
      <c r="A3082" s="682"/>
      <c r="B3082" s="599"/>
      <c r="C3082" s="599"/>
      <c r="D3082" s="599"/>
      <c r="E3082" s="600"/>
      <c r="F3082" s="220"/>
      <c r="G3082" s="220"/>
      <c r="H3082" s="221"/>
      <c r="I3082" s="222"/>
      <c r="J3082" s="223"/>
      <c r="K3082" s="595"/>
      <c r="L3082" s="595"/>
      <c r="M3082" s="595"/>
      <c r="N3082" s="595"/>
      <c r="O3082" s="595"/>
      <c r="P3082" s="595"/>
      <c r="Q3082" s="595"/>
      <c r="R3082" s="595"/>
    </row>
    <row r="3083" spans="1:18" s="462" customFormat="1" ht="17.25" hidden="1" outlineLevel="2" x14ac:dyDescent="0.3">
      <c r="A3083" s="438"/>
      <c r="B3083" s="603"/>
      <c r="C3083" s="439" t="s">
        <v>2795</v>
      </c>
      <c r="D3083" s="440" t="s">
        <v>2796</v>
      </c>
      <c r="E3083" s="679" t="s">
        <v>2317</v>
      </c>
      <c r="F3083" s="220"/>
      <c r="G3083" s="220"/>
      <c r="H3083" s="461"/>
      <c r="I3083" s="461"/>
      <c r="J3083" s="595"/>
      <c r="K3083" s="595"/>
      <c r="L3083" s="595"/>
      <c r="M3083" s="595"/>
      <c r="N3083" s="595"/>
      <c r="O3083" s="461"/>
      <c r="P3083" s="461"/>
    </row>
    <row r="3084" spans="1:18" s="462" customFormat="1" ht="17.25" hidden="1" outlineLevel="2" x14ac:dyDescent="0.3">
      <c r="A3084" s="438"/>
      <c r="B3084" s="603"/>
      <c r="C3084" s="439" t="s">
        <v>2797</v>
      </c>
      <c r="D3084" s="440" t="s">
        <v>2798</v>
      </c>
      <c r="E3084" s="91"/>
      <c r="F3084" s="220"/>
      <c r="G3084" s="220"/>
      <c r="H3084" s="461"/>
      <c r="I3084" s="461"/>
      <c r="J3084" s="595"/>
      <c r="K3084" s="595"/>
      <c r="L3084" s="595"/>
      <c r="M3084" s="595"/>
      <c r="N3084" s="595"/>
      <c r="O3084" s="461"/>
      <c r="P3084" s="461"/>
    </row>
    <row r="3085" spans="1:18" s="462" customFormat="1" ht="17.25" hidden="1" outlineLevel="2" x14ac:dyDescent="0.3">
      <c r="A3085" s="438"/>
      <c r="B3085" s="603"/>
      <c r="C3085" s="439" t="s">
        <v>2799</v>
      </c>
      <c r="D3085" s="440" t="s">
        <v>2800</v>
      </c>
      <c r="E3085" s="91"/>
      <c r="F3085" s="220"/>
      <c r="G3085" s="220"/>
      <c r="H3085" s="461"/>
      <c r="I3085" s="461"/>
      <c r="J3085" s="595"/>
      <c r="K3085" s="595"/>
      <c r="L3085" s="595"/>
      <c r="M3085" s="595"/>
      <c r="N3085" s="595"/>
      <c r="O3085" s="461"/>
      <c r="P3085" s="461"/>
    </row>
    <row r="3086" spans="1:18" s="462" customFormat="1" ht="17.25" hidden="1" outlineLevel="2" x14ac:dyDescent="0.3">
      <c r="A3086" s="438"/>
      <c r="B3086" s="603"/>
      <c r="C3086" s="439" t="s">
        <v>2801</v>
      </c>
      <c r="D3086" s="440" t="s">
        <v>2802</v>
      </c>
      <c r="E3086" s="91"/>
      <c r="F3086" s="220"/>
      <c r="G3086" s="220"/>
      <c r="H3086" s="461"/>
      <c r="I3086" s="461"/>
      <c r="J3086" s="595"/>
      <c r="K3086" s="595"/>
      <c r="L3086" s="595"/>
      <c r="M3086" s="595"/>
      <c r="N3086" s="595"/>
      <c r="O3086" s="461"/>
      <c r="P3086" s="461"/>
    </row>
    <row r="3087" spans="1:18" s="462" customFormat="1" ht="17.25" hidden="1" outlineLevel="2" x14ac:dyDescent="0.3">
      <c r="A3087" s="438"/>
      <c r="B3087" s="603"/>
      <c r="C3087" s="439" t="s">
        <v>2803</v>
      </c>
      <c r="D3087" s="440" t="s">
        <v>2804</v>
      </c>
      <c r="E3087" s="507"/>
      <c r="F3087" s="220"/>
      <c r="G3087" s="220"/>
      <c r="H3087" s="461"/>
      <c r="I3087" s="461"/>
      <c r="J3087" s="595"/>
      <c r="K3087" s="595"/>
      <c r="L3087" s="595"/>
      <c r="M3087" s="595"/>
      <c r="N3087" s="595"/>
      <c r="O3087" s="461"/>
      <c r="P3087" s="461"/>
    </row>
    <row r="3088" spans="1:18" s="462" customFormat="1" ht="17.25" hidden="1" outlineLevel="2" x14ac:dyDescent="0.3">
      <c r="A3088" s="438"/>
      <c r="B3088" s="603"/>
      <c r="C3088" s="439" t="s">
        <v>2805</v>
      </c>
      <c r="D3088" s="440" t="s">
        <v>2806</v>
      </c>
      <c r="E3088" s="507"/>
      <c r="F3088" s="220"/>
      <c r="G3088" s="220"/>
      <c r="H3088" s="461"/>
      <c r="I3088" s="461"/>
      <c r="J3088" s="595"/>
      <c r="K3088" s="595"/>
      <c r="L3088" s="595"/>
      <c r="M3088" s="595"/>
      <c r="N3088" s="595"/>
      <c r="O3088" s="461"/>
      <c r="P3088" s="461"/>
    </row>
    <row r="3089" spans="1:18" s="462" customFormat="1" ht="17.25" hidden="1" outlineLevel="2" x14ac:dyDescent="0.3">
      <c r="A3089" s="438"/>
      <c r="B3089" s="603"/>
      <c r="C3089" s="439" t="s">
        <v>2807</v>
      </c>
      <c r="D3089" s="440" t="s">
        <v>2808</v>
      </c>
      <c r="E3089" s="507"/>
      <c r="F3089" s="220"/>
      <c r="G3089" s="220"/>
      <c r="H3089" s="461"/>
      <c r="I3089" s="461"/>
      <c r="J3089" s="595"/>
      <c r="K3089" s="595"/>
      <c r="L3089" s="595"/>
      <c r="M3089" s="595"/>
      <c r="N3089" s="595"/>
      <c r="O3089" s="461"/>
      <c r="P3089" s="461"/>
    </row>
    <row r="3090" spans="1:18" s="596" customFormat="1" ht="17.25" hidden="1" outlineLevel="2" x14ac:dyDescent="0.3">
      <c r="A3090" s="682"/>
      <c r="B3090" s="599"/>
      <c r="C3090" s="599"/>
      <c r="D3090" s="599"/>
      <c r="E3090" s="600"/>
      <c r="F3090" s="220"/>
      <c r="G3090" s="220"/>
      <c r="H3090" s="221"/>
      <c r="I3090" s="222"/>
      <c r="J3090" s="223"/>
      <c r="K3090" s="595"/>
      <c r="L3090" s="595"/>
      <c r="M3090" s="595"/>
      <c r="N3090" s="595"/>
      <c r="O3090" s="595"/>
      <c r="P3090" s="595"/>
      <c r="Q3090" s="595"/>
      <c r="R3090" s="595"/>
    </row>
    <row r="3091" spans="1:18" s="462" customFormat="1" ht="17.25" hidden="1" outlineLevel="2" x14ac:dyDescent="0.3">
      <c r="A3091" s="438"/>
      <c r="B3091" s="603"/>
      <c r="C3091" s="439" t="s">
        <v>2809</v>
      </c>
      <c r="D3091" s="440" t="s">
        <v>2810</v>
      </c>
      <c r="E3091" s="617" t="s">
        <v>2811</v>
      </c>
      <c r="F3091" s="220"/>
      <c r="G3091" s="220"/>
      <c r="H3091" s="461"/>
      <c r="I3091" s="461"/>
      <c r="J3091" s="595"/>
      <c r="K3091" s="595"/>
      <c r="L3091" s="595"/>
      <c r="M3091" s="595"/>
      <c r="N3091" s="595"/>
      <c r="O3091" s="461"/>
      <c r="P3091" s="461"/>
    </row>
    <row r="3092" spans="1:18" s="462" customFormat="1" ht="17.25" hidden="1" outlineLevel="2" x14ac:dyDescent="0.3">
      <c r="A3092" s="438"/>
      <c r="B3092" s="603"/>
      <c r="C3092" s="439" t="s">
        <v>2812</v>
      </c>
      <c r="D3092" s="440" t="s">
        <v>2813</v>
      </c>
      <c r="E3092" s="617" t="s">
        <v>2811</v>
      </c>
      <c r="F3092" s="220"/>
      <c r="G3092" s="220"/>
      <c r="H3092" s="461"/>
      <c r="I3092" s="461"/>
      <c r="J3092" s="595"/>
      <c r="K3092" s="595"/>
      <c r="L3092" s="595"/>
      <c r="M3092" s="595"/>
      <c r="N3092" s="595"/>
      <c r="O3092" s="461"/>
      <c r="P3092" s="461"/>
    </row>
    <row r="3093" spans="1:18" s="462" customFormat="1" ht="34.5" hidden="1" outlineLevel="2" x14ac:dyDescent="0.3">
      <c r="A3093" s="438"/>
      <c r="B3093" s="603"/>
      <c r="C3093" s="439" t="s">
        <v>2814</v>
      </c>
      <c r="D3093" s="440" t="s">
        <v>2815</v>
      </c>
      <c r="E3093" s="617" t="s">
        <v>2811</v>
      </c>
      <c r="F3093" s="220"/>
      <c r="G3093" s="220"/>
      <c r="H3093" s="461"/>
      <c r="I3093" s="461"/>
      <c r="J3093" s="595"/>
      <c r="K3093" s="595"/>
      <c r="L3093" s="595"/>
      <c r="M3093" s="595"/>
      <c r="N3093" s="595"/>
      <c r="O3093" s="461"/>
      <c r="P3093" s="461"/>
    </row>
    <row r="3094" spans="1:18" s="596" customFormat="1" ht="17.25" hidden="1" outlineLevel="2" x14ac:dyDescent="0.3">
      <c r="A3094" s="682"/>
      <c r="B3094" s="599"/>
      <c r="C3094" s="599"/>
      <c r="D3094" s="599"/>
      <c r="E3094" s="600"/>
      <c r="F3094" s="220"/>
      <c r="G3094" s="220"/>
      <c r="H3094" s="221"/>
      <c r="I3094" s="222"/>
      <c r="J3094" s="223"/>
      <c r="K3094" s="595"/>
      <c r="L3094" s="595"/>
      <c r="M3094" s="595"/>
      <c r="N3094" s="595"/>
      <c r="O3094" s="595"/>
      <c r="P3094" s="595"/>
      <c r="Q3094" s="595"/>
      <c r="R3094" s="595"/>
    </row>
    <row r="3095" spans="1:18" s="86" customFormat="1" ht="34.5" hidden="1" outlineLevel="2" x14ac:dyDescent="0.3">
      <c r="A3095" s="438"/>
      <c r="B3095" s="614"/>
      <c r="C3095" s="615" t="s">
        <v>659</v>
      </c>
      <c r="D3095" s="508" t="s">
        <v>2068</v>
      </c>
      <c r="E3095" s="507" t="s">
        <v>2014</v>
      </c>
      <c r="F3095" s="460"/>
      <c r="G3095" s="220"/>
      <c r="H3095" s="462"/>
      <c r="I3095" s="462"/>
      <c r="J3095" s="462"/>
      <c r="K3095" s="462"/>
      <c r="L3095" s="462"/>
      <c r="M3095" s="462"/>
      <c r="N3095" s="462"/>
      <c r="O3095" s="462"/>
      <c r="P3095" s="462"/>
      <c r="Q3095" s="462"/>
      <c r="R3095" s="462"/>
    </row>
    <row r="3096" spans="1:18" s="86" customFormat="1" ht="34.5" hidden="1" outlineLevel="2" x14ac:dyDescent="0.3">
      <c r="A3096" s="438"/>
      <c r="B3096" s="614"/>
      <c r="C3096" s="508" t="s">
        <v>85</v>
      </c>
      <c r="D3096" s="508" t="s">
        <v>2069</v>
      </c>
      <c r="E3096" s="507" t="s">
        <v>2014</v>
      </c>
      <c r="F3096" s="460"/>
      <c r="G3096" s="220"/>
      <c r="H3096" s="462"/>
      <c r="I3096" s="462"/>
      <c r="J3096" s="462"/>
      <c r="K3096" s="462"/>
      <c r="L3096" s="462"/>
      <c r="M3096" s="462"/>
      <c r="N3096" s="462"/>
      <c r="O3096" s="462"/>
      <c r="P3096" s="462"/>
      <c r="Q3096" s="462"/>
      <c r="R3096" s="462"/>
    </row>
    <row r="3097" spans="1:18" s="86" customFormat="1" ht="17.25" hidden="1" outlineLevel="2" x14ac:dyDescent="0.3">
      <c r="A3097" s="438"/>
      <c r="B3097" s="614"/>
      <c r="C3097" s="680" t="s">
        <v>2015</v>
      </c>
      <c r="D3097" s="663" t="s">
        <v>2016</v>
      </c>
      <c r="E3097" s="662" t="s">
        <v>2733</v>
      </c>
      <c r="F3097" s="460"/>
      <c r="G3097" s="220"/>
      <c r="H3097" s="462"/>
      <c r="I3097" s="462"/>
      <c r="J3097" s="462"/>
      <c r="K3097" s="462"/>
      <c r="L3097" s="462"/>
      <c r="M3097" s="462"/>
      <c r="N3097" s="462"/>
      <c r="O3097" s="462"/>
      <c r="P3097" s="462"/>
      <c r="Q3097" s="462"/>
      <c r="R3097" s="462"/>
    </row>
    <row r="3098" spans="1:18" s="86" customFormat="1" ht="34.5" hidden="1" outlineLevel="2" x14ac:dyDescent="0.3">
      <c r="A3098" s="438"/>
      <c r="B3098" s="614"/>
      <c r="C3098" s="681" t="s">
        <v>2017</v>
      </c>
      <c r="D3098" s="663" t="s">
        <v>2018</v>
      </c>
      <c r="E3098" s="662" t="s">
        <v>2733</v>
      </c>
      <c r="F3098" s="460"/>
      <c r="G3098" s="220"/>
      <c r="H3098" s="462"/>
      <c r="I3098" s="462"/>
      <c r="J3098" s="462"/>
      <c r="K3098" s="462"/>
      <c r="L3098" s="462"/>
      <c r="M3098" s="462"/>
      <c r="N3098" s="462"/>
      <c r="O3098" s="462"/>
      <c r="P3098" s="462"/>
      <c r="Q3098" s="462"/>
      <c r="R3098" s="462"/>
    </row>
    <row r="3099" spans="1:18" s="596" customFormat="1" ht="17.25" hidden="1" customHeight="1" outlineLevel="1" x14ac:dyDescent="0.3">
      <c r="A3099" s="444"/>
      <c r="B3099" s="451"/>
      <c r="C3099" s="451"/>
      <c r="D3099" s="451"/>
      <c r="E3099" s="452"/>
      <c r="F3099" s="203"/>
      <c r="G3099" s="203"/>
      <c r="H3099" s="595"/>
      <c r="I3099" s="595"/>
      <c r="J3099" s="595"/>
      <c r="K3099" s="595"/>
      <c r="L3099" s="595"/>
      <c r="M3099" s="595"/>
      <c r="N3099" s="595"/>
      <c r="O3099" s="595"/>
      <c r="P3099" s="595"/>
    </row>
    <row r="3100" spans="1:18" s="86" customFormat="1" ht="17.25" hidden="1" outlineLevel="1" x14ac:dyDescent="0.3">
      <c r="A3100" s="102"/>
      <c r="B3100" s="227">
        <f>SUM(B3101:B3180)</f>
        <v>0</v>
      </c>
      <c r="C3100" s="632" t="s">
        <v>2734</v>
      </c>
      <c r="D3100" s="228" t="s">
        <v>2816</v>
      </c>
      <c r="E3100" s="229" t="s">
        <v>2631</v>
      </c>
      <c r="F3100" s="83"/>
      <c r="G3100" s="84"/>
      <c r="H3100" s="85"/>
      <c r="I3100" s="85"/>
      <c r="J3100" s="85"/>
      <c r="K3100" s="85"/>
      <c r="L3100" s="85"/>
      <c r="M3100" s="85"/>
      <c r="N3100" s="85"/>
      <c r="O3100" s="85"/>
      <c r="P3100" s="85"/>
    </row>
    <row r="3101" spans="1:18" s="596" customFormat="1" ht="34.5" hidden="1" outlineLevel="2" x14ac:dyDescent="0.3">
      <c r="A3101" s="438"/>
      <c r="B3101" s="226"/>
      <c r="C3101" s="439" t="s">
        <v>2817</v>
      </c>
      <c r="D3101" s="531" t="s">
        <v>2818</v>
      </c>
      <c r="E3101" s="91" t="s">
        <v>2215</v>
      </c>
      <c r="F3101" s="220"/>
      <c r="G3101" s="220"/>
      <c r="H3101" s="221"/>
      <c r="I3101" s="222"/>
      <c r="J3101" s="223"/>
      <c r="K3101" s="595"/>
      <c r="L3101" s="595"/>
      <c r="M3101" s="595"/>
      <c r="N3101" s="595"/>
      <c r="O3101" s="595"/>
      <c r="P3101" s="595"/>
      <c r="Q3101" s="595"/>
      <c r="R3101" s="595"/>
    </row>
    <row r="3102" spans="1:18" s="596" customFormat="1" ht="17.25" hidden="1" outlineLevel="2" x14ac:dyDescent="0.3">
      <c r="A3102" s="438"/>
      <c r="B3102" s="226"/>
      <c r="C3102" s="439" t="s">
        <v>2819</v>
      </c>
      <c r="D3102" s="531" t="s">
        <v>2820</v>
      </c>
      <c r="E3102" s="91"/>
      <c r="F3102" s="220"/>
      <c r="G3102" s="220"/>
      <c r="H3102" s="221"/>
      <c r="I3102" s="222"/>
      <c r="J3102" s="223"/>
      <c r="K3102" s="595"/>
      <c r="L3102" s="595"/>
      <c r="M3102" s="595"/>
      <c r="N3102" s="595"/>
      <c r="O3102" s="595"/>
      <c r="P3102" s="595"/>
      <c r="Q3102" s="595"/>
      <c r="R3102" s="595"/>
    </row>
    <row r="3103" spans="1:18" s="596" customFormat="1" ht="17.25" hidden="1" outlineLevel="2" x14ac:dyDescent="0.3">
      <c r="A3103" s="438"/>
      <c r="B3103" s="226"/>
      <c r="C3103" s="439" t="s">
        <v>2821</v>
      </c>
      <c r="D3103" s="531" t="s">
        <v>2822</v>
      </c>
      <c r="E3103" s="91"/>
      <c r="F3103" s="220"/>
      <c r="G3103" s="220"/>
      <c r="H3103" s="221"/>
      <c r="I3103" s="222"/>
      <c r="J3103" s="223"/>
      <c r="K3103" s="595"/>
      <c r="L3103" s="595"/>
      <c r="M3103" s="595"/>
      <c r="N3103" s="595"/>
      <c r="O3103" s="595"/>
      <c r="P3103" s="595"/>
      <c r="Q3103" s="595"/>
      <c r="R3103" s="595"/>
    </row>
    <row r="3104" spans="1:18" s="596" customFormat="1" ht="17.25" hidden="1" outlineLevel="2" x14ac:dyDescent="0.3">
      <c r="A3104" s="438"/>
      <c r="B3104" s="226"/>
      <c r="C3104" s="439" t="s">
        <v>2823</v>
      </c>
      <c r="D3104" s="531" t="s">
        <v>2824</v>
      </c>
      <c r="E3104" s="91"/>
      <c r="F3104" s="220"/>
      <c r="G3104" s="220"/>
      <c r="H3104" s="221"/>
      <c r="I3104" s="222"/>
      <c r="J3104" s="223"/>
      <c r="K3104" s="595"/>
      <c r="L3104" s="595"/>
      <c r="M3104" s="595"/>
      <c r="N3104" s="595"/>
      <c r="O3104" s="595"/>
      <c r="P3104" s="595"/>
      <c r="Q3104" s="595"/>
      <c r="R3104" s="595"/>
    </row>
    <row r="3105" spans="1:18" s="596" customFormat="1" ht="17.25" hidden="1" outlineLevel="2" x14ac:dyDescent="0.3">
      <c r="A3105" s="438"/>
      <c r="B3105" s="226"/>
      <c r="C3105" s="439" t="s">
        <v>2825</v>
      </c>
      <c r="D3105" s="531" t="s">
        <v>2826</v>
      </c>
      <c r="E3105" s="91"/>
      <c r="F3105" s="220"/>
      <c r="G3105" s="220"/>
      <c r="H3105" s="221"/>
      <c r="I3105" s="222"/>
      <c r="J3105" s="223"/>
      <c r="K3105" s="595"/>
      <c r="L3105" s="595"/>
      <c r="M3105" s="595"/>
      <c r="N3105" s="595"/>
      <c r="O3105" s="595"/>
      <c r="P3105" s="595"/>
      <c r="Q3105" s="595"/>
      <c r="R3105" s="595"/>
    </row>
    <row r="3106" spans="1:18" s="596" customFormat="1" ht="17.25" hidden="1" outlineLevel="2" x14ac:dyDescent="0.3">
      <c r="A3106" s="438"/>
      <c r="B3106" s="226"/>
      <c r="C3106" s="439" t="s">
        <v>2827</v>
      </c>
      <c r="D3106" s="531" t="s">
        <v>2828</v>
      </c>
      <c r="E3106" s="91"/>
      <c r="F3106" s="220"/>
      <c r="G3106" s="220"/>
      <c r="H3106" s="221"/>
      <c r="I3106" s="222"/>
      <c r="J3106" s="223"/>
      <c r="K3106" s="595"/>
      <c r="L3106" s="595"/>
      <c r="M3106" s="595"/>
      <c r="N3106" s="595"/>
      <c r="O3106" s="595"/>
      <c r="P3106" s="595"/>
      <c r="Q3106" s="595"/>
      <c r="R3106" s="595"/>
    </row>
    <row r="3107" spans="1:18" s="596" customFormat="1" ht="17.25" hidden="1" customHeight="1" outlineLevel="2" x14ac:dyDescent="0.3">
      <c r="A3107" s="444"/>
      <c r="B3107" s="451"/>
      <c r="C3107" s="451"/>
      <c r="D3107" s="451"/>
      <c r="E3107" s="452"/>
      <c r="F3107" s="220"/>
      <c r="G3107" s="220"/>
      <c r="H3107" s="221"/>
      <c r="I3107" s="222"/>
      <c r="J3107" s="223"/>
      <c r="K3107" s="595"/>
      <c r="L3107" s="595"/>
      <c r="M3107" s="595"/>
      <c r="N3107" s="595"/>
      <c r="O3107" s="595"/>
      <c r="P3107" s="595"/>
      <c r="Q3107" s="595"/>
      <c r="R3107" s="595"/>
    </row>
    <row r="3108" spans="1:18" s="596" customFormat="1" ht="34.5" hidden="1" outlineLevel="2" x14ac:dyDescent="0.3">
      <c r="A3108" s="438"/>
      <c r="B3108" s="224"/>
      <c r="C3108" s="439" t="s">
        <v>2742</v>
      </c>
      <c r="D3108" s="440" t="s">
        <v>2743</v>
      </c>
      <c r="E3108" s="91" t="s">
        <v>2228</v>
      </c>
      <c r="F3108" s="220"/>
      <c r="G3108" s="220"/>
      <c r="H3108" s="221"/>
      <c r="I3108" s="222"/>
      <c r="J3108" s="223"/>
      <c r="K3108" s="595"/>
      <c r="L3108" s="595"/>
      <c r="M3108" s="595"/>
      <c r="N3108" s="595"/>
      <c r="O3108" s="595"/>
      <c r="P3108" s="595"/>
      <c r="Q3108" s="595"/>
      <c r="R3108" s="595"/>
    </row>
    <row r="3109" spans="1:18" s="596" customFormat="1" ht="17.25" hidden="1" outlineLevel="2" x14ac:dyDescent="0.3">
      <c r="A3109" s="438"/>
      <c r="B3109" s="224"/>
      <c r="C3109" s="439" t="s">
        <v>2744</v>
      </c>
      <c r="D3109" s="440" t="s">
        <v>2745</v>
      </c>
      <c r="E3109" s="91"/>
      <c r="F3109" s="220"/>
      <c r="G3109" s="220"/>
      <c r="H3109" s="221"/>
      <c r="I3109" s="222"/>
      <c r="J3109" s="223"/>
      <c r="K3109" s="595"/>
      <c r="L3109" s="595"/>
      <c r="M3109" s="595"/>
      <c r="N3109" s="595"/>
      <c r="O3109" s="595"/>
      <c r="P3109" s="595"/>
      <c r="Q3109" s="595"/>
      <c r="R3109" s="595"/>
    </row>
    <row r="3110" spans="1:18" s="596" customFormat="1" ht="17.25" hidden="1" outlineLevel="2" x14ac:dyDescent="0.3">
      <c r="A3110" s="438"/>
      <c r="B3110" s="224"/>
      <c r="C3110" s="439" t="s">
        <v>2746</v>
      </c>
      <c r="D3110" s="440" t="s">
        <v>2747</v>
      </c>
      <c r="E3110" s="91"/>
      <c r="F3110" s="220"/>
      <c r="G3110" s="220"/>
      <c r="H3110" s="221"/>
      <c r="I3110" s="222"/>
      <c r="J3110" s="223"/>
      <c r="K3110" s="595"/>
      <c r="L3110" s="595"/>
      <c r="M3110" s="595"/>
      <c r="N3110" s="595"/>
      <c r="O3110" s="595"/>
      <c r="P3110" s="595"/>
      <c r="Q3110" s="595"/>
      <c r="R3110" s="595"/>
    </row>
    <row r="3111" spans="1:18" s="596" customFormat="1" ht="17.25" hidden="1" outlineLevel="2" x14ac:dyDescent="0.3">
      <c r="A3111" s="438"/>
      <c r="B3111" s="224"/>
      <c r="C3111" s="439" t="s">
        <v>2748</v>
      </c>
      <c r="D3111" s="440" t="s">
        <v>2749</v>
      </c>
      <c r="E3111" s="91"/>
      <c r="F3111" s="220"/>
      <c r="G3111" s="220"/>
      <c r="H3111" s="221"/>
      <c r="I3111" s="222"/>
      <c r="J3111" s="223"/>
      <c r="K3111" s="595"/>
      <c r="L3111" s="595"/>
      <c r="M3111" s="595"/>
      <c r="N3111" s="595"/>
      <c r="O3111" s="595"/>
      <c r="P3111" s="595"/>
      <c r="Q3111" s="595"/>
      <c r="R3111" s="595"/>
    </row>
    <row r="3112" spans="1:18" s="596" customFormat="1" ht="17.25" hidden="1" outlineLevel="2" x14ac:dyDescent="0.3">
      <c r="A3112" s="438"/>
      <c r="B3112" s="226"/>
      <c r="C3112" s="439" t="s">
        <v>2750</v>
      </c>
      <c r="D3112" s="440" t="s">
        <v>2751</v>
      </c>
      <c r="E3112" s="91"/>
      <c r="F3112" s="220"/>
      <c r="G3112" s="220"/>
      <c r="H3112" s="221"/>
      <c r="I3112" s="222"/>
      <c r="J3112" s="223"/>
      <c r="K3112" s="595"/>
      <c r="L3112" s="595"/>
      <c r="M3112" s="595"/>
      <c r="N3112" s="595"/>
      <c r="O3112" s="595"/>
      <c r="P3112" s="595"/>
      <c r="Q3112" s="595"/>
      <c r="R3112" s="595"/>
    </row>
    <row r="3113" spans="1:18" s="596" customFormat="1" ht="17.25" hidden="1" customHeight="1" outlineLevel="2" x14ac:dyDescent="0.3">
      <c r="A3113" s="444"/>
      <c r="B3113" s="451"/>
      <c r="C3113" s="451"/>
      <c r="D3113" s="451"/>
      <c r="E3113" s="452"/>
      <c r="F3113" s="220"/>
      <c r="G3113" s="220"/>
      <c r="H3113" s="221"/>
      <c r="I3113" s="222"/>
      <c r="J3113" s="223"/>
      <c r="K3113" s="595"/>
      <c r="L3113" s="595"/>
      <c r="M3113" s="595"/>
      <c r="N3113" s="595"/>
      <c r="O3113" s="595"/>
      <c r="P3113" s="595"/>
      <c r="Q3113" s="595"/>
      <c r="R3113" s="595"/>
    </row>
    <row r="3114" spans="1:18" s="596" customFormat="1" ht="34.5" hidden="1" outlineLevel="2" x14ac:dyDescent="0.3">
      <c r="A3114" s="438"/>
      <c r="B3114" s="226"/>
      <c r="C3114" s="439" t="s">
        <v>2752</v>
      </c>
      <c r="D3114" s="440" t="s">
        <v>2753</v>
      </c>
      <c r="E3114" s="507" t="s">
        <v>2239</v>
      </c>
      <c r="F3114" s="220"/>
      <c r="G3114" s="220"/>
      <c r="H3114" s="221"/>
      <c r="I3114" s="222"/>
      <c r="J3114" s="223"/>
      <c r="K3114" s="595"/>
      <c r="L3114" s="595"/>
      <c r="M3114" s="595"/>
      <c r="N3114" s="595"/>
      <c r="O3114" s="595"/>
      <c r="P3114" s="595"/>
      <c r="Q3114" s="595"/>
      <c r="R3114" s="595"/>
    </row>
    <row r="3115" spans="1:18" s="596" customFormat="1" ht="17.25" hidden="1" outlineLevel="2" x14ac:dyDescent="0.3">
      <c r="A3115" s="438"/>
      <c r="B3115" s="224"/>
      <c r="C3115" s="439" t="s">
        <v>2754</v>
      </c>
      <c r="D3115" s="440" t="s">
        <v>2755</v>
      </c>
      <c r="E3115" s="91" t="s">
        <v>2242</v>
      </c>
      <c r="F3115" s="220"/>
      <c r="G3115" s="220"/>
      <c r="H3115" s="221"/>
      <c r="I3115" s="222"/>
      <c r="J3115" s="223"/>
      <c r="K3115" s="595"/>
      <c r="L3115" s="595"/>
      <c r="M3115" s="595"/>
      <c r="N3115" s="595"/>
      <c r="O3115" s="595"/>
      <c r="P3115" s="595"/>
    </row>
    <row r="3116" spans="1:18" s="596" customFormat="1" ht="17.25" hidden="1" customHeight="1" outlineLevel="2" x14ac:dyDescent="0.3">
      <c r="A3116" s="444"/>
      <c r="B3116" s="451"/>
      <c r="C3116" s="451"/>
      <c r="D3116" s="451"/>
      <c r="E3116" s="452"/>
      <c r="F3116" s="220"/>
      <c r="G3116" s="220"/>
      <c r="H3116" s="221"/>
      <c r="I3116" s="222"/>
      <c r="J3116" s="223"/>
      <c r="K3116" s="595"/>
      <c r="L3116" s="595"/>
      <c r="M3116" s="595"/>
      <c r="N3116" s="595"/>
      <c r="O3116" s="595"/>
      <c r="P3116" s="595"/>
      <c r="Q3116" s="595"/>
      <c r="R3116" s="595"/>
    </row>
    <row r="3117" spans="1:18" s="596" customFormat="1" ht="17.25" hidden="1" outlineLevel="2" x14ac:dyDescent="0.3">
      <c r="A3117" s="438"/>
      <c r="B3117" s="224"/>
      <c r="C3117" s="439" t="s">
        <v>2756</v>
      </c>
      <c r="D3117" s="440" t="s">
        <v>2653</v>
      </c>
      <c r="E3117" s="91" t="s">
        <v>2245</v>
      </c>
      <c r="F3117" s="220"/>
      <c r="G3117" s="220"/>
      <c r="H3117" s="221"/>
      <c r="I3117" s="222"/>
      <c r="J3117" s="223"/>
      <c r="K3117" s="595"/>
      <c r="L3117" s="595"/>
      <c r="M3117" s="595"/>
      <c r="N3117" s="595"/>
      <c r="O3117" s="595"/>
      <c r="P3117" s="595"/>
    </row>
    <row r="3118" spans="1:18" s="596" customFormat="1" ht="17.25" hidden="1" outlineLevel="2" x14ac:dyDescent="0.3">
      <c r="A3118" s="438"/>
      <c r="B3118" s="226"/>
      <c r="C3118" s="439" t="s">
        <v>2757</v>
      </c>
      <c r="D3118" s="440" t="s">
        <v>2655</v>
      </c>
      <c r="E3118" s="91"/>
      <c r="F3118" s="220"/>
      <c r="G3118" s="220"/>
      <c r="H3118" s="221"/>
      <c r="I3118" s="222"/>
      <c r="J3118" s="223"/>
      <c r="K3118" s="595"/>
      <c r="L3118" s="595"/>
      <c r="M3118" s="595"/>
      <c r="N3118" s="595"/>
      <c r="O3118" s="595"/>
      <c r="P3118" s="595"/>
    </row>
    <row r="3119" spans="1:18" s="596" customFormat="1" ht="17.25" hidden="1" outlineLevel="2" x14ac:dyDescent="0.3">
      <c r="A3119" s="438"/>
      <c r="B3119" s="226"/>
      <c r="C3119" s="439" t="s">
        <v>2758</v>
      </c>
      <c r="D3119" s="440" t="s">
        <v>2657</v>
      </c>
      <c r="E3119" s="91"/>
      <c r="F3119" s="220"/>
      <c r="G3119" s="220"/>
      <c r="H3119" s="221"/>
      <c r="I3119" s="222"/>
      <c r="J3119" s="223"/>
      <c r="K3119" s="595"/>
      <c r="L3119" s="595"/>
      <c r="M3119" s="595"/>
      <c r="N3119" s="595"/>
      <c r="O3119" s="595"/>
      <c r="P3119" s="595"/>
    </row>
    <row r="3120" spans="1:18" s="596" customFormat="1" ht="17.25" hidden="1" outlineLevel="2" x14ac:dyDescent="0.3">
      <c r="A3120" s="438"/>
      <c r="B3120" s="226"/>
      <c r="C3120" s="439" t="s">
        <v>2759</v>
      </c>
      <c r="D3120" s="440" t="s">
        <v>2659</v>
      </c>
      <c r="E3120" s="91"/>
      <c r="F3120" s="220"/>
      <c r="G3120" s="220"/>
      <c r="H3120" s="221"/>
      <c r="I3120" s="222"/>
      <c r="J3120" s="223"/>
      <c r="K3120" s="595"/>
      <c r="L3120" s="595"/>
      <c r="M3120" s="595"/>
      <c r="N3120" s="595"/>
      <c r="O3120" s="595"/>
      <c r="P3120" s="595"/>
    </row>
    <row r="3121" spans="1:18" s="596" customFormat="1" ht="17.25" hidden="1" outlineLevel="2" x14ac:dyDescent="0.3">
      <c r="A3121" s="438"/>
      <c r="B3121" s="226"/>
      <c r="C3121" s="439" t="s">
        <v>2760</v>
      </c>
      <c r="D3121" s="440" t="s">
        <v>2661</v>
      </c>
      <c r="E3121" s="91"/>
      <c r="F3121" s="220"/>
      <c r="G3121" s="220"/>
      <c r="H3121" s="221"/>
      <c r="I3121" s="222"/>
      <c r="J3121" s="223"/>
      <c r="K3121" s="595"/>
      <c r="L3121" s="595"/>
      <c r="M3121" s="595"/>
      <c r="N3121" s="595"/>
      <c r="O3121" s="595"/>
      <c r="P3121" s="595"/>
    </row>
    <row r="3122" spans="1:18" s="462" customFormat="1" ht="17.25" hidden="1" outlineLevel="2" x14ac:dyDescent="0.3">
      <c r="A3122" s="438"/>
      <c r="B3122" s="603"/>
      <c r="C3122" s="439" t="s">
        <v>2761</v>
      </c>
      <c r="D3122" s="440" t="s">
        <v>2663</v>
      </c>
      <c r="E3122" s="91"/>
      <c r="F3122" s="220"/>
      <c r="G3122" s="220"/>
      <c r="H3122" s="461"/>
      <c r="I3122" s="461"/>
      <c r="J3122" s="595"/>
      <c r="K3122" s="595"/>
      <c r="L3122" s="595"/>
      <c r="M3122" s="595"/>
      <c r="N3122" s="595"/>
      <c r="O3122" s="461"/>
      <c r="P3122" s="461"/>
    </row>
    <row r="3123" spans="1:18" s="462" customFormat="1" ht="17.25" hidden="1" outlineLevel="2" x14ac:dyDescent="0.3">
      <c r="A3123" s="438"/>
      <c r="B3123" s="603"/>
      <c r="C3123" s="439" t="s">
        <v>2762</v>
      </c>
      <c r="D3123" s="440" t="s">
        <v>2665</v>
      </c>
      <c r="E3123" s="91"/>
      <c r="F3123" s="220"/>
      <c r="G3123" s="220"/>
      <c r="H3123" s="461"/>
      <c r="I3123" s="461"/>
      <c r="J3123" s="595"/>
      <c r="K3123" s="595"/>
      <c r="L3123" s="595"/>
      <c r="M3123" s="595"/>
      <c r="N3123" s="595"/>
      <c r="O3123" s="461"/>
      <c r="P3123" s="461"/>
    </row>
    <row r="3124" spans="1:18" s="462" customFormat="1" ht="17.25" hidden="1" outlineLevel="2" x14ac:dyDescent="0.3">
      <c r="A3124" s="438"/>
      <c r="B3124" s="603"/>
      <c r="C3124" s="439" t="s">
        <v>2763</v>
      </c>
      <c r="D3124" s="440" t="s">
        <v>2667</v>
      </c>
      <c r="E3124" s="91"/>
      <c r="F3124" s="220"/>
      <c r="G3124" s="220"/>
      <c r="H3124" s="461"/>
      <c r="I3124" s="461"/>
      <c r="J3124" s="595"/>
      <c r="K3124" s="595"/>
      <c r="L3124" s="595"/>
      <c r="M3124" s="595"/>
      <c r="N3124" s="595"/>
      <c r="O3124" s="461"/>
      <c r="P3124" s="461"/>
    </row>
    <row r="3125" spans="1:18" s="462" customFormat="1" ht="17.25" hidden="1" outlineLevel="2" x14ac:dyDescent="0.3">
      <c r="A3125" s="438"/>
      <c r="B3125" s="603"/>
      <c r="C3125" s="439" t="s">
        <v>2764</v>
      </c>
      <c r="D3125" s="440" t="s">
        <v>2669</v>
      </c>
      <c r="E3125" s="91"/>
      <c r="F3125" s="220"/>
      <c r="G3125" s="220"/>
      <c r="H3125" s="461"/>
      <c r="I3125" s="461"/>
      <c r="J3125" s="595"/>
      <c r="K3125" s="595"/>
      <c r="L3125" s="595"/>
      <c r="M3125" s="595"/>
      <c r="N3125" s="595"/>
      <c r="O3125" s="461"/>
      <c r="P3125" s="461"/>
    </row>
    <row r="3126" spans="1:18" s="462" customFormat="1" ht="17.25" hidden="1" outlineLevel="2" x14ac:dyDescent="0.3">
      <c r="A3126" s="438"/>
      <c r="B3126" s="603"/>
      <c r="C3126" s="439" t="s">
        <v>2765</v>
      </c>
      <c r="D3126" s="440" t="s">
        <v>2671</v>
      </c>
      <c r="E3126" s="91"/>
      <c r="F3126" s="220"/>
      <c r="G3126" s="220"/>
      <c r="H3126" s="461"/>
      <c r="I3126" s="461"/>
      <c r="J3126" s="595"/>
      <c r="K3126" s="595"/>
      <c r="L3126" s="595"/>
      <c r="M3126" s="595"/>
      <c r="N3126" s="595"/>
      <c r="O3126" s="461"/>
      <c r="P3126" s="461"/>
    </row>
    <row r="3127" spans="1:18" s="462" customFormat="1" ht="17.25" hidden="1" outlineLevel="2" x14ac:dyDescent="0.3">
      <c r="A3127" s="438"/>
      <c r="B3127" s="603"/>
      <c r="C3127" s="439" t="s">
        <v>2766</v>
      </c>
      <c r="D3127" s="440" t="s">
        <v>2673</v>
      </c>
      <c r="E3127" s="91"/>
      <c r="F3127" s="220"/>
      <c r="G3127" s="220"/>
      <c r="H3127" s="461"/>
      <c r="I3127" s="461"/>
      <c r="J3127" s="595"/>
      <c r="K3127" s="595"/>
      <c r="L3127" s="595"/>
      <c r="M3127" s="595"/>
      <c r="N3127" s="595"/>
      <c r="O3127" s="461"/>
      <c r="P3127" s="461"/>
    </row>
    <row r="3128" spans="1:18" s="462" customFormat="1" ht="17.25" hidden="1" outlineLevel="2" x14ac:dyDescent="0.3">
      <c r="A3128" s="438"/>
      <c r="B3128" s="603"/>
      <c r="C3128" s="439" t="s">
        <v>2767</v>
      </c>
      <c r="D3128" s="440" t="s">
        <v>2675</v>
      </c>
      <c r="E3128" s="91"/>
      <c r="F3128" s="220"/>
      <c r="G3128" s="220"/>
      <c r="H3128" s="461"/>
      <c r="I3128" s="461"/>
      <c r="J3128" s="595"/>
      <c r="K3128" s="595"/>
      <c r="L3128" s="595"/>
      <c r="M3128" s="595"/>
      <c r="N3128" s="595"/>
      <c r="O3128" s="461"/>
      <c r="P3128" s="461"/>
    </row>
    <row r="3129" spans="1:18" s="462" customFormat="1" ht="17.25" hidden="1" outlineLevel="2" x14ac:dyDescent="0.3">
      <c r="A3129" s="438"/>
      <c r="B3129" s="603"/>
      <c r="C3129" s="439" t="s">
        <v>2768</v>
      </c>
      <c r="D3129" s="440" t="s">
        <v>2677</v>
      </c>
      <c r="E3129" s="91"/>
      <c r="F3129" s="220"/>
      <c r="G3129" s="220"/>
      <c r="H3129" s="461"/>
      <c r="I3129" s="461"/>
      <c r="J3129" s="595"/>
      <c r="K3129" s="595"/>
      <c r="L3129" s="595"/>
      <c r="M3129" s="595"/>
      <c r="N3129" s="595"/>
      <c r="O3129" s="461"/>
      <c r="P3129" s="461"/>
    </row>
    <row r="3130" spans="1:18" s="462" customFormat="1" ht="17.25" hidden="1" outlineLevel="2" x14ac:dyDescent="0.3">
      <c r="A3130" s="438"/>
      <c r="B3130" s="603"/>
      <c r="C3130" s="439" t="s">
        <v>2769</v>
      </c>
      <c r="D3130" s="440" t="s">
        <v>2679</v>
      </c>
      <c r="E3130" s="91"/>
      <c r="F3130" s="220"/>
      <c r="G3130" s="220"/>
      <c r="H3130" s="461"/>
      <c r="I3130" s="461"/>
      <c r="J3130" s="595"/>
      <c r="K3130" s="595"/>
      <c r="L3130" s="595"/>
      <c r="M3130" s="595"/>
      <c r="N3130" s="595"/>
      <c r="O3130" s="461"/>
      <c r="P3130" s="461"/>
    </row>
    <row r="3131" spans="1:18" s="462" customFormat="1" ht="17.25" hidden="1" outlineLevel="2" x14ac:dyDescent="0.3">
      <c r="A3131" s="438"/>
      <c r="B3131" s="603"/>
      <c r="C3131" s="439" t="s">
        <v>2770</v>
      </c>
      <c r="D3131" s="440" t="s">
        <v>2681</v>
      </c>
      <c r="E3131" s="91"/>
      <c r="F3131" s="220"/>
      <c r="G3131" s="220"/>
      <c r="H3131" s="461"/>
      <c r="I3131" s="461"/>
      <c r="J3131" s="595"/>
      <c r="K3131" s="595"/>
      <c r="L3131" s="595"/>
      <c r="M3131" s="595"/>
      <c r="N3131" s="595"/>
      <c r="O3131" s="461"/>
      <c r="P3131" s="461"/>
    </row>
    <row r="3132" spans="1:18" s="462" customFormat="1" ht="17.25" hidden="1" outlineLevel="2" x14ac:dyDescent="0.3">
      <c r="A3132" s="438"/>
      <c r="B3132" s="603"/>
      <c r="C3132" s="439" t="s">
        <v>2771</v>
      </c>
      <c r="D3132" s="440" t="s">
        <v>2683</v>
      </c>
      <c r="E3132" s="91"/>
      <c r="F3132" s="220"/>
      <c r="G3132" s="220"/>
      <c r="H3132" s="461"/>
      <c r="I3132" s="461"/>
      <c r="J3132" s="595"/>
      <c r="K3132" s="595"/>
      <c r="L3132" s="595"/>
      <c r="M3132" s="595"/>
      <c r="N3132" s="595"/>
      <c r="O3132" s="461"/>
      <c r="P3132" s="461"/>
    </row>
    <row r="3133" spans="1:18" s="596" customFormat="1" ht="17.25" hidden="1" outlineLevel="2" x14ac:dyDescent="0.3">
      <c r="A3133" s="438"/>
      <c r="B3133" s="226"/>
      <c r="C3133" s="439" t="s">
        <v>2772</v>
      </c>
      <c r="D3133" s="440" t="s">
        <v>2685</v>
      </c>
      <c r="E3133" s="91"/>
      <c r="F3133" s="220"/>
      <c r="G3133" s="220"/>
      <c r="H3133" s="221"/>
      <c r="I3133" s="222"/>
      <c r="J3133" s="223"/>
      <c r="K3133" s="595"/>
      <c r="L3133" s="595"/>
      <c r="M3133" s="595"/>
      <c r="N3133" s="595"/>
      <c r="O3133" s="595"/>
      <c r="P3133" s="595"/>
      <c r="Q3133" s="595"/>
      <c r="R3133" s="595"/>
    </row>
    <row r="3134" spans="1:18" s="462" customFormat="1" ht="17.25" hidden="1" outlineLevel="2" x14ac:dyDescent="0.3">
      <c r="A3134" s="438"/>
      <c r="B3134" s="603"/>
      <c r="C3134" s="439" t="s">
        <v>2773</v>
      </c>
      <c r="D3134" s="440" t="s">
        <v>2687</v>
      </c>
      <c r="E3134" s="91"/>
      <c r="F3134" s="220"/>
      <c r="G3134" s="220"/>
      <c r="H3134" s="461"/>
      <c r="I3134" s="461"/>
      <c r="J3134" s="595"/>
      <c r="K3134" s="595"/>
      <c r="L3134" s="595"/>
      <c r="M3134" s="595"/>
      <c r="N3134" s="595"/>
      <c r="O3134" s="461"/>
      <c r="P3134" s="461"/>
    </row>
    <row r="3135" spans="1:18" s="462" customFormat="1" ht="17.25" hidden="1" outlineLevel="2" x14ac:dyDescent="0.3">
      <c r="A3135" s="438"/>
      <c r="B3135" s="603"/>
      <c r="C3135" s="439" t="s">
        <v>2774</v>
      </c>
      <c r="D3135" s="440" t="s">
        <v>2689</v>
      </c>
      <c r="E3135" s="91"/>
      <c r="F3135" s="220"/>
      <c r="G3135" s="220"/>
      <c r="H3135" s="461"/>
      <c r="I3135" s="461"/>
      <c r="J3135" s="595"/>
      <c r="K3135" s="595"/>
      <c r="L3135" s="595"/>
      <c r="M3135" s="595"/>
      <c r="N3135" s="595"/>
      <c r="O3135" s="461"/>
      <c r="P3135" s="461"/>
    </row>
    <row r="3136" spans="1:18" s="596" customFormat="1" ht="17.25" hidden="1" customHeight="1" outlineLevel="2" x14ac:dyDescent="0.3">
      <c r="A3136" s="444"/>
      <c r="B3136" s="451"/>
      <c r="C3136" s="451"/>
      <c r="D3136" s="451"/>
      <c r="E3136" s="452"/>
      <c r="F3136" s="220"/>
      <c r="G3136" s="220"/>
      <c r="H3136" s="221"/>
      <c r="I3136" s="222"/>
      <c r="J3136" s="223"/>
      <c r="K3136" s="595"/>
      <c r="L3136" s="595"/>
      <c r="M3136" s="595"/>
      <c r="N3136" s="595"/>
      <c r="O3136" s="595"/>
      <c r="P3136" s="595"/>
      <c r="Q3136" s="595"/>
      <c r="R3136" s="595"/>
    </row>
    <row r="3137" spans="1:18" s="462" customFormat="1" ht="17.25" hidden="1" outlineLevel="2" x14ac:dyDescent="0.3">
      <c r="A3137" s="438"/>
      <c r="B3137" s="603"/>
      <c r="C3137" s="439" t="s">
        <v>2775</v>
      </c>
      <c r="D3137" s="440" t="s">
        <v>2776</v>
      </c>
      <c r="E3137" s="91" t="s">
        <v>2284</v>
      </c>
      <c r="F3137" s="220"/>
      <c r="G3137" s="220"/>
      <c r="H3137" s="461"/>
      <c r="I3137" s="461"/>
      <c r="J3137" s="595"/>
      <c r="K3137" s="595"/>
      <c r="L3137" s="595"/>
      <c r="M3137" s="595"/>
      <c r="N3137" s="595"/>
      <c r="O3137" s="461"/>
      <c r="P3137" s="461"/>
    </row>
    <row r="3138" spans="1:18" s="462" customFormat="1" ht="17.25" hidden="1" outlineLevel="2" x14ac:dyDescent="0.3">
      <c r="A3138" s="438"/>
      <c r="B3138" s="603"/>
      <c r="C3138" s="439" t="s">
        <v>2829</v>
      </c>
      <c r="D3138" s="440" t="s">
        <v>2830</v>
      </c>
      <c r="E3138" s="91" t="s">
        <v>2287</v>
      </c>
      <c r="F3138" s="220"/>
      <c r="G3138" s="220"/>
      <c r="H3138" s="461"/>
      <c r="I3138" s="461"/>
      <c r="J3138" s="595"/>
      <c r="K3138" s="595"/>
      <c r="L3138" s="595"/>
      <c r="M3138" s="595"/>
      <c r="N3138" s="595"/>
      <c r="O3138" s="461"/>
      <c r="P3138" s="461"/>
    </row>
    <row r="3139" spans="1:18" s="462" customFormat="1" ht="17.25" hidden="1" outlineLevel="2" x14ac:dyDescent="0.3">
      <c r="A3139" s="438"/>
      <c r="B3139" s="603"/>
      <c r="C3139" s="439" t="s">
        <v>2831</v>
      </c>
      <c r="D3139" s="440" t="s">
        <v>2832</v>
      </c>
      <c r="E3139" s="91"/>
      <c r="F3139" s="220"/>
      <c r="G3139" s="220"/>
      <c r="H3139" s="461"/>
      <c r="I3139" s="461"/>
      <c r="J3139" s="595"/>
      <c r="K3139" s="595"/>
      <c r="L3139" s="595"/>
      <c r="M3139" s="595"/>
      <c r="N3139" s="595"/>
      <c r="O3139" s="461"/>
      <c r="P3139" s="461"/>
    </row>
    <row r="3140" spans="1:18" s="462" customFormat="1" ht="17.25" hidden="1" outlineLevel="2" x14ac:dyDescent="0.3">
      <c r="A3140" s="438"/>
      <c r="B3140" s="603"/>
      <c r="C3140" s="439" t="s">
        <v>2833</v>
      </c>
      <c r="D3140" s="440" t="s">
        <v>2834</v>
      </c>
      <c r="E3140" s="91"/>
      <c r="F3140" s="220"/>
      <c r="G3140" s="220"/>
      <c r="H3140" s="461"/>
      <c r="I3140" s="461"/>
      <c r="J3140" s="595"/>
      <c r="K3140" s="595"/>
      <c r="L3140" s="595"/>
      <c r="M3140" s="595"/>
      <c r="N3140" s="595"/>
      <c r="O3140" s="461"/>
      <c r="P3140" s="461"/>
    </row>
    <row r="3141" spans="1:18" s="462" customFormat="1" ht="17.25" hidden="1" outlineLevel="2" x14ac:dyDescent="0.3">
      <c r="A3141" s="438"/>
      <c r="B3141" s="603"/>
      <c r="C3141" s="439" t="s">
        <v>2835</v>
      </c>
      <c r="D3141" s="440" t="s">
        <v>2836</v>
      </c>
      <c r="E3141" s="91"/>
      <c r="F3141" s="220"/>
      <c r="G3141" s="220"/>
      <c r="H3141" s="461"/>
      <c r="I3141" s="461"/>
      <c r="J3141" s="595"/>
      <c r="K3141" s="595"/>
      <c r="L3141" s="595"/>
      <c r="M3141" s="595"/>
      <c r="N3141" s="595"/>
      <c r="O3141" s="461"/>
      <c r="P3141" s="461"/>
    </row>
    <row r="3142" spans="1:18" s="596" customFormat="1" ht="17.25" hidden="1" customHeight="1" outlineLevel="2" x14ac:dyDescent="0.3">
      <c r="A3142" s="444"/>
      <c r="B3142" s="451"/>
      <c r="C3142" s="451"/>
      <c r="D3142" s="451"/>
      <c r="E3142" s="452"/>
      <c r="F3142" s="220"/>
      <c r="G3142" s="220"/>
      <c r="H3142" s="221"/>
      <c r="I3142" s="222"/>
      <c r="J3142" s="223"/>
      <c r="K3142" s="595"/>
      <c r="L3142" s="595"/>
      <c r="M3142" s="595"/>
      <c r="N3142" s="595"/>
      <c r="O3142" s="595"/>
      <c r="P3142" s="595"/>
      <c r="Q3142" s="595"/>
      <c r="R3142" s="595"/>
    </row>
    <row r="3143" spans="1:18" s="462" customFormat="1" ht="17.25" hidden="1" outlineLevel="2" x14ac:dyDescent="0.3">
      <c r="A3143" s="438"/>
      <c r="B3143" s="603"/>
      <c r="C3143" s="529" t="s">
        <v>2837</v>
      </c>
      <c r="D3143" s="531" t="s">
        <v>2838</v>
      </c>
      <c r="E3143" s="91" t="s">
        <v>2202</v>
      </c>
      <c r="F3143" s="220"/>
      <c r="G3143" s="220"/>
      <c r="H3143" s="461"/>
      <c r="I3143" s="461"/>
      <c r="J3143" s="595"/>
      <c r="K3143" s="595"/>
      <c r="L3143" s="595"/>
      <c r="M3143" s="595"/>
      <c r="N3143" s="595"/>
      <c r="O3143" s="461"/>
      <c r="P3143" s="461"/>
    </row>
    <row r="3144" spans="1:18" s="462" customFormat="1" ht="17.25" hidden="1" outlineLevel="2" x14ac:dyDescent="0.3">
      <c r="A3144" s="438"/>
      <c r="B3144" s="603"/>
      <c r="C3144" s="529" t="s">
        <v>2839</v>
      </c>
      <c r="D3144" s="531" t="s">
        <v>2840</v>
      </c>
      <c r="E3144" s="91" t="s">
        <v>2202</v>
      </c>
      <c r="F3144" s="220"/>
      <c r="G3144" s="220"/>
      <c r="H3144" s="461"/>
      <c r="I3144" s="461"/>
      <c r="J3144" s="595"/>
      <c r="K3144" s="595"/>
      <c r="L3144" s="595"/>
      <c r="M3144" s="595"/>
      <c r="N3144" s="595"/>
      <c r="O3144" s="461"/>
      <c r="P3144" s="461"/>
    </row>
    <row r="3145" spans="1:18" s="462" customFormat="1" ht="17.25" hidden="1" outlineLevel="2" x14ac:dyDescent="0.3">
      <c r="A3145" s="438"/>
      <c r="B3145" s="603"/>
      <c r="C3145" s="439" t="s">
        <v>2841</v>
      </c>
      <c r="D3145" s="440" t="s">
        <v>2842</v>
      </c>
      <c r="E3145" s="91"/>
      <c r="F3145" s="220"/>
      <c r="G3145" s="220"/>
      <c r="H3145" s="461"/>
      <c r="I3145" s="461"/>
      <c r="J3145" s="595"/>
      <c r="K3145" s="595"/>
      <c r="L3145" s="595"/>
      <c r="M3145" s="595"/>
      <c r="N3145" s="595"/>
      <c r="O3145" s="461"/>
      <c r="P3145" s="461"/>
    </row>
    <row r="3146" spans="1:18" s="462" customFormat="1" ht="17.25" hidden="1" outlineLevel="2" x14ac:dyDescent="0.3">
      <c r="A3146" s="438"/>
      <c r="B3146" s="603"/>
      <c r="C3146" s="439" t="s">
        <v>2843</v>
      </c>
      <c r="D3146" s="440" t="s">
        <v>2844</v>
      </c>
      <c r="E3146" s="91"/>
      <c r="F3146" s="220"/>
      <c r="G3146" s="220"/>
      <c r="H3146" s="461"/>
      <c r="I3146" s="461"/>
      <c r="J3146" s="595"/>
      <c r="K3146" s="595"/>
      <c r="L3146" s="595"/>
      <c r="M3146" s="595"/>
      <c r="N3146" s="595"/>
      <c r="O3146" s="461"/>
      <c r="P3146" s="461"/>
    </row>
    <row r="3147" spans="1:18" s="462" customFormat="1" ht="17.25" hidden="1" outlineLevel="2" x14ac:dyDescent="0.3">
      <c r="A3147" s="438"/>
      <c r="B3147" s="603"/>
      <c r="C3147" s="439" t="s">
        <v>2845</v>
      </c>
      <c r="D3147" s="440" t="s">
        <v>2846</v>
      </c>
      <c r="E3147" s="91"/>
      <c r="F3147" s="220"/>
      <c r="G3147" s="220"/>
      <c r="H3147" s="461"/>
      <c r="I3147" s="461"/>
      <c r="J3147" s="595"/>
      <c r="K3147" s="595"/>
      <c r="L3147" s="595"/>
      <c r="M3147" s="595"/>
      <c r="N3147" s="595"/>
      <c r="O3147" s="461"/>
      <c r="P3147" s="461"/>
    </row>
    <row r="3148" spans="1:18" s="462" customFormat="1" ht="17.25" hidden="1" outlineLevel="2" x14ac:dyDescent="0.3">
      <c r="A3148" s="438"/>
      <c r="B3148" s="603"/>
      <c r="C3148" s="439" t="s">
        <v>2847</v>
      </c>
      <c r="D3148" s="440" t="s">
        <v>2848</v>
      </c>
      <c r="E3148" s="91"/>
      <c r="F3148" s="220"/>
      <c r="G3148" s="220"/>
      <c r="H3148" s="461"/>
      <c r="I3148" s="461"/>
      <c r="J3148" s="595"/>
      <c r="K3148" s="595"/>
      <c r="L3148" s="595"/>
      <c r="M3148" s="595"/>
      <c r="N3148" s="595"/>
      <c r="O3148" s="461"/>
      <c r="P3148" s="461"/>
    </row>
    <row r="3149" spans="1:18" s="596" customFormat="1" ht="17.25" hidden="1" customHeight="1" outlineLevel="2" x14ac:dyDescent="0.3">
      <c r="A3149" s="444"/>
      <c r="B3149" s="451"/>
      <c r="C3149" s="451"/>
      <c r="D3149" s="451"/>
      <c r="E3149" s="452"/>
      <c r="F3149" s="220"/>
      <c r="G3149" s="220"/>
      <c r="H3149" s="221"/>
      <c r="I3149" s="222"/>
      <c r="J3149" s="223"/>
      <c r="K3149" s="595"/>
      <c r="L3149" s="595"/>
      <c r="M3149" s="595"/>
      <c r="N3149" s="595"/>
      <c r="O3149" s="595"/>
      <c r="P3149" s="595"/>
      <c r="Q3149" s="595"/>
      <c r="R3149" s="595"/>
    </row>
    <row r="3150" spans="1:18" s="462" customFormat="1" ht="17.25" hidden="1" outlineLevel="2" x14ac:dyDescent="0.3">
      <c r="A3150" s="438"/>
      <c r="B3150" s="603"/>
      <c r="C3150" s="439" t="s">
        <v>2849</v>
      </c>
      <c r="D3150" s="440" t="s">
        <v>2850</v>
      </c>
      <c r="E3150" s="91" t="s">
        <v>2296</v>
      </c>
      <c r="F3150" s="220"/>
      <c r="G3150" s="220"/>
      <c r="H3150" s="461"/>
      <c r="I3150" s="461"/>
      <c r="J3150" s="595"/>
      <c r="K3150" s="595"/>
      <c r="L3150" s="595"/>
      <c r="M3150" s="595"/>
      <c r="N3150" s="595"/>
      <c r="O3150" s="461"/>
      <c r="P3150" s="461"/>
    </row>
    <row r="3151" spans="1:18" s="462" customFormat="1" ht="17.25" hidden="1" outlineLevel="2" x14ac:dyDescent="0.3">
      <c r="A3151" s="438"/>
      <c r="B3151" s="603"/>
      <c r="C3151" s="439" t="s">
        <v>2851</v>
      </c>
      <c r="D3151" s="440" t="s">
        <v>2852</v>
      </c>
      <c r="E3151" s="91"/>
      <c r="F3151" s="220"/>
      <c r="G3151" s="220"/>
      <c r="H3151" s="461"/>
      <c r="I3151" s="461"/>
      <c r="J3151" s="595"/>
      <c r="K3151" s="595"/>
      <c r="L3151" s="595"/>
      <c r="M3151" s="595"/>
      <c r="N3151" s="595"/>
      <c r="O3151" s="461"/>
      <c r="P3151" s="461"/>
    </row>
    <row r="3152" spans="1:18" s="462" customFormat="1" ht="17.25" hidden="1" outlineLevel="2" x14ac:dyDescent="0.3">
      <c r="A3152" s="438"/>
      <c r="B3152" s="603"/>
      <c r="C3152" s="439" t="s">
        <v>2853</v>
      </c>
      <c r="D3152" s="440" t="s">
        <v>2854</v>
      </c>
      <c r="E3152" s="91"/>
      <c r="F3152" s="220"/>
      <c r="G3152" s="220"/>
      <c r="H3152" s="461"/>
      <c r="I3152" s="461"/>
      <c r="J3152" s="595"/>
      <c r="K3152" s="595"/>
      <c r="L3152" s="595"/>
      <c r="M3152" s="595"/>
      <c r="N3152" s="595"/>
      <c r="O3152" s="461"/>
      <c r="P3152" s="461"/>
    </row>
    <row r="3153" spans="1:18" s="462" customFormat="1" ht="17.25" hidden="1" outlineLevel="2" x14ac:dyDescent="0.3">
      <c r="A3153" s="438"/>
      <c r="B3153" s="603"/>
      <c r="C3153" s="439" t="s">
        <v>2855</v>
      </c>
      <c r="D3153" s="440" t="s">
        <v>2856</v>
      </c>
      <c r="E3153" s="91"/>
      <c r="F3153" s="220"/>
      <c r="G3153" s="220"/>
      <c r="H3153" s="461"/>
      <c r="I3153" s="461"/>
      <c r="J3153" s="595"/>
      <c r="K3153" s="595"/>
      <c r="L3153" s="595"/>
      <c r="M3153" s="595"/>
      <c r="N3153" s="595"/>
      <c r="O3153" s="461"/>
      <c r="P3153" s="461"/>
    </row>
    <row r="3154" spans="1:18" s="462" customFormat="1" ht="17.25" hidden="1" outlineLevel="2" x14ac:dyDescent="0.3">
      <c r="A3154" s="438"/>
      <c r="B3154" s="603"/>
      <c r="C3154" s="439" t="s">
        <v>2857</v>
      </c>
      <c r="D3154" s="440" t="s">
        <v>2858</v>
      </c>
      <c r="E3154" s="91"/>
      <c r="F3154" s="220"/>
      <c r="G3154" s="220"/>
      <c r="H3154" s="461"/>
      <c r="I3154" s="461"/>
      <c r="J3154" s="595"/>
      <c r="K3154" s="595"/>
      <c r="L3154" s="595"/>
      <c r="M3154" s="595"/>
      <c r="N3154" s="595"/>
      <c r="O3154" s="461"/>
      <c r="P3154" s="461"/>
    </row>
    <row r="3155" spans="1:18" s="462" customFormat="1" ht="17.25" hidden="1" outlineLevel="2" x14ac:dyDescent="0.3">
      <c r="A3155" s="438"/>
      <c r="B3155" s="603"/>
      <c r="C3155" s="439" t="s">
        <v>2859</v>
      </c>
      <c r="D3155" s="440" t="s">
        <v>2860</v>
      </c>
      <c r="E3155" s="91"/>
      <c r="F3155" s="220"/>
      <c r="G3155" s="220"/>
      <c r="H3155" s="461"/>
      <c r="I3155" s="461"/>
      <c r="J3155" s="595"/>
      <c r="K3155" s="595"/>
      <c r="L3155" s="595"/>
      <c r="M3155" s="595"/>
      <c r="N3155" s="595"/>
      <c r="O3155" s="461"/>
      <c r="P3155" s="461"/>
    </row>
    <row r="3156" spans="1:18" s="596" customFormat="1" ht="17.25" hidden="1" customHeight="1" outlineLevel="2" x14ac:dyDescent="0.3">
      <c r="A3156" s="444"/>
      <c r="B3156" s="451"/>
      <c r="C3156" s="451"/>
      <c r="D3156" s="451"/>
      <c r="E3156" s="452"/>
      <c r="F3156" s="220"/>
      <c r="G3156" s="220"/>
      <c r="H3156" s="221"/>
      <c r="I3156" s="222"/>
      <c r="J3156" s="223"/>
      <c r="K3156" s="595"/>
      <c r="L3156" s="595"/>
      <c r="M3156" s="595"/>
      <c r="N3156" s="595"/>
      <c r="O3156" s="595"/>
      <c r="P3156" s="595"/>
      <c r="Q3156" s="595"/>
      <c r="R3156" s="595"/>
    </row>
    <row r="3157" spans="1:18" s="462" customFormat="1" ht="34.5" hidden="1" outlineLevel="2" x14ac:dyDescent="0.3">
      <c r="A3157" s="438"/>
      <c r="B3157" s="603"/>
      <c r="C3157" s="439" t="s">
        <v>2791</v>
      </c>
      <c r="D3157" s="440" t="s">
        <v>2792</v>
      </c>
      <c r="E3157" s="91" t="s">
        <v>2309</v>
      </c>
      <c r="F3157" s="220"/>
      <c r="G3157" s="220"/>
      <c r="H3157" s="461"/>
      <c r="I3157" s="461"/>
      <c r="J3157" s="595"/>
      <c r="K3157" s="595"/>
      <c r="L3157" s="595"/>
      <c r="M3157" s="595"/>
      <c r="N3157" s="595"/>
      <c r="O3157" s="461"/>
      <c r="P3157" s="461"/>
    </row>
    <row r="3158" spans="1:18" s="596" customFormat="1" ht="17.25" hidden="1" customHeight="1" outlineLevel="2" x14ac:dyDescent="0.3">
      <c r="A3158" s="444"/>
      <c r="B3158" s="451"/>
      <c r="C3158" s="451"/>
      <c r="D3158" s="451"/>
      <c r="E3158" s="452"/>
      <c r="F3158" s="220"/>
      <c r="G3158" s="220"/>
      <c r="H3158" s="221"/>
      <c r="I3158" s="222"/>
      <c r="J3158" s="223"/>
      <c r="K3158" s="595"/>
      <c r="L3158" s="595"/>
      <c r="M3158" s="595"/>
      <c r="N3158" s="595"/>
      <c r="O3158" s="595"/>
      <c r="P3158" s="595"/>
      <c r="Q3158" s="595"/>
      <c r="R3158" s="595"/>
    </row>
    <row r="3159" spans="1:18" s="462" customFormat="1" ht="34.5" hidden="1" outlineLevel="2" x14ac:dyDescent="0.3">
      <c r="A3159" s="438"/>
      <c r="B3159" s="603"/>
      <c r="C3159" s="439" t="s">
        <v>2793</v>
      </c>
      <c r="D3159" s="440" t="s">
        <v>2709</v>
      </c>
      <c r="E3159" s="507" t="s">
        <v>2312</v>
      </c>
      <c r="F3159" s="220"/>
      <c r="G3159" s="220"/>
      <c r="H3159" s="461"/>
      <c r="I3159" s="461"/>
      <c r="J3159" s="595"/>
      <c r="K3159" s="595"/>
      <c r="L3159" s="595"/>
      <c r="M3159" s="595"/>
      <c r="N3159" s="595"/>
      <c r="O3159" s="461"/>
      <c r="P3159" s="461"/>
    </row>
    <row r="3160" spans="1:18" s="462" customFormat="1" ht="17.25" hidden="1" outlineLevel="2" x14ac:dyDescent="0.3">
      <c r="A3160" s="438"/>
      <c r="B3160" s="603"/>
      <c r="C3160" s="439" t="s">
        <v>2794</v>
      </c>
      <c r="D3160" s="440" t="s">
        <v>2711</v>
      </c>
      <c r="E3160" s="91"/>
      <c r="F3160" s="220"/>
      <c r="G3160" s="220"/>
      <c r="H3160" s="461"/>
      <c r="I3160" s="461"/>
      <c r="J3160" s="595"/>
      <c r="K3160" s="595"/>
      <c r="L3160" s="595"/>
      <c r="M3160" s="595"/>
      <c r="N3160" s="595"/>
      <c r="O3160" s="461"/>
      <c r="P3160" s="461"/>
    </row>
    <row r="3161" spans="1:18" s="596" customFormat="1" ht="17.25" hidden="1" customHeight="1" outlineLevel="2" x14ac:dyDescent="0.3">
      <c r="A3161" s="444"/>
      <c r="B3161" s="451"/>
      <c r="C3161" s="451"/>
      <c r="D3161" s="451"/>
      <c r="E3161" s="452"/>
      <c r="F3161" s="220"/>
      <c r="G3161" s="220"/>
      <c r="H3161" s="221"/>
      <c r="I3161" s="222"/>
      <c r="J3161" s="223"/>
      <c r="K3161" s="595"/>
      <c r="L3161" s="595"/>
      <c r="M3161" s="595"/>
      <c r="N3161" s="595"/>
      <c r="O3161" s="595"/>
      <c r="P3161" s="595"/>
      <c r="Q3161" s="595"/>
      <c r="R3161" s="595"/>
    </row>
    <row r="3162" spans="1:18" s="462" customFormat="1" ht="17.25" hidden="1" outlineLevel="2" x14ac:dyDescent="0.3">
      <c r="A3162" s="438"/>
      <c r="B3162" s="603"/>
      <c r="C3162" s="439" t="s">
        <v>2795</v>
      </c>
      <c r="D3162" s="440" t="s">
        <v>2796</v>
      </c>
      <c r="E3162" s="679" t="s">
        <v>2317</v>
      </c>
      <c r="F3162" s="220"/>
      <c r="G3162" s="220"/>
      <c r="H3162" s="461"/>
      <c r="I3162" s="461"/>
      <c r="J3162" s="595"/>
      <c r="K3162" s="595"/>
      <c r="L3162" s="595"/>
      <c r="M3162" s="595"/>
      <c r="N3162" s="595"/>
      <c r="O3162" s="461"/>
      <c r="P3162" s="461"/>
    </row>
    <row r="3163" spans="1:18" s="462" customFormat="1" ht="17.25" hidden="1" outlineLevel="2" x14ac:dyDescent="0.3">
      <c r="A3163" s="438"/>
      <c r="B3163" s="603"/>
      <c r="C3163" s="439" t="s">
        <v>2797</v>
      </c>
      <c r="D3163" s="440" t="s">
        <v>2798</v>
      </c>
      <c r="E3163" s="91"/>
      <c r="F3163" s="220"/>
      <c r="G3163" s="220"/>
      <c r="H3163" s="461"/>
      <c r="I3163" s="461"/>
      <c r="J3163" s="595"/>
      <c r="K3163" s="595"/>
      <c r="L3163" s="595"/>
      <c r="M3163" s="595"/>
      <c r="N3163" s="595"/>
      <c r="O3163" s="461"/>
      <c r="P3163" s="461"/>
    </row>
    <row r="3164" spans="1:18" s="462" customFormat="1" ht="17.25" hidden="1" outlineLevel="2" x14ac:dyDescent="0.3">
      <c r="A3164" s="438"/>
      <c r="B3164" s="603"/>
      <c r="C3164" s="439" t="s">
        <v>2799</v>
      </c>
      <c r="D3164" s="440" t="s">
        <v>2800</v>
      </c>
      <c r="E3164" s="91"/>
      <c r="F3164" s="220"/>
      <c r="G3164" s="220"/>
      <c r="H3164" s="461"/>
      <c r="I3164" s="461"/>
      <c r="J3164" s="595"/>
      <c r="K3164" s="595"/>
      <c r="L3164" s="595"/>
      <c r="M3164" s="595"/>
      <c r="N3164" s="595"/>
      <c r="O3164" s="461"/>
      <c r="P3164" s="461"/>
    </row>
    <row r="3165" spans="1:18" s="462" customFormat="1" ht="17.25" hidden="1" outlineLevel="2" x14ac:dyDescent="0.3">
      <c r="A3165" s="438"/>
      <c r="B3165" s="603"/>
      <c r="C3165" s="439" t="s">
        <v>2801</v>
      </c>
      <c r="D3165" s="440" t="s">
        <v>2802</v>
      </c>
      <c r="E3165" s="91"/>
      <c r="F3165" s="220"/>
      <c r="G3165" s="220"/>
      <c r="H3165" s="461"/>
      <c r="I3165" s="461"/>
      <c r="J3165" s="595"/>
      <c r="K3165" s="595"/>
      <c r="L3165" s="595"/>
      <c r="M3165" s="595"/>
      <c r="N3165" s="595"/>
      <c r="O3165" s="461"/>
      <c r="P3165" s="461"/>
    </row>
    <row r="3166" spans="1:18" s="462" customFormat="1" ht="17.25" hidden="1" outlineLevel="2" x14ac:dyDescent="0.3">
      <c r="A3166" s="438"/>
      <c r="B3166" s="603"/>
      <c r="C3166" s="439" t="s">
        <v>2803</v>
      </c>
      <c r="D3166" s="440" t="s">
        <v>2804</v>
      </c>
      <c r="E3166" s="507"/>
      <c r="F3166" s="220"/>
      <c r="G3166" s="220"/>
      <c r="H3166" s="461"/>
      <c r="I3166" s="461"/>
      <c r="J3166" s="595"/>
      <c r="K3166" s="595"/>
      <c r="L3166" s="595"/>
      <c r="M3166" s="595"/>
      <c r="N3166" s="595"/>
      <c r="O3166" s="461"/>
      <c r="P3166" s="461"/>
    </row>
    <row r="3167" spans="1:18" s="462" customFormat="1" ht="17.25" hidden="1" outlineLevel="2" x14ac:dyDescent="0.3">
      <c r="A3167" s="438"/>
      <c r="B3167" s="603"/>
      <c r="C3167" s="439" t="s">
        <v>2805</v>
      </c>
      <c r="D3167" s="440" t="s">
        <v>2806</v>
      </c>
      <c r="E3167" s="507"/>
      <c r="F3167" s="220"/>
      <c r="G3167" s="220"/>
      <c r="H3167" s="461"/>
      <c r="I3167" s="461"/>
      <c r="J3167" s="595"/>
      <c r="K3167" s="595"/>
      <c r="L3167" s="595"/>
      <c r="M3167" s="595"/>
      <c r="N3167" s="595"/>
      <c r="O3167" s="461"/>
      <c r="P3167" s="461"/>
    </row>
    <row r="3168" spans="1:18" s="462" customFormat="1" ht="17.25" hidden="1" outlineLevel="2" x14ac:dyDescent="0.3">
      <c r="A3168" s="438"/>
      <c r="B3168" s="603"/>
      <c r="C3168" s="439" t="s">
        <v>2807</v>
      </c>
      <c r="D3168" s="440" t="s">
        <v>2808</v>
      </c>
      <c r="E3168" s="507"/>
      <c r="F3168" s="220"/>
      <c r="G3168" s="220"/>
      <c r="H3168" s="461"/>
      <c r="I3168" s="461"/>
      <c r="J3168" s="595"/>
      <c r="K3168" s="595"/>
      <c r="L3168" s="595"/>
      <c r="M3168" s="595"/>
      <c r="N3168" s="595"/>
      <c r="O3168" s="461"/>
      <c r="P3168" s="461"/>
    </row>
    <row r="3169" spans="1:18" s="596" customFormat="1" ht="17.25" hidden="1" customHeight="1" outlineLevel="2" x14ac:dyDescent="0.3">
      <c r="A3169" s="444"/>
      <c r="B3169" s="451"/>
      <c r="C3169" s="451"/>
      <c r="D3169" s="451"/>
      <c r="E3169" s="452"/>
      <c r="F3169" s="220"/>
      <c r="G3169" s="220"/>
      <c r="H3169" s="221"/>
      <c r="I3169" s="222"/>
      <c r="J3169" s="223"/>
      <c r="K3169" s="595"/>
      <c r="L3169" s="595"/>
      <c r="M3169" s="595"/>
      <c r="N3169" s="595"/>
      <c r="O3169" s="595"/>
      <c r="P3169" s="595"/>
      <c r="Q3169" s="595"/>
      <c r="R3169" s="595"/>
    </row>
    <row r="3170" spans="1:18" s="462" customFormat="1" ht="17.25" hidden="1" outlineLevel="2" x14ac:dyDescent="0.3">
      <c r="A3170" s="438"/>
      <c r="B3170" s="603"/>
      <c r="C3170" s="439" t="s">
        <v>2861</v>
      </c>
      <c r="D3170" s="440" t="s">
        <v>2862</v>
      </c>
      <c r="E3170" s="619" t="s">
        <v>2863</v>
      </c>
      <c r="F3170" s="220"/>
      <c r="G3170" s="220"/>
      <c r="H3170" s="461"/>
      <c r="I3170" s="461"/>
      <c r="J3170" s="595"/>
      <c r="K3170" s="595"/>
      <c r="L3170" s="595"/>
      <c r="M3170" s="595"/>
      <c r="N3170" s="595"/>
      <c r="O3170" s="461"/>
      <c r="P3170" s="461"/>
    </row>
    <row r="3171" spans="1:18" s="462" customFormat="1" ht="17.25" hidden="1" outlineLevel="2" x14ac:dyDescent="0.3">
      <c r="A3171" s="438"/>
      <c r="B3171" s="603"/>
      <c r="C3171" s="439" t="s">
        <v>2809</v>
      </c>
      <c r="D3171" s="440" t="s">
        <v>2810</v>
      </c>
      <c r="E3171" s="619" t="s">
        <v>2863</v>
      </c>
      <c r="F3171" s="220"/>
      <c r="G3171" s="220"/>
      <c r="H3171" s="461"/>
      <c r="I3171" s="461"/>
      <c r="J3171" s="595"/>
      <c r="K3171" s="595"/>
      <c r="L3171" s="595"/>
      <c r="M3171" s="595"/>
      <c r="N3171" s="595"/>
      <c r="O3171" s="461"/>
      <c r="P3171" s="461"/>
    </row>
    <row r="3172" spans="1:18" s="462" customFormat="1" ht="17.25" hidden="1" outlineLevel="2" x14ac:dyDescent="0.3">
      <c r="A3172" s="438"/>
      <c r="B3172" s="603"/>
      <c r="C3172" s="439" t="s">
        <v>2812</v>
      </c>
      <c r="D3172" s="440" t="s">
        <v>2813</v>
      </c>
      <c r="E3172" s="619" t="s">
        <v>2863</v>
      </c>
      <c r="F3172" s="220"/>
      <c r="G3172" s="220"/>
      <c r="H3172" s="461"/>
      <c r="I3172" s="461"/>
      <c r="J3172" s="595"/>
      <c r="K3172" s="595"/>
      <c r="L3172" s="595"/>
      <c r="M3172" s="595"/>
      <c r="N3172" s="595"/>
      <c r="O3172" s="461"/>
      <c r="P3172" s="461"/>
    </row>
    <row r="3173" spans="1:18" s="462" customFormat="1" ht="34.5" hidden="1" outlineLevel="2" x14ac:dyDescent="0.3">
      <c r="A3173" s="438"/>
      <c r="B3173" s="603"/>
      <c r="C3173" s="439" t="s">
        <v>2814</v>
      </c>
      <c r="D3173" s="440" t="s">
        <v>2815</v>
      </c>
      <c r="E3173" s="619" t="s">
        <v>2863</v>
      </c>
      <c r="F3173" s="220"/>
      <c r="G3173" s="220"/>
      <c r="H3173" s="461"/>
      <c r="I3173" s="461"/>
      <c r="J3173" s="595"/>
      <c r="K3173" s="595"/>
      <c r="L3173" s="595"/>
      <c r="M3173" s="595"/>
      <c r="N3173" s="595"/>
      <c r="O3173" s="461"/>
      <c r="P3173" s="461"/>
    </row>
    <row r="3174" spans="1:18" s="596" customFormat="1" ht="17.25" hidden="1" customHeight="1" outlineLevel="2" x14ac:dyDescent="0.3">
      <c r="A3174" s="444"/>
      <c r="B3174" s="451"/>
      <c r="C3174" s="451"/>
      <c r="D3174" s="451"/>
      <c r="E3174" s="452"/>
      <c r="F3174" s="220"/>
      <c r="G3174" s="220"/>
      <c r="H3174" s="221"/>
      <c r="I3174" s="222"/>
      <c r="J3174" s="223"/>
      <c r="K3174" s="595"/>
      <c r="L3174" s="595"/>
      <c r="M3174" s="595"/>
      <c r="N3174" s="595"/>
      <c r="O3174" s="595"/>
      <c r="P3174" s="595"/>
      <c r="Q3174" s="595"/>
      <c r="R3174" s="595"/>
    </row>
    <row r="3175" spans="1:18" s="86" customFormat="1" ht="34.5" hidden="1" outlineLevel="2" x14ac:dyDescent="0.3">
      <c r="A3175" s="438"/>
      <c r="B3175" s="614"/>
      <c r="C3175" s="623" t="s">
        <v>658</v>
      </c>
      <c r="D3175" s="439" t="s">
        <v>2067</v>
      </c>
      <c r="E3175" s="507" t="s">
        <v>2014</v>
      </c>
      <c r="F3175" s="460"/>
      <c r="G3175" s="220"/>
      <c r="H3175" s="462"/>
      <c r="I3175" s="462"/>
      <c r="J3175" s="462"/>
      <c r="K3175" s="462"/>
      <c r="L3175" s="462"/>
      <c r="M3175" s="462"/>
      <c r="N3175" s="462"/>
      <c r="O3175" s="462"/>
      <c r="P3175" s="462"/>
      <c r="Q3175" s="462"/>
      <c r="R3175" s="462"/>
    </row>
    <row r="3176" spans="1:18" s="86" customFormat="1" ht="34.5" hidden="1" outlineLevel="2" x14ac:dyDescent="0.3">
      <c r="A3176" s="438"/>
      <c r="B3176" s="614"/>
      <c r="C3176" s="623" t="s">
        <v>659</v>
      </c>
      <c r="D3176" s="439" t="s">
        <v>2068</v>
      </c>
      <c r="E3176" s="507" t="s">
        <v>2014</v>
      </c>
      <c r="F3176" s="460"/>
      <c r="G3176" s="220"/>
      <c r="H3176" s="462"/>
      <c r="I3176" s="462"/>
      <c r="J3176" s="462"/>
      <c r="K3176" s="462"/>
      <c r="L3176" s="462"/>
      <c r="M3176" s="462"/>
      <c r="N3176" s="462"/>
      <c r="O3176" s="462"/>
      <c r="P3176" s="462"/>
      <c r="Q3176" s="462"/>
      <c r="R3176" s="462"/>
    </row>
    <row r="3177" spans="1:18" s="86" customFormat="1" ht="34.5" hidden="1" outlineLevel="2" x14ac:dyDescent="0.3">
      <c r="A3177" s="438"/>
      <c r="B3177" s="614"/>
      <c r="C3177" s="439" t="s">
        <v>85</v>
      </c>
      <c r="D3177" s="439" t="s">
        <v>2069</v>
      </c>
      <c r="E3177" s="507" t="s">
        <v>2014</v>
      </c>
      <c r="F3177" s="460"/>
      <c r="G3177" s="220"/>
      <c r="H3177" s="462"/>
      <c r="I3177" s="462"/>
      <c r="J3177" s="462"/>
      <c r="K3177" s="462"/>
      <c r="L3177" s="462"/>
      <c r="M3177" s="462"/>
      <c r="N3177" s="462"/>
      <c r="O3177" s="462"/>
      <c r="P3177" s="462"/>
      <c r="Q3177" s="462"/>
      <c r="R3177" s="462"/>
    </row>
    <row r="3178" spans="1:18" s="86" customFormat="1" ht="17.25" hidden="1" outlineLevel="2" x14ac:dyDescent="0.3">
      <c r="A3178" s="438"/>
      <c r="B3178" s="614"/>
      <c r="C3178" s="680" t="s">
        <v>2012</v>
      </c>
      <c r="D3178" s="681" t="s">
        <v>2013</v>
      </c>
      <c r="E3178" s="662" t="s">
        <v>2733</v>
      </c>
      <c r="F3178" s="460"/>
      <c r="G3178" s="220"/>
      <c r="H3178" s="462"/>
      <c r="I3178" s="462"/>
      <c r="J3178" s="462"/>
      <c r="K3178" s="462"/>
      <c r="L3178" s="462"/>
      <c r="M3178" s="462"/>
      <c r="N3178" s="462"/>
      <c r="O3178" s="462"/>
      <c r="P3178" s="462"/>
      <c r="Q3178" s="462"/>
      <c r="R3178" s="462"/>
    </row>
    <row r="3179" spans="1:18" s="86" customFormat="1" ht="17.25" hidden="1" outlineLevel="2" x14ac:dyDescent="0.3">
      <c r="A3179" s="438"/>
      <c r="B3179" s="614"/>
      <c r="C3179" s="680" t="s">
        <v>2015</v>
      </c>
      <c r="D3179" s="681" t="s">
        <v>2016</v>
      </c>
      <c r="E3179" s="662" t="s">
        <v>2733</v>
      </c>
      <c r="F3179" s="460"/>
      <c r="G3179" s="220"/>
      <c r="H3179" s="462"/>
      <c r="I3179" s="462"/>
      <c r="J3179" s="462"/>
      <c r="K3179" s="462"/>
      <c r="L3179" s="462"/>
      <c r="M3179" s="462"/>
      <c r="N3179" s="462"/>
      <c r="O3179" s="462"/>
      <c r="P3179" s="462"/>
      <c r="Q3179" s="462"/>
      <c r="R3179" s="462"/>
    </row>
    <row r="3180" spans="1:18" s="86" customFormat="1" ht="34.5" hidden="1" outlineLevel="2" x14ac:dyDescent="0.3">
      <c r="A3180" s="438"/>
      <c r="B3180" s="614"/>
      <c r="C3180" s="681" t="s">
        <v>2017</v>
      </c>
      <c r="D3180" s="681" t="s">
        <v>2018</v>
      </c>
      <c r="E3180" s="662" t="s">
        <v>2733</v>
      </c>
      <c r="F3180" s="460"/>
      <c r="G3180" s="220"/>
      <c r="H3180" s="462"/>
      <c r="I3180" s="462"/>
      <c r="J3180" s="462"/>
      <c r="K3180" s="462"/>
      <c r="L3180" s="462"/>
      <c r="M3180" s="462"/>
      <c r="N3180" s="462"/>
      <c r="O3180" s="462"/>
      <c r="P3180" s="462"/>
      <c r="Q3180" s="462"/>
      <c r="R3180" s="462"/>
    </row>
    <row r="3181" spans="1:18" s="596" customFormat="1" ht="17.25" hidden="1" customHeight="1" outlineLevel="1" x14ac:dyDescent="0.3">
      <c r="A3181" s="444"/>
      <c r="B3181" s="451"/>
      <c r="C3181" s="451"/>
      <c r="D3181" s="451"/>
      <c r="E3181" s="452"/>
      <c r="F3181" s="203"/>
      <c r="G3181" s="203"/>
      <c r="H3181" s="595"/>
      <c r="I3181" s="595"/>
      <c r="J3181" s="595"/>
      <c r="K3181" s="595"/>
      <c r="L3181" s="595"/>
      <c r="M3181" s="595"/>
      <c r="N3181" s="595"/>
      <c r="O3181" s="595"/>
      <c r="P3181" s="595"/>
    </row>
    <row r="3182" spans="1:18" s="86" customFormat="1" ht="17.25" hidden="1" outlineLevel="1" x14ac:dyDescent="0.3">
      <c r="A3182" s="102"/>
      <c r="B3182" s="227">
        <f>SUM(B3183:B3262)</f>
        <v>0</v>
      </c>
      <c r="C3182" s="632" t="s">
        <v>2734</v>
      </c>
      <c r="D3182" s="228" t="s">
        <v>2816</v>
      </c>
      <c r="E3182" s="229" t="s">
        <v>2631</v>
      </c>
      <c r="F3182" s="83"/>
      <c r="G3182" s="84"/>
      <c r="H3182" s="85"/>
      <c r="I3182" s="85"/>
      <c r="J3182" s="85"/>
      <c r="K3182" s="85"/>
      <c r="L3182" s="85"/>
      <c r="M3182" s="85"/>
      <c r="N3182" s="85"/>
      <c r="O3182" s="85"/>
      <c r="P3182" s="85"/>
    </row>
    <row r="3183" spans="1:18" s="596" customFormat="1" ht="34.5" hidden="1" outlineLevel="2" x14ac:dyDescent="0.3">
      <c r="A3183" s="438"/>
      <c r="B3183" s="226"/>
      <c r="C3183" s="439" t="s">
        <v>2817</v>
      </c>
      <c r="D3183" s="531" t="s">
        <v>2818</v>
      </c>
      <c r="E3183" s="91" t="s">
        <v>2215</v>
      </c>
      <c r="F3183" s="220"/>
      <c r="G3183" s="220"/>
      <c r="H3183" s="221"/>
      <c r="I3183" s="222"/>
      <c r="J3183" s="223"/>
      <c r="K3183" s="595"/>
      <c r="L3183" s="595"/>
      <c r="M3183" s="595"/>
      <c r="N3183" s="595"/>
      <c r="O3183" s="595"/>
      <c r="P3183" s="595"/>
      <c r="Q3183" s="595"/>
      <c r="R3183" s="595"/>
    </row>
    <row r="3184" spans="1:18" s="596" customFormat="1" ht="17.25" hidden="1" outlineLevel="2" x14ac:dyDescent="0.3">
      <c r="A3184" s="438"/>
      <c r="B3184" s="226"/>
      <c r="C3184" s="439" t="s">
        <v>2819</v>
      </c>
      <c r="D3184" s="531" t="s">
        <v>2820</v>
      </c>
      <c r="E3184" s="91"/>
      <c r="F3184" s="220"/>
      <c r="G3184" s="220"/>
      <c r="H3184" s="221"/>
      <c r="I3184" s="222"/>
      <c r="J3184" s="223"/>
      <c r="K3184" s="595"/>
      <c r="L3184" s="595"/>
      <c r="M3184" s="595"/>
      <c r="N3184" s="595"/>
      <c r="O3184" s="595"/>
      <c r="P3184" s="595"/>
      <c r="Q3184" s="595"/>
      <c r="R3184" s="595"/>
    </row>
    <row r="3185" spans="1:18" s="596" customFormat="1" ht="17.25" hidden="1" outlineLevel="2" x14ac:dyDescent="0.3">
      <c r="A3185" s="438"/>
      <c r="B3185" s="226"/>
      <c r="C3185" s="439" t="s">
        <v>2821</v>
      </c>
      <c r="D3185" s="531" t="s">
        <v>2822</v>
      </c>
      <c r="E3185" s="91"/>
      <c r="F3185" s="220"/>
      <c r="G3185" s="220"/>
      <c r="H3185" s="221"/>
      <c r="I3185" s="222"/>
      <c r="J3185" s="223"/>
      <c r="K3185" s="595"/>
      <c r="L3185" s="595"/>
      <c r="M3185" s="595"/>
      <c r="N3185" s="595"/>
      <c r="O3185" s="595"/>
      <c r="P3185" s="595"/>
      <c r="Q3185" s="595"/>
      <c r="R3185" s="595"/>
    </row>
    <row r="3186" spans="1:18" s="596" customFormat="1" ht="17.25" hidden="1" outlineLevel="2" x14ac:dyDescent="0.3">
      <c r="A3186" s="438"/>
      <c r="B3186" s="226"/>
      <c r="C3186" s="439" t="s">
        <v>2823</v>
      </c>
      <c r="D3186" s="531" t="s">
        <v>2824</v>
      </c>
      <c r="E3186" s="91"/>
      <c r="F3186" s="220"/>
      <c r="G3186" s="220"/>
      <c r="H3186" s="221"/>
      <c r="I3186" s="222"/>
      <c r="J3186" s="223"/>
      <c r="K3186" s="595"/>
      <c r="L3186" s="595"/>
      <c r="M3186" s="595"/>
      <c r="N3186" s="595"/>
      <c r="O3186" s="595"/>
      <c r="P3186" s="595"/>
      <c r="Q3186" s="595"/>
      <c r="R3186" s="595"/>
    </row>
    <row r="3187" spans="1:18" s="596" customFormat="1" ht="17.25" hidden="1" outlineLevel="2" x14ac:dyDescent="0.3">
      <c r="A3187" s="438"/>
      <c r="B3187" s="226"/>
      <c r="C3187" s="439" t="s">
        <v>2825</v>
      </c>
      <c r="D3187" s="531" t="s">
        <v>2826</v>
      </c>
      <c r="E3187" s="91"/>
      <c r="F3187" s="220"/>
      <c r="G3187" s="220"/>
      <c r="H3187" s="221"/>
      <c r="I3187" s="222"/>
      <c r="J3187" s="223"/>
      <c r="K3187" s="595"/>
      <c r="L3187" s="595"/>
      <c r="M3187" s="595"/>
      <c r="N3187" s="595"/>
      <c r="O3187" s="595"/>
      <c r="P3187" s="595"/>
      <c r="Q3187" s="595"/>
      <c r="R3187" s="595"/>
    </row>
    <row r="3188" spans="1:18" s="596" customFormat="1" ht="17.25" hidden="1" outlineLevel="2" x14ac:dyDescent="0.3">
      <c r="A3188" s="438"/>
      <c r="B3188" s="226"/>
      <c r="C3188" s="439" t="s">
        <v>2827</v>
      </c>
      <c r="D3188" s="531" t="s">
        <v>2828</v>
      </c>
      <c r="E3188" s="91"/>
      <c r="F3188" s="220"/>
      <c r="G3188" s="220"/>
      <c r="H3188" s="221"/>
      <c r="I3188" s="222"/>
      <c r="J3188" s="223"/>
      <c r="K3188" s="595"/>
      <c r="L3188" s="595"/>
      <c r="M3188" s="595"/>
      <c r="N3188" s="595"/>
      <c r="O3188" s="595"/>
      <c r="P3188" s="595"/>
      <c r="Q3188" s="595"/>
      <c r="R3188" s="595"/>
    </row>
    <row r="3189" spans="1:18" s="596" customFormat="1" ht="17.25" hidden="1" customHeight="1" outlineLevel="2" x14ac:dyDescent="0.3">
      <c r="A3189" s="444"/>
      <c r="B3189" s="451"/>
      <c r="C3189" s="451"/>
      <c r="D3189" s="451"/>
      <c r="E3189" s="452"/>
      <c r="F3189" s="220"/>
      <c r="G3189" s="220"/>
      <c r="H3189" s="221"/>
      <c r="I3189" s="222"/>
      <c r="J3189" s="223"/>
      <c r="K3189" s="595"/>
      <c r="L3189" s="595"/>
      <c r="M3189" s="595"/>
      <c r="N3189" s="595"/>
      <c r="O3189" s="595"/>
      <c r="P3189" s="595"/>
      <c r="Q3189" s="595"/>
      <c r="R3189" s="595"/>
    </row>
    <row r="3190" spans="1:18" s="596" customFormat="1" ht="34.5" hidden="1" outlineLevel="2" x14ac:dyDescent="0.3">
      <c r="A3190" s="438"/>
      <c r="B3190" s="224"/>
      <c r="C3190" s="439" t="s">
        <v>2742</v>
      </c>
      <c r="D3190" s="440" t="s">
        <v>2743</v>
      </c>
      <c r="E3190" s="91" t="s">
        <v>2228</v>
      </c>
      <c r="F3190" s="220"/>
      <c r="G3190" s="220"/>
      <c r="H3190" s="221"/>
      <c r="I3190" s="222"/>
      <c r="J3190" s="223"/>
      <c r="K3190" s="595"/>
      <c r="L3190" s="595"/>
      <c r="M3190" s="595"/>
      <c r="N3190" s="595"/>
      <c r="O3190" s="595"/>
      <c r="P3190" s="595"/>
      <c r="Q3190" s="595"/>
      <c r="R3190" s="595"/>
    </row>
    <row r="3191" spans="1:18" s="596" customFormat="1" ht="17.25" hidden="1" outlineLevel="2" x14ac:dyDescent="0.3">
      <c r="A3191" s="438"/>
      <c r="B3191" s="224"/>
      <c r="C3191" s="439" t="s">
        <v>2744</v>
      </c>
      <c r="D3191" s="440" t="s">
        <v>2745</v>
      </c>
      <c r="E3191" s="91"/>
      <c r="F3191" s="220"/>
      <c r="G3191" s="220"/>
      <c r="H3191" s="221"/>
      <c r="I3191" s="222"/>
      <c r="J3191" s="223"/>
      <c r="K3191" s="595"/>
      <c r="L3191" s="595"/>
      <c r="M3191" s="595"/>
      <c r="N3191" s="595"/>
      <c r="O3191" s="595"/>
      <c r="P3191" s="595"/>
      <c r="Q3191" s="595"/>
      <c r="R3191" s="595"/>
    </row>
    <row r="3192" spans="1:18" s="596" customFormat="1" ht="17.25" hidden="1" outlineLevel="2" x14ac:dyDescent="0.3">
      <c r="A3192" s="438"/>
      <c r="B3192" s="224"/>
      <c r="C3192" s="439" t="s">
        <v>2746</v>
      </c>
      <c r="D3192" s="440" t="s">
        <v>2747</v>
      </c>
      <c r="E3192" s="91"/>
      <c r="F3192" s="220"/>
      <c r="G3192" s="220"/>
      <c r="H3192" s="221"/>
      <c r="I3192" s="222"/>
      <c r="J3192" s="223"/>
      <c r="K3192" s="595"/>
      <c r="L3192" s="595"/>
      <c r="M3192" s="595"/>
      <c r="N3192" s="595"/>
      <c r="O3192" s="595"/>
      <c r="P3192" s="595"/>
      <c r="Q3192" s="595"/>
      <c r="R3192" s="595"/>
    </row>
    <row r="3193" spans="1:18" s="596" customFormat="1" ht="17.25" hidden="1" outlineLevel="2" x14ac:dyDescent="0.3">
      <c r="A3193" s="438"/>
      <c r="B3193" s="224"/>
      <c r="C3193" s="439" t="s">
        <v>2748</v>
      </c>
      <c r="D3193" s="440" t="s">
        <v>2749</v>
      </c>
      <c r="E3193" s="91"/>
      <c r="F3193" s="220"/>
      <c r="G3193" s="220"/>
      <c r="H3193" s="221"/>
      <c r="I3193" s="222"/>
      <c r="J3193" s="223"/>
      <c r="K3193" s="595"/>
      <c r="L3193" s="595"/>
      <c r="M3193" s="595"/>
      <c r="N3193" s="595"/>
      <c r="O3193" s="595"/>
      <c r="P3193" s="595"/>
      <c r="Q3193" s="595"/>
      <c r="R3193" s="595"/>
    </row>
    <row r="3194" spans="1:18" s="596" customFormat="1" ht="17.25" hidden="1" outlineLevel="2" x14ac:dyDescent="0.3">
      <c r="A3194" s="438"/>
      <c r="B3194" s="226"/>
      <c r="C3194" s="439" t="s">
        <v>2750</v>
      </c>
      <c r="D3194" s="440" t="s">
        <v>2751</v>
      </c>
      <c r="E3194" s="91"/>
      <c r="F3194" s="220"/>
      <c r="G3194" s="220"/>
      <c r="H3194" s="221"/>
      <c r="I3194" s="222"/>
      <c r="J3194" s="223"/>
      <c r="K3194" s="595"/>
      <c r="L3194" s="595"/>
      <c r="M3194" s="595"/>
      <c r="N3194" s="595"/>
      <c r="O3194" s="595"/>
      <c r="P3194" s="595"/>
      <c r="Q3194" s="595"/>
      <c r="R3194" s="595"/>
    </row>
    <row r="3195" spans="1:18" s="596" customFormat="1" ht="17.25" hidden="1" customHeight="1" outlineLevel="2" x14ac:dyDescent="0.3">
      <c r="A3195" s="444"/>
      <c r="B3195" s="451"/>
      <c r="C3195" s="451"/>
      <c r="D3195" s="451"/>
      <c r="E3195" s="452"/>
      <c r="F3195" s="220"/>
      <c r="G3195" s="220"/>
      <c r="H3195" s="221"/>
      <c r="I3195" s="222"/>
      <c r="J3195" s="223"/>
      <c r="K3195" s="595"/>
      <c r="L3195" s="595"/>
      <c r="M3195" s="595"/>
      <c r="N3195" s="595"/>
      <c r="O3195" s="595"/>
      <c r="P3195" s="595"/>
      <c r="Q3195" s="595"/>
      <c r="R3195" s="595"/>
    </row>
    <row r="3196" spans="1:18" s="596" customFormat="1" ht="34.5" hidden="1" outlineLevel="2" x14ac:dyDescent="0.3">
      <c r="A3196" s="438"/>
      <c r="B3196" s="226"/>
      <c r="C3196" s="439" t="s">
        <v>2752</v>
      </c>
      <c r="D3196" s="440" t="s">
        <v>2753</v>
      </c>
      <c r="E3196" s="507" t="s">
        <v>2239</v>
      </c>
      <c r="F3196" s="220"/>
      <c r="G3196" s="220"/>
      <c r="H3196" s="221"/>
      <c r="I3196" s="222"/>
      <c r="J3196" s="223"/>
      <c r="K3196" s="595"/>
      <c r="L3196" s="595"/>
      <c r="M3196" s="595"/>
      <c r="N3196" s="595"/>
      <c r="O3196" s="595"/>
      <c r="P3196" s="595"/>
      <c r="Q3196" s="595"/>
      <c r="R3196" s="595"/>
    </row>
    <row r="3197" spans="1:18" s="596" customFormat="1" ht="17.25" hidden="1" outlineLevel="2" x14ac:dyDescent="0.3">
      <c r="A3197" s="438"/>
      <c r="B3197" s="224"/>
      <c r="C3197" s="439" t="s">
        <v>2754</v>
      </c>
      <c r="D3197" s="440" t="s">
        <v>2755</v>
      </c>
      <c r="E3197" s="91" t="s">
        <v>2242</v>
      </c>
      <c r="F3197" s="220"/>
      <c r="G3197" s="220"/>
      <c r="H3197" s="221"/>
      <c r="I3197" s="222"/>
      <c r="J3197" s="223"/>
      <c r="K3197" s="595"/>
      <c r="L3197" s="595"/>
      <c r="M3197" s="595"/>
      <c r="N3197" s="595"/>
      <c r="O3197" s="595"/>
      <c r="P3197" s="595"/>
    </row>
    <row r="3198" spans="1:18" s="596" customFormat="1" ht="17.25" hidden="1" customHeight="1" outlineLevel="2" x14ac:dyDescent="0.3">
      <c r="A3198" s="444"/>
      <c r="B3198" s="451"/>
      <c r="C3198" s="451"/>
      <c r="D3198" s="451"/>
      <c r="E3198" s="452"/>
      <c r="F3198" s="220"/>
      <c r="G3198" s="220"/>
      <c r="H3198" s="221"/>
      <c r="I3198" s="222"/>
      <c r="J3198" s="223"/>
      <c r="K3198" s="595"/>
      <c r="L3198" s="595"/>
      <c r="M3198" s="595"/>
      <c r="N3198" s="595"/>
      <c r="O3198" s="595"/>
      <c r="P3198" s="595"/>
      <c r="Q3198" s="595"/>
      <c r="R3198" s="595"/>
    </row>
    <row r="3199" spans="1:18" s="596" customFormat="1" ht="17.25" hidden="1" outlineLevel="2" x14ac:dyDescent="0.3">
      <c r="A3199" s="438"/>
      <c r="B3199" s="224"/>
      <c r="C3199" s="439" t="s">
        <v>2756</v>
      </c>
      <c r="D3199" s="440" t="s">
        <v>2653</v>
      </c>
      <c r="E3199" s="91" t="s">
        <v>2245</v>
      </c>
      <c r="F3199" s="220"/>
      <c r="G3199" s="220"/>
      <c r="H3199" s="221"/>
      <c r="I3199" s="222"/>
      <c r="J3199" s="223"/>
      <c r="K3199" s="595"/>
      <c r="L3199" s="595"/>
      <c r="M3199" s="595"/>
      <c r="N3199" s="595"/>
      <c r="O3199" s="595"/>
      <c r="P3199" s="595"/>
    </row>
    <row r="3200" spans="1:18" s="596" customFormat="1" ht="17.25" hidden="1" outlineLevel="2" x14ac:dyDescent="0.3">
      <c r="A3200" s="438"/>
      <c r="B3200" s="226"/>
      <c r="C3200" s="439" t="s">
        <v>2757</v>
      </c>
      <c r="D3200" s="440" t="s">
        <v>2655</v>
      </c>
      <c r="E3200" s="91"/>
      <c r="F3200" s="220"/>
      <c r="G3200" s="220"/>
      <c r="H3200" s="221"/>
      <c r="I3200" s="222"/>
      <c r="J3200" s="223"/>
      <c r="K3200" s="595"/>
      <c r="L3200" s="595"/>
      <c r="M3200" s="595"/>
      <c r="N3200" s="595"/>
      <c r="O3200" s="595"/>
      <c r="P3200" s="595"/>
    </row>
    <row r="3201" spans="1:18" s="596" customFormat="1" ht="17.25" hidden="1" outlineLevel="2" x14ac:dyDescent="0.3">
      <c r="A3201" s="438"/>
      <c r="B3201" s="226"/>
      <c r="C3201" s="439" t="s">
        <v>2758</v>
      </c>
      <c r="D3201" s="440" t="s">
        <v>2657</v>
      </c>
      <c r="E3201" s="91"/>
      <c r="F3201" s="220"/>
      <c r="G3201" s="220"/>
      <c r="H3201" s="221"/>
      <c r="I3201" s="222"/>
      <c r="J3201" s="223"/>
      <c r="K3201" s="595"/>
      <c r="L3201" s="595"/>
      <c r="M3201" s="595"/>
      <c r="N3201" s="595"/>
      <c r="O3201" s="595"/>
      <c r="P3201" s="595"/>
    </row>
    <row r="3202" spans="1:18" s="596" customFormat="1" ht="17.25" hidden="1" outlineLevel="2" x14ac:dyDescent="0.3">
      <c r="A3202" s="438"/>
      <c r="B3202" s="226"/>
      <c r="C3202" s="439" t="s">
        <v>2759</v>
      </c>
      <c r="D3202" s="440" t="s">
        <v>2659</v>
      </c>
      <c r="E3202" s="91"/>
      <c r="F3202" s="220"/>
      <c r="G3202" s="220"/>
      <c r="H3202" s="221"/>
      <c r="I3202" s="222"/>
      <c r="J3202" s="223"/>
      <c r="K3202" s="595"/>
      <c r="L3202" s="595"/>
      <c r="M3202" s="595"/>
      <c r="N3202" s="595"/>
      <c r="O3202" s="595"/>
      <c r="P3202" s="595"/>
    </row>
    <row r="3203" spans="1:18" s="596" customFormat="1" ht="17.25" hidden="1" outlineLevel="2" x14ac:dyDescent="0.3">
      <c r="A3203" s="438"/>
      <c r="B3203" s="226"/>
      <c r="C3203" s="439" t="s">
        <v>2760</v>
      </c>
      <c r="D3203" s="440" t="s">
        <v>2661</v>
      </c>
      <c r="E3203" s="91"/>
      <c r="F3203" s="220"/>
      <c r="G3203" s="220"/>
      <c r="H3203" s="221"/>
      <c r="I3203" s="222"/>
      <c r="J3203" s="223"/>
      <c r="K3203" s="595"/>
      <c r="L3203" s="595"/>
      <c r="M3203" s="595"/>
      <c r="N3203" s="595"/>
      <c r="O3203" s="595"/>
      <c r="P3203" s="595"/>
    </row>
    <row r="3204" spans="1:18" s="462" customFormat="1" ht="17.25" hidden="1" outlineLevel="2" x14ac:dyDescent="0.3">
      <c r="A3204" s="438"/>
      <c r="B3204" s="603"/>
      <c r="C3204" s="439" t="s">
        <v>2761</v>
      </c>
      <c r="D3204" s="440" t="s">
        <v>2663</v>
      </c>
      <c r="E3204" s="91"/>
      <c r="F3204" s="220"/>
      <c r="G3204" s="220"/>
      <c r="H3204" s="461"/>
      <c r="I3204" s="461"/>
      <c r="J3204" s="595"/>
      <c r="K3204" s="595"/>
      <c r="L3204" s="595"/>
      <c r="M3204" s="595"/>
      <c r="N3204" s="595"/>
      <c r="O3204" s="461"/>
      <c r="P3204" s="461"/>
    </row>
    <row r="3205" spans="1:18" s="462" customFormat="1" ht="17.25" hidden="1" outlineLevel="2" x14ac:dyDescent="0.3">
      <c r="A3205" s="438"/>
      <c r="B3205" s="603"/>
      <c r="C3205" s="439" t="s">
        <v>2762</v>
      </c>
      <c r="D3205" s="440" t="s">
        <v>2665</v>
      </c>
      <c r="E3205" s="91"/>
      <c r="F3205" s="220"/>
      <c r="G3205" s="220"/>
      <c r="H3205" s="461"/>
      <c r="I3205" s="461"/>
      <c r="J3205" s="595"/>
      <c r="K3205" s="595"/>
      <c r="L3205" s="595"/>
      <c r="M3205" s="595"/>
      <c r="N3205" s="595"/>
      <c r="O3205" s="461"/>
      <c r="P3205" s="461"/>
    </row>
    <row r="3206" spans="1:18" s="462" customFormat="1" ht="17.25" hidden="1" outlineLevel="2" x14ac:dyDescent="0.3">
      <c r="A3206" s="438"/>
      <c r="B3206" s="603"/>
      <c r="C3206" s="439" t="s">
        <v>2763</v>
      </c>
      <c r="D3206" s="440" t="s">
        <v>2667</v>
      </c>
      <c r="E3206" s="91"/>
      <c r="F3206" s="220"/>
      <c r="G3206" s="220"/>
      <c r="H3206" s="461"/>
      <c r="I3206" s="461"/>
      <c r="J3206" s="595"/>
      <c r="K3206" s="595"/>
      <c r="L3206" s="595"/>
      <c r="M3206" s="595"/>
      <c r="N3206" s="595"/>
      <c r="O3206" s="461"/>
      <c r="P3206" s="461"/>
    </row>
    <row r="3207" spans="1:18" s="462" customFormat="1" ht="17.25" hidden="1" outlineLevel="2" x14ac:dyDescent="0.3">
      <c r="A3207" s="438"/>
      <c r="B3207" s="603"/>
      <c r="C3207" s="439" t="s">
        <v>2764</v>
      </c>
      <c r="D3207" s="440" t="s">
        <v>2669</v>
      </c>
      <c r="E3207" s="91"/>
      <c r="F3207" s="220"/>
      <c r="G3207" s="220"/>
      <c r="H3207" s="461"/>
      <c r="I3207" s="461"/>
      <c r="J3207" s="595"/>
      <c r="K3207" s="595"/>
      <c r="L3207" s="595"/>
      <c r="M3207" s="595"/>
      <c r="N3207" s="595"/>
      <c r="O3207" s="461"/>
      <c r="P3207" s="461"/>
    </row>
    <row r="3208" spans="1:18" s="462" customFormat="1" ht="17.25" hidden="1" outlineLevel="2" x14ac:dyDescent="0.3">
      <c r="A3208" s="438"/>
      <c r="B3208" s="603"/>
      <c r="C3208" s="439" t="s">
        <v>2765</v>
      </c>
      <c r="D3208" s="440" t="s">
        <v>2671</v>
      </c>
      <c r="E3208" s="91"/>
      <c r="F3208" s="220"/>
      <c r="G3208" s="220"/>
      <c r="H3208" s="461"/>
      <c r="I3208" s="461"/>
      <c r="J3208" s="595"/>
      <c r="K3208" s="595"/>
      <c r="L3208" s="595"/>
      <c r="M3208" s="595"/>
      <c r="N3208" s="595"/>
      <c r="O3208" s="461"/>
      <c r="P3208" s="461"/>
    </row>
    <row r="3209" spans="1:18" s="462" customFormat="1" ht="17.25" hidden="1" outlineLevel="2" x14ac:dyDescent="0.3">
      <c r="A3209" s="438"/>
      <c r="B3209" s="603"/>
      <c r="C3209" s="439" t="s">
        <v>2766</v>
      </c>
      <c r="D3209" s="440" t="s">
        <v>2673</v>
      </c>
      <c r="E3209" s="91"/>
      <c r="F3209" s="220"/>
      <c r="G3209" s="220"/>
      <c r="H3209" s="461"/>
      <c r="I3209" s="461"/>
      <c r="J3209" s="595"/>
      <c r="K3209" s="595"/>
      <c r="L3209" s="595"/>
      <c r="M3209" s="595"/>
      <c r="N3209" s="595"/>
      <c r="O3209" s="461"/>
      <c r="P3209" s="461"/>
    </row>
    <row r="3210" spans="1:18" s="462" customFormat="1" ht="17.25" hidden="1" outlineLevel="2" x14ac:dyDescent="0.3">
      <c r="A3210" s="438"/>
      <c r="B3210" s="603"/>
      <c r="C3210" s="439" t="s">
        <v>2767</v>
      </c>
      <c r="D3210" s="440" t="s">
        <v>2675</v>
      </c>
      <c r="E3210" s="91"/>
      <c r="F3210" s="220"/>
      <c r="G3210" s="220"/>
      <c r="H3210" s="461"/>
      <c r="I3210" s="461"/>
      <c r="J3210" s="595"/>
      <c r="K3210" s="595"/>
      <c r="L3210" s="595"/>
      <c r="M3210" s="595"/>
      <c r="N3210" s="595"/>
      <c r="O3210" s="461"/>
      <c r="P3210" s="461"/>
    </row>
    <row r="3211" spans="1:18" s="462" customFormat="1" ht="17.25" hidden="1" outlineLevel="2" x14ac:dyDescent="0.3">
      <c r="A3211" s="438"/>
      <c r="B3211" s="603"/>
      <c r="C3211" s="439" t="s">
        <v>2768</v>
      </c>
      <c r="D3211" s="440" t="s">
        <v>2677</v>
      </c>
      <c r="E3211" s="91"/>
      <c r="F3211" s="220"/>
      <c r="G3211" s="220"/>
      <c r="H3211" s="461"/>
      <c r="I3211" s="461"/>
      <c r="J3211" s="595"/>
      <c r="K3211" s="595"/>
      <c r="L3211" s="595"/>
      <c r="M3211" s="595"/>
      <c r="N3211" s="595"/>
      <c r="O3211" s="461"/>
      <c r="P3211" s="461"/>
    </row>
    <row r="3212" spans="1:18" s="462" customFormat="1" ht="17.25" hidden="1" outlineLevel="2" x14ac:dyDescent="0.3">
      <c r="A3212" s="438"/>
      <c r="B3212" s="603"/>
      <c r="C3212" s="439" t="s">
        <v>2769</v>
      </c>
      <c r="D3212" s="440" t="s">
        <v>2679</v>
      </c>
      <c r="E3212" s="91"/>
      <c r="F3212" s="220"/>
      <c r="G3212" s="220"/>
      <c r="H3212" s="461"/>
      <c r="I3212" s="461"/>
      <c r="J3212" s="595"/>
      <c r="K3212" s="595"/>
      <c r="L3212" s="595"/>
      <c r="M3212" s="595"/>
      <c r="N3212" s="595"/>
      <c r="O3212" s="461"/>
      <c r="P3212" s="461"/>
    </row>
    <row r="3213" spans="1:18" s="462" customFormat="1" ht="17.25" hidden="1" outlineLevel="2" x14ac:dyDescent="0.3">
      <c r="A3213" s="438"/>
      <c r="B3213" s="603"/>
      <c r="C3213" s="439" t="s">
        <v>2770</v>
      </c>
      <c r="D3213" s="440" t="s">
        <v>2681</v>
      </c>
      <c r="E3213" s="91"/>
      <c r="F3213" s="220"/>
      <c r="G3213" s="220"/>
      <c r="H3213" s="461"/>
      <c r="I3213" s="461"/>
      <c r="J3213" s="595"/>
      <c r="K3213" s="595"/>
      <c r="L3213" s="595"/>
      <c r="M3213" s="595"/>
      <c r="N3213" s="595"/>
      <c r="O3213" s="461"/>
      <c r="P3213" s="461"/>
    </row>
    <row r="3214" spans="1:18" s="462" customFormat="1" ht="17.25" hidden="1" outlineLevel="2" x14ac:dyDescent="0.3">
      <c r="A3214" s="438"/>
      <c r="B3214" s="603"/>
      <c r="C3214" s="439" t="s">
        <v>2771</v>
      </c>
      <c r="D3214" s="440" t="s">
        <v>2683</v>
      </c>
      <c r="E3214" s="91"/>
      <c r="F3214" s="220"/>
      <c r="G3214" s="220"/>
      <c r="H3214" s="461"/>
      <c r="I3214" s="461"/>
      <c r="J3214" s="595"/>
      <c r="K3214" s="595"/>
      <c r="L3214" s="595"/>
      <c r="M3214" s="595"/>
      <c r="N3214" s="595"/>
      <c r="O3214" s="461"/>
      <c r="P3214" s="461"/>
    </row>
    <row r="3215" spans="1:18" s="596" customFormat="1" ht="17.25" hidden="1" outlineLevel="2" x14ac:dyDescent="0.3">
      <c r="A3215" s="438"/>
      <c r="B3215" s="226"/>
      <c r="C3215" s="439" t="s">
        <v>2772</v>
      </c>
      <c r="D3215" s="440" t="s">
        <v>2685</v>
      </c>
      <c r="E3215" s="91"/>
      <c r="F3215" s="220"/>
      <c r="G3215" s="220"/>
      <c r="H3215" s="221"/>
      <c r="I3215" s="222"/>
      <c r="J3215" s="223"/>
      <c r="K3215" s="595"/>
      <c r="L3215" s="595"/>
      <c r="M3215" s="595"/>
      <c r="N3215" s="595"/>
      <c r="O3215" s="595"/>
      <c r="P3215" s="595"/>
      <c r="Q3215" s="595"/>
      <c r="R3215" s="595"/>
    </row>
    <row r="3216" spans="1:18" s="462" customFormat="1" ht="17.25" hidden="1" outlineLevel="2" x14ac:dyDescent="0.3">
      <c r="A3216" s="438"/>
      <c r="B3216" s="603"/>
      <c r="C3216" s="439" t="s">
        <v>2773</v>
      </c>
      <c r="D3216" s="440" t="s">
        <v>2687</v>
      </c>
      <c r="E3216" s="91"/>
      <c r="F3216" s="220"/>
      <c r="G3216" s="220"/>
      <c r="H3216" s="461"/>
      <c r="I3216" s="461"/>
      <c r="J3216" s="595"/>
      <c r="K3216" s="595"/>
      <c r="L3216" s="595"/>
      <c r="M3216" s="595"/>
      <c r="N3216" s="595"/>
      <c r="O3216" s="461"/>
      <c r="P3216" s="461"/>
    </row>
    <row r="3217" spans="1:18" s="462" customFormat="1" ht="17.25" hidden="1" outlineLevel="2" x14ac:dyDescent="0.3">
      <c r="A3217" s="438"/>
      <c r="B3217" s="603"/>
      <c r="C3217" s="439" t="s">
        <v>2774</v>
      </c>
      <c r="D3217" s="440" t="s">
        <v>2689</v>
      </c>
      <c r="E3217" s="91"/>
      <c r="F3217" s="220"/>
      <c r="G3217" s="220"/>
      <c r="H3217" s="461"/>
      <c r="I3217" s="461"/>
      <c r="J3217" s="595"/>
      <c r="K3217" s="595"/>
      <c r="L3217" s="595"/>
      <c r="M3217" s="595"/>
      <c r="N3217" s="595"/>
      <c r="O3217" s="461"/>
      <c r="P3217" s="461"/>
    </row>
    <row r="3218" spans="1:18" s="596" customFormat="1" ht="17.25" hidden="1" customHeight="1" outlineLevel="2" x14ac:dyDescent="0.3">
      <c r="A3218" s="444"/>
      <c r="B3218" s="451"/>
      <c r="C3218" s="451"/>
      <c r="D3218" s="451"/>
      <c r="E3218" s="452"/>
      <c r="F3218" s="220"/>
      <c r="G3218" s="220"/>
      <c r="H3218" s="221"/>
      <c r="I3218" s="222"/>
      <c r="J3218" s="223"/>
      <c r="K3218" s="595"/>
      <c r="L3218" s="595"/>
      <c r="M3218" s="595"/>
      <c r="N3218" s="595"/>
      <c r="O3218" s="595"/>
      <c r="P3218" s="595"/>
      <c r="Q3218" s="595"/>
      <c r="R3218" s="595"/>
    </row>
    <row r="3219" spans="1:18" s="462" customFormat="1" ht="17.25" hidden="1" outlineLevel="2" x14ac:dyDescent="0.3">
      <c r="A3219" s="438"/>
      <c r="B3219" s="603"/>
      <c r="C3219" s="439" t="s">
        <v>2775</v>
      </c>
      <c r="D3219" s="440" t="s">
        <v>2776</v>
      </c>
      <c r="E3219" s="91" t="s">
        <v>2284</v>
      </c>
      <c r="F3219" s="220"/>
      <c r="G3219" s="220"/>
      <c r="H3219" s="461"/>
      <c r="I3219" s="461"/>
      <c r="J3219" s="595"/>
      <c r="K3219" s="595"/>
      <c r="L3219" s="595"/>
      <c r="M3219" s="595"/>
      <c r="N3219" s="595"/>
      <c r="O3219" s="461"/>
      <c r="P3219" s="461"/>
    </row>
    <row r="3220" spans="1:18" s="462" customFormat="1" ht="17.25" hidden="1" outlineLevel="2" x14ac:dyDescent="0.3">
      <c r="A3220" s="438"/>
      <c r="B3220" s="603"/>
      <c r="C3220" s="439" t="s">
        <v>2829</v>
      </c>
      <c r="D3220" s="440" t="s">
        <v>2830</v>
      </c>
      <c r="E3220" s="91" t="s">
        <v>2287</v>
      </c>
      <c r="F3220" s="220"/>
      <c r="G3220" s="220"/>
      <c r="H3220" s="461"/>
      <c r="I3220" s="461"/>
      <c r="J3220" s="595"/>
      <c r="K3220" s="595"/>
      <c r="L3220" s="595"/>
      <c r="M3220" s="595"/>
      <c r="N3220" s="595"/>
      <c r="O3220" s="461"/>
      <c r="P3220" s="461"/>
    </row>
    <row r="3221" spans="1:18" s="462" customFormat="1" ht="17.25" hidden="1" outlineLevel="2" x14ac:dyDescent="0.3">
      <c r="A3221" s="438"/>
      <c r="B3221" s="603"/>
      <c r="C3221" s="439" t="s">
        <v>2831</v>
      </c>
      <c r="D3221" s="440" t="s">
        <v>2832</v>
      </c>
      <c r="E3221" s="91"/>
      <c r="F3221" s="220"/>
      <c r="G3221" s="220"/>
      <c r="H3221" s="461"/>
      <c r="I3221" s="461"/>
      <c r="J3221" s="595"/>
      <c r="K3221" s="595"/>
      <c r="L3221" s="595"/>
      <c r="M3221" s="595"/>
      <c r="N3221" s="595"/>
      <c r="O3221" s="461"/>
      <c r="P3221" s="461"/>
    </row>
    <row r="3222" spans="1:18" s="462" customFormat="1" ht="17.25" hidden="1" outlineLevel="2" x14ac:dyDescent="0.3">
      <c r="A3222" s="438"/>
      <c r="B3222" s="603"/>
      <c r="C3222" s="439" t="s">
        <v>2833</v>
      </c>
      <c r="D3222" s="440" t="s">
        <v>2834</v>
      </c>
      <c r="E3222" s="91"/>
      <c r="F3222" s="220"/>
      <c r="G3222" s="220"/>
      <c r="H3222" s="461"/>
      <c r="I3222" s="461"/>
      <c r="J3222" s="595"/>
      <c r="K3222" s="595"/>
      <c r="L3222" s="595"/>
      <c r="M3222" s="595"/>
      <c r="N3222" s="595"/>
      <c r="O3222" s="461"/>
      <c r="P3222" s="461"/>
    </row>
    <row r="3223" spans="1:18" s="462" customFormat="1" ht="17.25" hidden="1" outlineLevel="2" x14ac:dyDescent="0.3">
      <c r="A3223" s="438"/>
      <c r="B3223" s="603"/>
      <c r="C3223" s="439" t="s">
        <v>2835</v>
      </c>
      <c r="D3223" s="440" t="s">
        <v>2836</v>
      </c>
      <c r="E3223" s="91"/>
      <c r="F3223" s="220"/>
      <c r="G3223" s="220"/>
      <c r="H3223" s="461"/>
      <c r="I3223" s="461"/>
      <c r="J3223" s="595"/>
      <c r="K3223" s="595"/>
      <c r="L3223" s="595"/>
      <c r="M3223" s="595"/>
      <c r="N3223" s="595"/>
      <c r="O3223" s="461"/>
      <c r="P3223" s="461"/>
    </row>
    <row r="3224" spans="1:18" s="596" customFormat="1" ht="17.25" hidden="1" customHeight="1" outlineLevel="2" x14ac:dyDescent="0.3">
      <c r="A3224" s="444"/>
      <c r="B3224" s="451"/>
      <c r="C3224" s="451"/>
      <c r="D3224" s="451"/>
      <c r="E3224" s="452"/>
      <c r="F3224" s="220"/>
      <c r="G3224" s="220"/>
      <c r="H3224" s="221"/>
      <c r="I3224" s="222"/>
      <c r="J3224" s="223"/>
      <c r="K3224" s="595"/>
      <c r="L3224" s="595"/>
      <c r="M3224" s="595"/>
      <c r="N3224" s="595"/>
      <c r="O3224" s="595"/>
      <c r="P3224" s="595"/>
      <c r="Q3224" s="595"/>
      <c r="R3224" s="595"/>
    </row>
    <row r="3225" spans="1:18" s="462" customFormat="1" ht="17.25" hidden="1" outlineLevel="2" x14ac:dyDescent="0.3">
      <c r="A3225" s="438"/>
      <c r="B3225" s="603"/>
      <c r="C3225" s="529" t="s">
        <v>2837</v>
      </c>
      <c r="D3225" s="531" t="s">
        <v>2838</v>
      </c>
      <c r="E3225" s="91" t="s">
        <v>2202</v>
      </c>
      <c r="F3225" s="220"/>
      <c r="G3225" s="220"/>
      <c r="H3225" s="461"/>
      <c r="I3225" s="461"/>
      <c r="J3225" s="595"/>
      <c r="K3225" s="595"/>
      <c r="L3225" s="595"/>
      <c r="M3225" s="595"/>
      <c r="N3225" s="595"/>
      <c r="O3225" s="461"/>
      <c r="P3225" s="461"/>
    </row>
    <row r="3226" spans="1:18" s="462" customFormat="1" ht="17.25" hidden="1" outlineLevel="2" x14ac:dyDescent="0.3">
      <c r="A3226" s="438"/>
      <c r="B3226" s="603"/>
      <c r="C3226" s="529" t="s">
        <v>2839</v>
      </c>
      <c r="D3226" s="531" t="s">
        <v>2840</v>
      </c>
      <c r="E3226" s="91" t="s">
        <v>2202</v>
      </c>
      <c r="F3226" s="220"/>
      <c r="G3226" s="220"/>
      <c r="H3226" s="461"/>
      <c r="I3226" s="461"/>
      <c r="J3226" s="595"/>
      <c r="K3226" s="595"/>
      <c r="L3226" s="595"/>
      <c r="M3226" s="595"/>
      <c r="N3226" s="595"/>
      <c r="O3226" s="461"/>
      <c r="P3226" s="461"/>
    </row>
    <row r="3227" spans="1:18" s="462" customFormat="1" ht="17.25" hidden="1" outlineLevel="2" x14ac:dyDescent="0.3">
      <c r="A3227" s="438"/>
      <c r="B3227" s="603"/>
      <c r="C3227" s="439" t="s">
        <v>2841</v>
      </c>
      <c r="D3227" s="440" t="s">
        <v>2842</v>
      </c>
      <c r="E3227" s="91"/>
      <c r="F3227" s="220"/>
      <c r="G3227" s="220"/>
      <c r="H3227" s="461"/>
      <c r="I3227" s="461"/>
      <c r="J3227" s="595"/>
      <c r="K3227" s="595"/>
      <c r="L3227" s="595"/>
      <c r="M3227" s="595"/>
      <c r="N3227" s="595"/>
      <c r="O3227" s="461"/>
      <c r="P3227" s="461"/>
    </row>
    <row r="3228" spans="1:18" s="462" customFormat="1" ht="17.25" hidden="1" outlineLevel="2" x14ac:dyDescent="0.3">
      <c r="A3228" s="438"/>
      <c r="B3228" s="603"/>
      <c r="C3228" s="439" t="s">
        <v>2843</v>
      </c>
      <c r="D3228" s="440" t="s">
        <v>2844</v>
      </c>
      <c r="E3228" s="91"/>
      <c r="F3228" s="220"/>
      <c r="G3228" s="220"/>
      <c r="H3228" s="461"/>
      <c r="I3228" s="461"/>
      <c r="J3228" s="595"/>
      <c r="K3228" s="595"/>
      <c r="L3228" s="595"/>
      <c r="M3228" s="595"/>
      <c r="N3228" s="595"/>
      <c r="O3228" s="461"/>
      <c r="P3228" s="461"/>
    </row>
    <row r="3229" spans="1:18" s="462" customFormat="1" ht="17.25" hidden="1" outlineLevel="2" x14ac:dyDescent="0.3">
      <c r="A3229" s="438"/>
      <c r="B3229" s="603"/>
      <c r="C3229" s="439" t="s">
        <v>2845</v>
      </c>
      <c r="D3229" s="440" t="s">
        <v>2846</v>
      </c>
      <c r="E3229" s="91"/>
      <c r="F3229" s="220"/>
      <c r="G3229" s="220"/>
      <c r="H3229" s="461"/>
      <c r="I3229" s="461"/>
      <c r="J3229" s="595"/>
      <c r="K3229" s="595"/>
      <c r="L3229" s="595"/>
      <c r="M3229" s="595"/>
      <c r="N3229" s="595"/>
      <c r="O3229" s="461"/>
      <c r="P3229" s="461"/>
    </row>
    <row r="3230" spans="1:18" s="462" customFormat="1" ht="17.25" hidden="1" outlineLevel="2" x14ac:dyDescent="0.3">
      <c r="A3230" s="438"/>
      <c r="B3230" s="603"/>
      <c r="C3230" s="439" t="s">
        <v>2847</v>
      </c>
      <c r="D3230" s="440" t="s">
        <v>2848</v>
      </c>
      <c r="E3230" s="91"/>
      <c r="F3230" s="220"/>
      <c r="G3230" s="220"/>
      <c r="H3230" s="461"/>
      <c r="I3230" s="461"/>
      <c r="J3230" s="595"/>
      <c r="K3230" s="595"/>
      <c r="L3230" s="595"/>
      <c r="M3230" s="595"/>
      <c r="N3230" s="595"/>
      <c r="O3230" s="461"/>
      <c r="P3230" s="461"/>
    </row>
    <row r="3231" spans="1:18" s="596" customFormat="1" ht="17.25" hidden="1" customHeight="1" outlineLevel="2" x14ac:dyDescent="0.3">
      <c r="A3231" s="444"/>
      <c r="B3231" s="451"/>
      <c r="C3231" s="451"/>
      <c r="D3231" s="451"/>
      <c r="E3231" s="452"/>
      <c r="F3231" s="220"/>
      <c r="G3231" s="220"/>
      <c r="H3231" s="221"/>
      <c r="I3231" s="222"/>
      <c r="J3231" s="223"/>
      <c r="K3231" s="595"/>
      <c r="L3231" s="595"/>
      <c r="M3231" s="595"/>
      <c r="N3231" s="595"/>
      <c r="O3231" s="595"/>
      <c r="P3231" s="595"/>
      <c r="Q3231" s="595"/>
      <c r="R3231" s="595"/>
    </row>
    <row r="3232" spans="1:18" s="462" customFormat="1" ht="17.25" hidden="1" outlineLevel="2" x14ac:dyDescent="0.3">
      <c r="A3232" s="438"/>
      <c r="B3232" s="603"/>
      <c r="C3232" s="439" t="s">
        <v>2849</v>
      </c>
      <c r="D3232" s="440" t="s">
        <v>2850</v>
      </c>
      <c r="E3232" s="91" t="s">
        <v>2296</v>
      </c>
      <c r="F3232" s="220"/>
      <c r="G3232" s="220"/>
      <c r="H3232" s="461"/>
      <c r="I3232" s="461"/>
      <c r="J3232" s="595"/>
      <c r="K3232" s="595"/>
      <c r="L3232" s="595"/>
      <c r="M3232" s="595"/>
      <c r="N3232" s="595"/>
      <c r="O3232" s="461"/>
      <c r="P3232" s="461"/>
    </row>
    <row r="3233" spans="1:18" s="462" customFormat="1" ht="17.25" hidden="1" outlineLevel="2" x14ac:dyDescent="0.3">
      <c r="A3233" s="438"/>
      <c r="B3233" s="603"/>
      <c r="C3233" s="439" t="s">
        <v>2851</v>
      </c>
      <c r="D3233" s="440" t="s">
        <v>2852</v>
      </c>
      <c r="E3233" s="91"/>
      <c r="F3233" s="220"/>
      <c r="G3233" s="220"/>
      <c r="H3233" s="461"/>
      <c r="I3233" s="461"/>
      <c r="J3233" s="595"/>
      <c r="K3233" s="595"/>
      <c r="L3233" s="595"/>
      <c r="M3233" s="595"/>
      <c r="N3233" s="595"/>
      <c r="O3233" s="461"/>
      <c r="P3233" s="461"/>
    </row>
    <row r="3234" spans="1:18" s="462" customFormat="1" ht="17.25" hidden="1" outlineLevel="2" x14ac:dyDescent="0.3">
      <c r="A3234" s="438"/>
      <c r="B3234" s="603"/>
      <c r="C3234" s="439" t="s">
        <v>2853</v>
      </c>
      <c r="D3234" s="440" t="s">
        <v>2854</v>
      </c>
      <c r="E3234" s="91"/>
      <c r="F3234" s="220"/>
      <c r="G3234" s="220"/>
      <c r="H3234" s="461"/>
      <c r="I3234" s="461"/>
      <c r="J3234" s="595"/>
      <c r="K3234" s="595"/>
      <c r="L3234" s="595"/>
      <c r="M3234" s="595"/>
      <c r="N3234" s="595"/>
      <c r="O3234" s="461"/>
      <c r="P3234" s="461"/>
    </row>
    <row r="3235" spans="1:18" s="462" customFormat="1" ht="17.25" hidden="1" outlineLevel="2" x14ac:dyDescent="0.3">
      <c r="A3235" s="438"/>
      <c r="B3235" s="603"/>
      <c r="C3235" s="439" t="s">
        <v>2855</v>
      </c>
      <c r="D3235" s="440" t="s">
        <v>2856</v>
      </c>
      <c r="E3235" s="91"/>
      <c r="F3235" s="220"/>
      <c r="G3235" s="220"/>
      <c r="H3235" s="461"/>
      <c r="I3235" s="461"/>
      <c r="J3235" s="595"/>
      <c r="K3235" s="595"/>
      <c r="L3235" s="595"/>
      <c r="M3235" s="595"/>
      <c r="N3235" s="595"/>
      <c r="O3235" s="461"/>
      <c r="P3235" s="461"/>
    </row>
    <row r="3236" spans="1:18" s="462" customFormat="1" ht="17.25" hidden="1" outlineLevel="2" x14ac:dyDescent="0.3">
      <c r="A3236" s="438"/>
      <c r="B3236" s="603"/>
      <c r="C3236" s="439" t="s">
        <v>2857</v>
      </c>
      <c r="D3236" s="440" t="s">
        <v>2858</v>
      </c>
      <c r="E3236" s="91"/>
      <c r="F3236" s="220"/>
      <c r="G3236" s="220"/>
      <c r="H3236" s="461"/>
      <c r="I3236" s="461"/>
      <c r="J3236" s="595"/>
      <c r="K3236" s="595"/>
      <c r="L3236" s="595"/>
      <c r="M3236" s="595"/>
      <c r="N3236" s="595"/>
      <c r="O3236" s="461"/>
      <c r="P3236" s="461"/>
    </row>
    <row r="3237" spans="1:18" s="462" customFormat="1" ht="17.25" hidden="1" outlineLevel="2" x14ac:dyDescent="0.3">
      <c r="A3237" s="438"/>
      <c r="B3237" s="603"/>
      <c r="C3237" s="439" t="s">
        <v>2859</v>
      </c>
      <c r="D3237" s="440" t="s">
        <v>2860</v>
      </c>
      <c r="E3237" s="91"/>
      <c r="F3237" s="220"/>
      <c r="G3237" s="220"/>
      <c r="H3237" s="461"/>
      <c r="I3237" s="461"/>
      <c r="J3237" s="595"/>
      <c r="K3237" s="595"/>
      <c r="L3237" s="595"/>
      <c r="M3237" s="595"/>
      <c r="N3237" s="595"/>
      <c r="O3237" s="461"/>
      <c r="P3237" s="461"/>
    </row>
    <row r="3238" spans="1:18" s="596" customFormat="1" ht="17.25" hidden="1" customHeight="1" outlineLevel="2" x14ac:dyDescent="0.3">
      <c r="A3238" s="444"/>
      <c r="B3238" s="451"/>
      <c r="C3238" s="451"/>
      <c r="D3238" s="451"/>
      <c r="E3238" s="452"/>
      <c r="F3238" s="220"/>
      <c r="G3238" s="220"/>
      <c r="H3238" s="221"/>
      <c r="I3238" s="222"/>
      <c r="J3238" s="223"/>
      <c r="K3238" s="595"/>
      <c r="L3238" s="595"/>
      <c r="M3238" s="595"/>
      <c r="N3238" s="595"/>
      <c r="O3238" s="595"/>
      <c r="P3238" s="595"/>
      <c r="Q3238" s="595"/>
      <c r="R3238" s="595"/>
    </row>
    <row r="3239" spans="1:18" s="462" customFormat="1" ht="34.5" hidden="1" outlineLevel="2" x14ac:dyDescent="0.3">
      <c r="A3239" s="438"/>
      <c r="B3239" s="603"/>
      <c r="C3239" s="439" t="s">
        <v>2791</v>
      </c>
      <c r="D3239" s="440" t="s">
        <v>2792</v>
      </c>
      <c r="E3239" s="91" t="s">
        <v>2309</v>
      </c>
      <c r="F3239" s="220"/>
      <c r="G3239" s="220"/>
      <c r="H3239" s="461"/>
      <c r="I3239" s="461"/>
      <c r="J3239" s="595"/>
      <c r="K3239" s="595"/>
      <c r="L3239" s="595"/>
      <c r="M3239" s="595"/>
      <c r="N3239" s="595"/>
      <c r="O3239" s="461"/>
      <c r="P3239" s="461"/>
    </row>
    <row r="3240" spans="1:18" s="596" customFormat="1" ht="17.25" hidden="1" customHeight="1" outlineLevel="2" x14ac:dyDescent="0.3">
      <c r="A3240" s="444"/>
      <c r="B3240" s="451"/>
      <c r="C3240" s="451"/>
      <c r="D3240" s="451"/>
      <c r="E3240" s="452"/>
      <c r="F3240" s="220"/>
      <c r="G3240" s="220"/>
      <c r="H3240" s="221"/>
      <c r="I3240" s="222"/>
      <c r="J3240" s="223"/>
      <c r="K3240" s="595"/>
      <c r="L3240" s="595"/>
      <c r="M3240" s="595"/>
      <c r="N3240" s="595"/>
      <c r="O3240" s="595"/>
      <c r="P3240" s="595"/>
      <c r="Q3240" s="595"/>
      <c r="R3240" s="595"/>
    </row>
    <row r="3241" spans="1:18" s="462" customFormat="1" ht="34.5" hidden="1" outlineLevel="2" x14ac:dyDescent="0.3">
      <c r="A3241" s="438"/>
      <c r="B3241" s="603"/>
      <c r="C3241" s="439" t="s">
        <v>2793</v>
      </c>
      <c r="D3241" s="440" t="s">
        <v>2709</v>
      </c>
      <c r="E3241" s="507" t="s">
        <v>2312</v>
      </c>
      <c r="F3241" s="220"/>
      <c r="G3241" s="220"/>
      <c r="H3241" s="461"/>
      <c r="I3241" s="461"/>
      <c r="J3241" s="595"/>
      <c r="K3241" s="595"/>
      <c r="L3241" s="595"/>
      <c r="M3241" s="595"/>
      <c r="N3241" s="595"/>
      <c r="O3241" s="461"/>
      <c r="P3241" s="461"/>
    </row>
    <row r="3242" spans="1:18" s="462" customFormat="1" ht="17.25" hidden="1" outlineLevel="2" x14ac:dyDescent="0.3">
      <c r="A3242" s="438"/>
      <c r="B3242" s="603"/>
      <c r="C3242" s="439" t="s">
        <v>2794</v>
      </c>
      <c r="D3242" s="440" t="s">
        <v>2711</v>
      </c>
      <c r="E3242" s="91"/>
      <c r="F3242" s="220"/>
      <c r="G3242" s="220"/>
      <c r="H3242" s="461"/>
      <c r="I3242" s="461"/>
      <c r="J3242" s="595"/>
      <c r="K3242" s="595"/>
      <c r="L3242" s="595"/>
      <c r="M3242" s="595"/>
      <c r="N3242" s="595"/>
      <c r="O3242" s="461"/>
      <c r="P3242" s="461"/>
    </row>
    <row r="3243" spans="1:18" s="596" customFormat="1" ht="17.25" hidden="1" customHeight="1" outlineLevel="2" x14ac:dyDescent="0.3">
      <c r="A3243" s="444"/>
      <c r="B3243" s="451"/>
      <c r="C3243" s="451"/>
      <c r="D3243" s="451"/>
      <c r="E3243" s="452"/>
      <c r="F3243" s="220"/>
      <c r="G3243" s="220"/>
      <c r="H3243" s="221"/>
      <c r="I3243" s="222"/>
      <c r="J3243" s="223"/>
      <c r="K3243" s="595"/>
      <c r="L3243" s="595"/>
      <c r="M3243" s="595"/>
      <c r="N3243" s="595"/>
      <c r="O3243" s="595"/>
      <c r="P3243" s="595"/>
      <c r="Q3243" s="595"/>
      <c r="R3243" s="595"/>
    </row>
    <row r="3244" spans="1:18" s="462" customFormat="1" ht="17.25" hidden="1" outlineLevel="2" x14ac:dyDescent="0.3">
      <c r="A3244" s="438"/>
      <c r="B3244" s="603"/>
      <c r="C3244" s="439" t="s">
        <v>2795</v>
      </c>
      <c r="D3244" s="440" t="s">
        <v>2796</v>
      </c>
      <c r="E3244" s="679" t="s">
        <v>2317</v>
      </c>
      <c r="F3244" s="220"/>
      <c r="G3244" s="220"/>
      <c r="H3244" s="461"/>
      <c r="I3244" s="461"/>
      <c r="J3244" s="595"/>
      <c r="K3244" s="595"/>
      <c r="L3244" s="595"/>
      <c r="M3244" s="595"/>
      <c r="N3244" s="595"/>
      <c r="O3244" s="461"/>
      <c r="P3244" s="461"/>
    </row>
    <row r="3245" spans="1:18" s="462" customFormat="1" ht="17.25" hidden="1" outlineLevel="2" x14ac:dyDescent="0.3">
      <c r="A3245" s="438"/>
      <c r="B3245" s="603"/>
      <c r="C3245" s="439" t="s">
        <v>2797</v>
      </c>
      <c r="D3245" s="440" t="s">
        <v>2798</v>
      </c>
      <c r="E3245" s="91"/>
      <c r="F3245" s="220"/>
      <c r="G3245" s="220"/>
      <c r="H3245" s="461"/>
      <c r="I3245" s="461"/>
      <c r="J3245" s="595"/>
      <c r="K3245" s="595"/>
      <c r="L3245" s="595"/>
      <c r="M3245" s="595"/>
      <c r="N3245" s="595"/>
      <c r="O3245" s="461"/>
      <c r="P3245" s="461"/>
    </row>
    <row r="3246" spans="1:18" s="462" customFormat="1" ht="17.25" hidden="1" outlineLevel="2" x14ac:dyDescent="0.3">
      <c r="A3246" s="438"/>
      <c r="B3246" s="603"/>
      <c r="C3246" s="439" t="s">
        <v>2799</v>
      </c>
      <c r="D3246" s="440" t="s">
        <v>2800</v>
      </c>
      <c r="E3246" s="91"/>
      <c r="F3246" s="220"/>
      <c r="G3246" s="220"/>
      <c r="H3246" s="461"/>
      <c r="I3246" s="461"/>
      <c r="J3246" s="595"/>
      <c r="K3246" s="595"/>
      <c r="L3246" s="595"/>
      <c r="M3246" s="595"/>
      <c r="N3246" s="595"/>
      <c r="O3246" s="461"/>
      <c r="P3246" s="461"/>
    </row>
    <row r="3247" spans="1:18" s="462" customFormat="1" ht="17.25" hidden="1" outlineLevel="2" x14ac:dyDescent="0.3">
      <c r="A3247" s="438"/>
      <c r="B3247" s="603"/>
      <c r="C3247" s="439" t="s">
        <v>2801</v>
      </c>
      <c r="D3247" s="440" t="s">
        <v>2802</v>
      </c>
      <c r="E3247" s="91"/>
      <c r="F3247" s="220"/>
      <c r="G3247" s="220"/>
      <c r="H3247" s="461"/>
      <c r="I3247" s="461"/>
      <c r="J3247" s="595"/>
      <c r="K3247" s="595"/>
      <c r="L3247" s="595"/>
      <c r="M3247" s="595"/>
      <c r="N3247" s="595"/>
      <c r="O3247" s="461"/>
      <c r="P3247" s="461"/>
    </row>
    <row r="3248" spans="1:18" s="462" customFormat="1" ht="17.25" hidden="1" outlineLevel="2" x14ac:dyDescent="0.3">
      <c r="A3248" s="438"/>
      <c r="B3248" s="603"/>
      <c r="C3248" s="439" t="s">
        <v>2803</v>
      </c>
      <c r="D3248" s="440" t="s">
        <v>2804</v>
      </c>
      <c r="E3248" s="507"/>
      <c r="F3248" s="220"/>
      <c r="G3248" s="220"/>
      <c r="H3248" s="461"/>
      <c r="I3248" s="461"/>
      <c r="J3248" s="595"/>
      <c r="K3248" s="595"/>
      <c r="L3248" s="595"/>
      <c r="M3248" s="595"/>
      <c r="N3248" s="595"/>
      <c r="O3248" s="461"/>
      <c r="P3248" s="461"/>
    </row>
    <row r="3249" spans="1:18" s="462" customFormat="1" ht="17.25" hidden="1" outlineLevel="2" x14ac:dyDescent="0.3">
      <c r="A3249" s="438"/>
      <c r="B3249" s="603"/>
      <c r="C3249" s="439" t="s">
        <v>2805</v>
      </c>
      <c r="D3249" s="440" t="s">
        <v>2806</v>
      </c>
      <c r="E3249" s="507"/>
      <c r="F3249" s="220"/>
      <c r="G3249" s="220"/>
      <c r="H3249" s="461"/>
      <c r="I3249" s="461"/>
      <c r="J3249" s="595"/>
      <c r="K3249" s="595"/>
      <c r="L3249" s="595"/>
      <c r="M3249" s="595"/>
      <c r="N3249" s="595"/>
      <c r="O3249" s="461"/>
      <c r="P3249" s="461"/>
    </row>
    <row r="3250" spans="1:18" s="462" customFormat="1" ht="17.25" hidden="1" outlineLevel="2" x14ac:dyDescent="0.3">
      <c r="A3250" s="438"/>
      <c r="B3250" s="603"/>
      <c r="C3250" s="439" t="s">
        <v>2807</v>
      </c>
      <c r="D3250" s="440" t="s">
        <v>2808</v>
      </c>
      <c r="E3250" s="507"/>
      <c r="F3250" s="220"/>
      <c r="G3250" s="220"/>
      <c r="H3250" s="461"/>
      <c r="I3250" s="461"/>
      <c r="J3250" s="595"/>
      <c r="K3250" s="595"/>
      <c r="L3250" s="595"/>
      <c r="M3250" s="595"/>
      <c r="N3250" s="595"/>
      <c r="O3250" s="461"/>
      <c r="P3250" s="461"/>
    </row>
    <row r="3251" spans="1:18" s="596" customFormat="1" ht="17.25" hidden="1" customHeight="1" outlineLevel="2" x14ac:dyDescent="0.3">
      <c r="A3251" s="444"/>
      <c r="B3251" s="451"/>
      <c r="C3251" s="451"/>
      <c r="D3251" s="451"/>
      <c r="E3251" s="452"/>
      <c r="F3251" s="220"/>
      <c r="G3251" s="220"/>
      <c r="H3251" s="221"/>
      <c r="I3251" s="222"/>
      <c r="J3251" s="223"/>
      <c r="K3251" s="595"/>
      <c r="L3251" s="595"/>
      <c r="M3251" s="595"/>
      <c r="N3251" s="595"/>
      <c r="O3251" s="595"/>
      <c r="P3251" s="595"/>
      <c r="Q3251" s="595"/>
      <c r="R3251" s="595"/>
    </row>
    <row r="3252" spans="1:18" s="462" customFormat="1" ht="17.25" hidden="1" outlineLevel="2" x14ac:dyDescent="0.3">
      <c r="A3252" s="438"/>
      <c r="B3252" s="603"/>
      <c r="C3252" s="439" t="s">
        <v>2861</v>
      </c>
      <c r="D3252" s="440" t="s">
        <v>2862</v>
      </c>
      <c r="E3252" s="619" t="s">
        <v>2863</v>
      </c>
      <c r="F3252" s="220"/>
      <c r="G3252" s="220"/>
      <c r="H3252" s="461"/>
      <c r="I3252" s="461"/>
      <c r="J3252" s="595"/>
      <c r="K3252" s="595"/>
      <c r="L3252" s="595"/>
      <c r="M3252" s="595"/>
      <c r="N3252" s="595"/>
      <c r="O3252" s="461"/>
      <c r="P3252" s="461"/>
    </row>
    <row r="3253" spans="1:18" s="462" customFormat="1" ht="17.25" hidden="1" outlineLevel="2" x14ac:dyDescent="0.3">
      <c r="A3253" s="438"/>
      <c r="B3253" s="603"/>
      <c r="C3253" s="439" t="s">
        <v>2809</v>
      </c>
      <c r="D3253" s="440" t="s">
        <v>2810</v>
      </c>
      <c r="E3253" s="619" t="s">
        <v>2863</v>
      </c>
      <c r="F3253" s="220"/>
      <c r="G3253" s="220"/>
      <c r="H3253" s="461"/>
      <c r="I3253" s="461"/>
      <c r="J3253" s="595"/>
      <c r="K3253" s="595"/>
      <c r="L3253" s="595"/>
      <c r="M3253" s="595"/>
      <c r="N3253" s="595"/>
      <c r="O3253" s="461"/>
      <c r="P3253" s="461"/>
    </row>
    <row r="3254" spans="1:18" s="462" customFormat="1" ht="17.25" hidden="1" outlineLevel="2" x14ac:dyDescent="0.3">
      <c r="A3254" s="438"/>
      <c r="B3254" s="603"/>
      <c r="C3254" s="439" t="s">
        <v>2812</v>
      </c>
      <c r="D3254" s="440" t="s">
        <v>2813</v>
      </c>
      <c r="E3254" s="619" t="s">
        <v>2863</v>
      </c>
      <c r="F3254" s="220"/>
      <c r="G3254" s="220"/>
      <c r="H3254" s="461"/>
      <c r="I3254" s="461"/>
      <c r="J3254" s="595"/>
      <c r="K3254" s="595"/>
      <c r="L3254" s="595"/>
      <c r="M3254" s="595"/>
      <c r="N3254" s="595"/>
      <c r="O3254" s="461"/>
      <c r="P3254" s="461"/>
    </row>
    <row r="3255" spans="1:18" s="462" customFormat="1" ht="34.5" hidden="1" outlineLevel="2" x14ac:dyDescent="0.3">
      <c r="A3255" s="438"/>
      <c r="B3255" s="603"/>
      <c r="C3255" s="439" t="s">
        <v>2814</v>
      </c>
      <c r="D3255" s="440" t="s">
        <v>2815</v>
      </c>
      <c r="E3255" s="619" t="s">
        <v>2863</v>
      </c>
      <c r="F3255" s="220"/>
      <c r="G3255" s="220"/>
      <c r="H3255" s="461"/>
      <c r="I3255" s="461"/>
      <c r="J3255" s="595"/>
      <c r="K3255" s="595"/>
      <c r="L3255" s="595"/>
      <c r="M3255" s="595"/>
      <c r="N3255" s="595"/>
      <c r="O3255" s="461"/>
      <c r="P3255" s="461"/>
    </row>
    <row r="3256" spans="1:18" s="596" customFormat="1" ht="17.25" hidden="1" customHeight="1" outlineLevel="2" x14ac:dyDescent="0.3">
      <c r="A3256" s="444"/>
      <c r="B3256" s="451"/>
      <c r="C3256" s="451"/>
      <c r="D3256" s="451"/>
      <c r="E3256" s="452"/>
      <c r="F3256" s="220"/>
      <c r="G3256" s="220"/>
      <c r="H3256" s="221"/>
      <c r="I3256" s="222"/>
      <c r="J3256" s="223"/>
      <c r="K3256" s="595"/>
      <c r="L3256" s="595"/>
      <c r="M3256" s="595"/>
      <c r="N3256" s="595"/>
      <c r="O3256" s="595"/>
      <c r="P3256" s="595"/>
      <c r="Q3256" s="595"/>
      <c r="R3256" s="595"/>
    </row>
    <row r="3257" spans="1:18" s="86" customFormat="1" ht="34.5" hidden="1" outlineLevel="2" x14ac:dyDescent="0.3">
      <c r="A3257" s="438"/>
      <c r="B3257" s="614"/>
      <c r="C3257" s="623" t="s">
        <v>658</v>
      </c>
      <c r="D3257" s="439" t="s">
        <v>2067</v>
      </c>
      <c r="E3257" s="507" t="s">
        <v>2014</v>
      </c>
      <c r="F3257" s="460"/>
      <c r="G3257" s="220"/>
      <c r="H3257" s="462"/>
      <c r="I3257" s="462"/>
      <c r="J3257" s="462"/>
      <c r="K3257" s="462"/>
      <c r="L3257" s="462"/>
      <c r="M3257" s="462"/>
      <c r="N3257" s="462"/>
      <c r="O3257" s="462"/>
      <c r="P3257" s="462"/>
      <c r="Q3257" s="462"/>
      <c r="R3257" s="462"/>
    </row>
    <row r="3258" spans="1:18" s="86" customFormat="1" ht="34.5" hidden="1" outlineLevel="2" x14ac:dyDescent="0.3">
      <c r="A3258" s="438"/>
      <c r="B3258" s="614"/>
      <c r="C3258" s="623" t="s">
        <v>659</v>
      </c>
      <c r="D3258" s="439" t="s">
        <v>2068</v>
      </c>
      <c r="E3258" s="507" t="s">
        <v>2014</v>
      </c>
      <c r="F3258" s="460"/>
      <c r="G3258" s="220"/>
      <c r="H3258" s="462"/>
      <c r="I3258" s="462"/>
      <c r="J3258" s="462"/>
      <c r="K3258" s="462"/>
      <c r="L3258" s="462"/>
      <c r="M3258" s="462"/>
      <c r="N3258" s="462"/>
      <c r="O3258" s="462"/>
      <c r="P3258" s="462"/>
      <c r="Q3258" s="462"/>
      <c r="R3258" s="462"/>
    </row>
    <row r="3259" spans="1:18" s="86" customFormat="1" ht="34.5" hidden="1" outlineLevel="2" x14ac:dyDescent="0.3">
      <c r="A3259" s="438"/>
      <c r="B3259" s="614"/>
      <c r="C3259" s="439" t="s">
        <v>85</v>
      </c>
      <c r="D3259" s="439" t="s">
        <v>2069</v>
      </c>
      <c r="E3259" s="507" t="s">
        <v>2014</v>
      </c>
      <c r="F3259" s="460"/>
      <c r="G3259" s="220"/>
      <c r="H3259" s="462"/>
      <c r="I3259" s="462"/>
      <c r="J3259" s="462"/>
      <c r="K3259" s="462"/>
      <c r="L3259" s="462"/>
      <c r="M3259" s="462"/>
      <c r="N3259" s="462"/>
      <c r="O3259" s="462"/>
      <c r="P3259" s="462"/>
      <c r="Q3259" s="462"/>
      <c r="R3259" s="462"/>
    </row>
    <row r="3260" spans="1:18" s="86" customFormat="1" ht="17.25" hidden="1" outlineLevel="2" x14ac:dyDescent="0.3">
      <c r="A3260" s="438"/>
      <c r="B3260" s="614"/>
      <c r="C3260" s="680" t="s">
        <v>2012</v>
      </c>
      <c r="D3260" s="681" t="s">
        <v>2013</v>
      </c>
      <c r="E3260" s="662" t="s">
        <v>2733</v>
      </c>
      <c r="F3260" s="460"/>
      <c r="G3260" s="220"/>
      <c r="H3260" s="462"/>
      <c r="I3260" s="462"/>
      <c r="J3260" s="462"/>
      <c r="K3260" s="462"/>
      <c r="L3260" s="462"/>
      <c r="M3260" s="462"/>
      <c r="N3260" s="462"/>
      <c r="O3260" s="462"/>
      <c r="P3260" s="462"/>
      <c r="Q3260" s="462"/>
      <c r="R3260" s="462"/>
    </row>
    <row r="3261" spans="1:18" s="86" customFormat="1" ht="17.25" hidden="1" outlineLevel="2" x14ac:dyDescent="0.3">
      <c r="A3261" s="438"/>
      <c r="B3261" s="614"/>
      <c r="C3261" s="680" t="s">
        <v>2015</v>
      </c>
      <c r="D3261" s="681" t="s">
        <v>2016</v>
      </c>
      <c r="E3261" s="662" t="s">
        <v>2733</v>
      </c>
      <c r="F3261" s="460"/>
      <c r="G3261" s="220"/>
      <c r="H3261" s="462"/>
      <c r="I3261" s="462"/>
      <c r="J3261" s="462"/>
      <c r="K3261" s="462"/>
      <c r="L3261" s="462"/>
      <c r="M3261" s="462"/>
      <c r="N3261" s="462"/>
      <c r="O3261" s="462"/>
      <c r="P3261" s="462"/>
      <c r="Q3261" s="462"/>
      <c r="R3261" s="462"/>
    </row>
    <row r="3262" spans="1:18" s="86" customFormat="1" ht="34.5" hidden="1" outlineLevel="2" x14ac:dyDescent="0.3">
      <c r="A3262" s="438"/>
      <c r="B3262" s="614"/>
      <c r="C3262" s="681" t="s">
        <v>2017</v>
      </c>
      <c r="D3262" s="681" t="s">
        <v>2018</v>
      </c>
      <c r="E3262" s="662" t="s">
        <v>2733</v>
      </c>
      <c r="F3262" s="460"/>
      <c r="G3262" s="220"/>
      <c r="H3262" s="462"/>
      <c r="I3262" s="462"/>
      <c r="J3262" s="462"/>
      <c r="K3262" s="462"/>
      <c r="L3262" s="462"/>
      <c r="M3262" s="462"/>
      <c r="N3262" s="462"/>
      <c r="O3262" s="462"/>
      <c r="P3262" s="462"/>
      <c r="Q3262" s="462"/>
      <c r="R3262" s="462"/>
    </row>
    <row r="3263" spans="1:18" s="596" customFormat="1" ht="18" hidden="1" customHeight="1" outlineLevel="1" thickBot="1" x14ac:dyDescent="0.35">
      <c r="A3263" s="625"/>
      <c r="B3263" s="626"/>
      <c r="C3263" s="626"/>
      <c r="D3263" s="626"/>
      <c r="E3263" s="627"/>
      <c r="F3263" s="203"/>
      <c r="G3263" s="203"/>
      <c r="H3263" s="595"/>
      <c r="I3263" s="595"/>
      <c r="J3263" s="595"/>
      <c r="K3263" s="595"/>
      <c r="L3263" s="595"/>
      <c r="M3263" s="595"/>
      <c r="N3263" s="595"/>
      <c r="O3263" s="595"/>
      <c r="P3263" s="595"/>
    </row>
    <row r="3264" spans="1:18" s="596" customFormat="1" ht="18" hidden="1" thickBot="1" x14ac:dyDescent="0.35">
      <c r="A3264" s="638"/>
      <c r="B3264" s="489"/>
      <c r="C3264" s="490"/>
      <c r="D3264" s="489"/>
      <c r="E3264" s="491"/>
      <c r="F3264" s="203"/>
      <c r="G3264" s="203"/>
      <c r="H3264" s="595"/>
      <c r="I3264" s="595"/>
      <c r="J3264" s="595"/>
      <c r="K3264" s="595"/>
      <c r="L3264" s="595"/>
      <c r="M3264" s="595"/>
      <c r="N3264" s="595"/>
      <c r="O3264" s="595"/>
      <c r="P3264" s="595"/>
    </row>
    <row r="3265" spans="1:16" s="86" customFormat="1" ht="18" hidden="1" thickBot="1" x14ac:dyDescent="0.35">
      <c r="A3265" s="238"/>
      <c r="B3265" s="239"/>
      <c r="C3265" s="683"/>
      <c r="D3265" s="240"/>
      <c r="E3265" s="241" t="s">
        <v>2864</v>
      </c>
      <c r="F3265" s="242"/>
      <c r="G3265" s="243"/>
      <c r="H3265" s="242"/>
      <c r="I3265" s="242"/>
    </row>
    <row r="3266" spans="1:16" s="462" customFormat="1" ht="18" thickBot="1" x14ac:dyDescent="0.35">
      <c r="A3266" s="684" t="s">
        <v>67</v>
      </c>
      <c r="B3266" s="685"/>
      <c r="C3266" s="685"/>
      <c r="D3266" s="685"/>
      <c r="E3266" s="686"/>
      <c r="F3266" s="687"/>
      <c r="G3266" s="242"/>
      <c r="H3266" s="595"/>
      <c r="I3266" s="595"/>
      <c r="J3266" s="461"/>
      <c r="K3266" s="461"/>
      <c r="L3266" s="461"/>
      <c r="M3266" s="461"/>
      <c r="N3266" s="461"/>
      <c r="O3266" s="461"/>
      <c r="P3266" s="461"/>
    </row>
    <row r="3267" spans="1:16" s="462" customFormat="1" ht="17.25" x14ac:dyDescent="0.3">
      <c r="A3267" s="688"/>
      <c r="B3267" s="689"/>
      <c r="C3267" s="690"/>
      <c r="D3267" s="689"/>
      <c r="E3267" s="691"/>
      <c r="F3267" s="460"/>
      <c r="G3267" s="83"/>
      <c r="H3267" s="461"/>
      <c r="I3267" s="461"/>
      <c r="J3267" s="461"/>
      <c r="K3267" s="461"/>
      <c r="L3267" s="461"/>
      <c r="M3267" s="461"/>
      <c r="N3267" s="461"/>
      <c r="O3267" s="461"/>
      <c r="P3267" s="461"/>
    </row>
    <row r="3268" spans="1:16" s="86" customFormat="1" ht="17.25" x14ac:dyDescent="0.3">
      <c r="B3268" s="244"/>
      <c r="C3268" s="245"/>
      <c r="D3268" s="692" t="s">
        <v>2865</v>
      </c>
      <c r="E3268" s="246"/>
      <c r="F3268" s="693"/>
      <c r="G3268" s="247"/>
      <c r="H3268" s="85"/>
      <c r="I3268" s="85"/>
      <c r="J3268" s="85"/>
      <c r="K3268" s="85"/>
      <c r="L3268" s="85"/>
      <c r="M3268" s="85"/>
      <c r="N3268" s="85"/>
      <c r="O3268" s="85"/>
      <c r="P3268" s="85"/>
    </row>
    <row r="3269" spans="1:16" s="86" customFormat="1" ht="17.25" x14ac:dyDescent="0.3">
      <c r="B3269" s="244"/>
      <c r="C3269" s="245"/>
      <c r="D3269" s="692" t="s">
        <v>2866</v>
      </c>
      <c r="E3269" s="246"/>
      <c r="F3269" s="693"/>
      <c r="G3269" s="247"/>
      <c r="H3269" s="85"/>
      <c r="I3269" s="85"/>
      <c r="J3269" s="85"/>
      <c r="K3269" s="85"/>
      <c r="L3269" s="85"/>
      <c r="M3269" s="85"/>
      <c r="N3269" s="85"/>
      <c r="O3269" s="85"/>
      <c r="P3269" s="85"/>
    </row>
    <row r="3270" spans="1:16" s="86" customFormat="1" ht="17.25" x14ac:dyDescent="0.3">
      <c r="B3270" s="693"/>
      <c r="C3270" s="694"/>
      <c r="D3270" s="692" t="s">
        <v>2867</v>
      </c>
      <c r="E3270" s="695"/>
      <c r="F3270" s="696"/>
      <c r="G3270" s="696"/>
      <c r="H3270" s="85"/>
      <c r="I3270" s="85"/>
      <c r="J3270" s="85"/>
      <c r="K3270" s="85"/>
      <c r="L3270" s="85"/>
      <c r="M3270" s="85"/>
      <c r="N3270" s="85"/>
      <c r="O3270" s="85"/>
      <c r="P3270" s="85"/>
    </row>
    <row r="3271" spans="1:16" s="86" customFormat="1" ht="17.25" x14ac:dyDescent="0.3">
      <c r="B3271" s="693"/>
      <c r="C3271" s="697"/>
      <c r="D3271" s="692" t="s">
        <v>2868</v>
      </c>
      <c r="E3271" s="698"/>
      <c r="F3271" s="247"/>
      <c r="G3271" s="247"/>
      <c r="H3271" s="85"/>
      <c r="I3271" s="85"/>
      <c r="J3271" s="85"/>
      <c r="K3271" s="85"/>
      <c r="L3271" s="85"/>
      <c r="M3271" s="85"/>
      <c r="N3271" s="85"/>
      <c r="O3271" s="85"/>
      <c r="P3271" s="85"/>
    </row>
    <row r="3272" spans="1:16" s="86" customFormat="1" ht="17.25" x14ac:dyDescent="0.3">
      <c r="B3272" s="693"/>
      <c r="C3272" s="697"/>
      <c r="D3272" s="699" t="s">
        <v>2869</v>
      </c>
      <c r="E3272" s="698"/>
      <c r="F3272" s="247"/>
      <c r="G3272" s="247"/>
      <c r="H3272" s="85"/>
      <c r="I3272" s="85"/>
      <c r="J3272" s="85"/>
      <c r="K3272" s="85"/>
      <c r="L3272" s="85"/>
      <c r="M3272" s="85"/>
      <c r="N3272" s="85"/>
      <c r="O3272" s="85"/>
      <c r="P3272" s="85"/>
    </row>
    <row r="3273" spans="1:16" s="86" customFormat="1" ht="17.25" x14ac:dyDescent="0.3">
      <c r="B3273" s="693"/>
      <c r="C3273" s="697"/>
      <c r="D3273" s="700" t="s">
        <v>2870</v>
      </c>
      <c r="E3273" s="698"/>
      <c r="F3273" s="247"/>
      <c r="G3273" s="247"/>
      <c r="H3273" s="85"/>
      <c r="I3273" s="85"/>
      <c r="J3273" s="85"/>
      <c r="K3273" s="85"/>
      <c r="L3273" s="85"/>
      <c r="M3273" s="85"/>
      <c r="N3273" s="85"/>
      <c r="O3273" s="85"/>
      <c r="P3273" s="85"/>
    </row>
    <row r="3274" spans="1:16" s="86" customFormat="1" ht="17.25" x14ac:dyDescent="0.3">
      <c r="B3274" s="701"/>
      <c r="C3274" s="702"/>
      <c r="D3274" s="692" t="s">
        <v>2871</v>
      </c>
      <c r="E3274" s="703"/>
      <c r="F3274" s="248"/>
      <c r="G3274" s="248"/>
      <c r="H3274" s="85"/>
      <c r="I3274" s="85"/>
      <c r="J3274" s="85"/>
    </row>
    <row r="3275" spans="1:16" s="86" customFormat="1" ht="17.25" x14ac:dyDescent="0.3">
      <c r="B3275" s="701"/>
      <c r="C3275" s="704"/>
      <c r="D3275" s="705" t="s">
        <v>2872</v>
      </c>
      <c r="E3275" s="703"/>
      <c r="F3275" s="248"/>
      <c r="G3275" s="248"/>
    </row>
  </sheetData>
  <dataConsolidate/>
  <mergeCells count="356">
    <mergeCell ref="A3266:D3266"/>
    <mergeCell ref="A3238:E3238"/>
    <mergeCell ref="A3240:E3240"/>
    <mergeCell ref="A3243:E3243"/>
    <mergeCell ref="A3251:E3251"/>
    <mergeCell ref="A3256:E3256"/>
    <mergeCell ref="A3263:E3263"/>
    <mergeCell ref="A3189:E3189"/>
    <mergeCell ref="A3195:E3195"/>
    <mergeCell ref="A3198:E3198"/>
    <mergeCell ref="A3218:E3218"/>
    <mergeCell ref="A3224:E3224"/>
    <mergeCell ref="A3231:E3231"/>
    <mergeCell ref="A3156:E3156"/>
    <mergeCell ref="A3158:E3158"/>
    <mergeCell ref="A3161:E3161"/>
    <mergeCell ref="A3169:E3169"/>
    <mergeCell ref="A3174:E3174"/>
    <mergeCell ref="A3181:E3181"/>
    <mergeCell ref="A3107:E3107"/>
    <mergeCell ref="A3113:E3113"/>
    <mergeCell ref="A3116:E3116"/>
    <mergeCell ref="A3136:E3136"/>
    <mergeCell ref="A3142:E3142"/>
    <mergeCell ref="A3149:E3149"/>
    <mergeCell ref="A3012:E3012"/>
    <mergeCell ref="A3015:E3015"/>
    <mergeCell ref="A3023:E3023"/>
    <mergeCell ref="A3027:E3027"/>
    <mergeCell ref="A3032:E3032"/>
    <mergeCell ref="A3099:E3099"/>
    <mergeCell ref="A2976:E2976"/>
    <mergeCell ref="A2979:E2979"/>
    <mergeCell ref="A2999:E2999"/>
    <mergeCell ref="A3003:E3003"/>
    <mergeCell ref="A3006:E3006"/>
    <mergeCell ref="A3010:E3010"/>
    <mergeCell ref="C2867:D2867"/>
    <mergeCell ref="A2900:E2900"/>
    <mergeCell ref="C2915:E2915"/>
    <mergeCell ref="A2958:E2958"/>
    <mergeCell ref="A2965:E2965"/>
    <mergeCell ref="A2970:E2970"/>
    <mergeCell ref="A2837:E2837"/>
    <mergeCell ref="A2839:E2839"/>
    <mergeCell ref="A2841:E2841"/>
    <mergeCell ref="A2854:E2854"/>
    <mergeCell ref="A2863:E2863"/>
    <mergeCell ref="A2865:E2865"/>
    <mergeCell ref="A2795:E2795"/>
    <mergeCell ref="A2803:E2803"/>
    <mergeCell ref="A2812:E2812"/>
    <mergeCell ref="C2813:E2813"/>
    <mergeCell ref="A2815:E2815"/>
    <mergeCell ref="A2828:E2828"/>
    <mergeCell ref="A2754:E2754"/>
    <mergeCell ref="A2757:E2757"/>
    <mergeCell ref="A2777:E2777"/>
    <mergeCell ref="A2783:E2783"/>
    <mergeCell ref="A2790:E2790"/>
    <mergeCell ref="A2792:E2792"/>
    <mergeCell ref="A2691:E2691"/>
    <mergeCell ref="A2699:E2699"/>
    <mergeCell ref="A2708:E2708"/>
    <mergeCell ref="A2710:E2710"/>
    <mergeCell ref="A2741:E2741"/>
    <mergeCell ref="A2748:E2748"/>
    <mergeCell ref="A2650:E2650"/>
    <mergeCell ref="A2653:E2653"/>
    <mergeCell ref="A2673:E2673"/>
    <mergeCell ref="A2679:E2679"/>
    <mergeCell ref="A2686:E2686"/>
    <mergeCell ref="A2688:E2688"/>
    <mergeCell ref="A2594:E2594"/>
    <mergeCell ref="A2603:E2603"/>
    <mergeCell ref="C2604:E2604"/>
    <mergeCell ref="A2606:E2606"/>
    <mergeCell ref="A2637:E2637"/>
    <mergeCell ref="A2644:E2644"/>
    <mergeCell ref="A2566:E2566"/>
    <mergeCell ref="A2572:E2572"/>
    <mergeCell ref="A2579:E2579"/>
    <mergeCell ref="A2581:E2581"/>
    <mergeCell ref="A2584:E2584"/>
    <mergeCell ref="A2592:E2592"/>
    <mergeCell ref="A2489:E2489"/>
    <mergeCell ref="A2498:E2498"/>
    <mergeCell ref="A2530:E2530"/>
    <mergeCell ref="A2537:E2537"/>
    <mergeCell ref="A2543:E2543"/>
    <mergeCell ref="A2546:E2546"/>
    <mergeCell ref="A2461:E2461"/>
    <mergeCell ref="A2467:E2467"/>
    <mergeCell ref="A2474:E2474"/>
    <mergeCell ref="A2476:E2476"/>
    <mergeCell ref="A2479:E2479"/>
    <mergeCell ref="A2487:E2487"/>
    <mergeCell ref="C2392:E2392"/>
    <mergeCell ref="A2394:E2394"/>
    <mergeCell ref="A2425:E2425"/>
    <mergeCell ref="A2432:E2432"/>
    <mergeCell ref="A2438:E2438"/>
    <mergeCell ref="A2441:E2441"/>
    <mergeCell ref="A2361:E2361"/>
    <mergeCell ref="A2365:E2365"/>
    <mergeCell ref="A2369:E2369"/>
    <mergeCell ref="A2381:E2381"/>
    <mergeCell ref="A2387:E2387"/>
    <mergeCell ref="A2391:E2391"/>
    <mergeCell ref="A2282:E2282"/>
    <mergeCell ref="A2284:E2284"/>
    <mergeCell ref="A2296:E2296"/>
    <mergeCell ref="A2302:E2302"/>
    <mergeCell ref="A2306:E2306"/>
    <mergeCell ref="A2351:E2351"/>
    <mergeCell ref="A2217:E2217"/>
    <mergeCell ref="A2221:E2221"/>
    <mergeCell ref="A2223:E2223"/>
    <mergeCell ref="A2266:E2266"/>
    <mergeCell ref="A2276:E2276"/>
    <mergeCell ref="A2280:E2280"/>
    <mergeCell ref="A2180:E2180"/>
    <mergeCell ref="A2190:E2190"/>
    <mergeCell ref="A2194:E2194"/>
    <mergeCell ref="A2196:E2196"/>
    <mergeCell ref="A2198:E2198"/>
    <mergeCell ref="A2211:E2211"/>
    <mergeCell ref="A2112:E2112"/>
    <mergeCell ref="A2124:E2124"/>
    <mergeCell ref="A2130:E2130"/>
    <mergeCell ref="A2134:E2134"/>
    <mergeCell ref="A2135:E2135"/>
    <mergeCell ref="A2137:E2137"/>
    <mergeCell ref="A2039:E2039"/>
    <mergeCell ref="A2045:E2045"/>
    <mergeCell ref="A2049:E2049"/>
    <mergeCell ref="A2094:E2094"/>
    <mergeCell ref="A2104:E2104"/>
    <mergeCell ref="A2108:E2108"/>
    <mergeCell ref="A1966:E1966"/>
    <mergeCell ref="A2009:E2009"/>
    <mergeCell ref="A2019:E2019"/>
    <mergeCell ref="A2023:E2023"/>
    <mergeCell ref="A2025:E2025"/>
    <mergeCell ref="A2027:E2027"/>
    <mergeCell ref="A1937:E1937"/>
    <mergeCell ref="A1939:E1939"/>
    <mergeCell ref="A1941:E1941"/>
    <mergeCell ref="A1954:E1954"/>
    <mergeCell ref="A1960:E1960"/>
    <mergeCell ref="A1964:E1964"/>
    <mergeCell ref="A1875:E1875"/>
    <mergeCell ref="C1877:E1877"/>
    <mergeCell ref="C1878:E1878"/>
    <mergeCell ref="A1880:E1880"/>
    <mergeCell ref="A1923:E1923"/>
    <mergeCell ref="A1933:E1933"/>
    <mergeCell ref="A1812:E1812"/>
    <mergeCell ref="A1816:E1816"/>
    <mergeCell ref="A1835:E1835"/>
    <mergeCell ref="A1845:E1845"/>
    <mergeCell ref="A1865:E1865"/>
    <mergeCell ref="A1871:E1871"/>
    <mergeCell ref="A1772:E1772"/>
    <mergeCell ref="A1776:E1776"/>
    <mergeCell ref="A1784:E1784"/>
    <mergeCell ref="A1792:E1792"/>
    <mergeCell ref="A1799:E1799"/>
    <mergeCell ref="A1809:E1809"/>
    <mergeCell ref="A1731:E1731"/>
    <mergeCell ref="A1738:E1738"/>
    <mergeCell ref="A1745:E1745"/>
    <mergeCell ref="A1753:E1753"/>
    <mergeCell ref="A1761:E1761"/>
    <mergeCell ref="A1765:E1765"/>
    <mergeCell ref="A1637:E1637"/>
    <mergeCell ref="C1638:E1638"/>
    <mergeCell ref="A1649:C1649"/>
    <mergeCell ref="C1707:E1707"/>
    <mergeCell ref="C1708:E1708"/>
    <mergeCell ref="A1719:E1719"/>
    <mergeCell ref="A1571:E1571"/>
    <mergeCell ref="A1577:E1577"/>
    <mergeCell ref="A1581:E1581"/>
    <mergeCell ref="A1582:E1582"/>
    <mergeCell ref="C1583:E1583"/>
    <mergeCell ref="A1584:E1584"/>
    <mergeCell ref="A1533:E1533"/>
    <mergeCell ref="A1537:E1537"/>
    <mergeCell ref="A1542:E1542"/>
    <mergeCell ref="A1550:E1550"/>
    <mergeCell ref="A1553:E1553"/>
    <mergeCell ref="A1558:E1558"/>
    <mergeCell ref="A1486:E1486"/>
    <mergeCell ref="A1495:E1495"/>
    <mergeCell ref="A1504:E1504"/>
    <mergeCell ref="A1509:E1509"/>
    <mergeCell ref="A1514:E1514"/>
    <mergeCell ref="A1527:E1527"/>
    <mergeCell ref="A1436:E1436"/>
    <mergeCell ref="A1442:E1442"/>
    <mergeCell ref="A1446:E1446"/>
    <mergeCell ref="A1456:E1456"/>
    <mergeCell ref="A1476:E1476"/>
    <mergeCell ref="A1482:E1482"/>
    <mergeCell ref="A1363:E1363"/>
    <mergeCell ref="A1379:E1379"/>
    <mergeCell ref="A1383:E1383"/>
    <mergeCell ref="A1392:E1392"/>
    <mergeCell ref="A1405:E1405"/>
    <mergeCell ref="A1415:E1415"/>
    <mergeCell ref="A1270:E1270"/>
    <mergeCell ref="A1308:E1308"/>
    <mergeCell ref="A1333:E1333"/>
    <mergeCell ref="A1343:E1343"/>
    <mergeCell ref="A1350:E1350"/>
    <mergeCell ref="A1355:E1355"/>
    <mergeCell ref="A1203:E1203"/>
    <mergeCell ref="A1206:E1206"/>
    <mergeCell ref="A1235:E1235"/>
    <mergeCell ref="A1243:E1243"/>
    <mergeCell ref="A1250:E1250"/>
    <mergeCell ref="A1258:E1258"/>
    <mergeCell ref="A1176:E1176"/>
    <mergeCell ref="A1180:E1180"/>
    <mergeCell ref="A1185:E1185"/>
    <mergeCell ref="A1188:E1188"/>
    <mergeCell ref="A1193:E1193"/>
    <mergeCell ref="A1200:E1200"/>
    <mergeCell ref="A1146:E1146"/>
    <mergeCell ref="A1150:E1150"/>
    <mergeCell ref="A1158:E1158"/>
    <mergeCell ref="A1162:E1162"/>
    <mergeCell ref="A1167:E1167"/>
    <mergeCell ref="A1174:E1174"/>
    <mergeCell ref="A1102:E1102"/>
    <mergeCell ref="A1109:E1109"/>
    <mergeCell ref="A1113:E1113"/>
    <mergeCell ref="A1115:E1115"/>
    <mergeCell ref="A1124:E1124"/>
    <mergeCell ref="A1142:E1142"/>
    <mergeCell ref="A1054:E1054"/>
    <mergeCell ref="A1062:E1062"/>
    <mergeCell ref="A1067:E1067"/>
    <mergeCell ref="A1071:E1071"/>
    <mergeCell ref="A1089:E1089"/>
    <mergeCell ref="A1094:E1094"/>
    <mergeCell ref="A1022:E1022"/>
    <mergeCell ref="A1030:E1030"/>
    <mergeCell ref="A1032:E1032"/>
    <mergeCell ref="A1041:E1041"/>
    <mergeCell ref="A1046:E1046"/>
    <mergeCell ref="A1050:E1050"/>
    <mergeCell ref="A980:E980"/>
    <mergeCell ref="A989:E989"/>
    <mergeCell ref="A996:E996"/>
    <mergeCell ref="A999:E999"/>
    <mergeCell ref="A1009:E1009"/>
    <mergeCell ref="A1018:E1018"/>
    <mergeCell ref="A949:E949"/>
    <mergeCell ref="A952:E952"/>
    <mergeCell ref="A961:E961"/>
    <mergeCell ref="A969:E969"/>
    <mergeCell ref="A974:E974"/>
    <mergeCell ref="A978:E978"/>
    <mergeCell ref="A912:E912"/>
    <mergeCell ref="A921:E921"/>
    <mergeCell ref="A930:E930"/>
    <mergeCell ref="A934:E934"/>
    <mergeCell ref="A942:E942"/>
    <mergeCell ref="A946:E946"/>
    <mergeCell ref="A881:E881"/>
    <mergeCell ref="A890:E890"/>
    <mergeCell ref="A894:E894"/>
    <mergeCell ref="A902:E902"/>
    <mergeCell ref="A906:E906"/>
    <mergeCell ref="A909:E909"/>
    <mergeCell ref="A850:E850"/>
    <mergeCell ref="A854:E854"/>
    <mergeCell ref="A862:E862"/>
    <mergeCell ref="A866:E866"/>
    <mergeCell ref="A869:E869"/>
    <mergeCell ref="A872:E872"/>
    <mergeCell ref="A813:E813"/>
    <mergeCell ref="A816:E816"/>
    <mergeCell ref="A826:E826"/>
    <mergeCell ref="A830:E830"/>
    <mergeCell ref="A838:E838"/>
    <mergeCell ref="A841:E841"/>
    <mergeCell ref="A665:E665"/>
    <mergeCell ref="A765:E765"/>
    <mergeCell ref="A783:E783"/>
    <mergeCell ref="A790:E790"/>
    <mergeCell ref="A796:E796"/>
    <mergeCell ref="A800:E800"/>
    <mergeCell ref="A555:E555"/>
    <mergeCell ref="A561:E561"/>
    <mergeCell ref="A564:E564"/>
    <mergeCell ref="A580:E580"/>
    <mergeCell ref="A593:E593"/>
    <mergeCell ref="A653:E653"/>
    <mergeCell ref="A477:E477"/>
    <mergeCell ref="A496:E496"/>
    <mergeCell ref="A515:E515"/>
    <mergeCell ref="A521:E521"/>
    <mergeCell ref="C523:E523"/>
    <mergeCell ref="A528:E528"/>
    <mergeCell ref="A430:E430"/>
    <mergeCell ref="A436:E436"/>
    <mergeCell ref="A445:E445"/>
    <mergeCell ref="A453:E453"/>
    <mergeCell ref="A463:E463"/>
    <mergeCell ref="A473:E473"/>
    <mergeCell ref="A358:E358"/>
    <mergeCell ref="A382:E382"/>
    <mergeCell ref="A383:E383"/>
    <mergeCell ref="C385:E385"/>
    <mergeCell ref="A388:E388"/>
    <mergeCell ref="A393:E393"/>
    <mergeCell ref="A285:E285"/>
    <mergeCell ref="A303:E303"/>
    <mergeCell ref="A322:E322"/>
    <mergeCell ref="A339:E339"/>
    <mergeCell ref="A343:E343"/>
    <mergeCell ref="A352:E352"/>
    <mergeCell ref="A174:E174"/>
    <mergeCell ref="C175:E175"/>
    <mergeCell ref="A249:E249"/>
    <mergeCell ref="C251:E251"/>
    <mergeCell ref="A267:E267"/>
    <mergeCell ref="A277:E277"/>
    <mergeCell ref="H11:J11"/>
    <mergeCell ref="H12:J12"/>
    <mergeCell ref="H13:J13"/>
    <mergeCell ref="H14:J14"/>
    <mergeCell ref="C16:E16"/>
    <mergeCell ref="A158:E158"/>
    <mergeCell ref="A8:C8"/>
    <mergeCell ref="H8:J8"/>
    <mergeCell ref="A9:C9"/>
    <mergeCell ref="H9:J9"/>
    <mergeCell ref="A10:B10"/>
    <mergeCell ref="H10:J10"/>
    <mergeCell ref="A4:C4"/>
    <mergeCell ref="H4:J4"/>
    <mergeCell ref="A5:C5"/>
    <mergeCell ref="H5:J5"/>
    <mergeCell ref="A6:C6"/>
    <mergeCell ref="A7:C7"/>
    <mergeCell ref="A1:E1"/>
    <mergeCell ref="F1:G1"/>
    <mergeCell ref="H1:L1"/>
    <mergeCell ref="A2:E2"/>
    <mergeCell ref="F2:G2"/>
    <mergeCell ref="A3:C3"/>
    <mergeCell ref="F3:J3"/>
  </mergeCells>
  <conditionalFormatting sqref="B3007:B3009 B1385:E1386 B1488:E1494 B1578:E1580 B1251:E1257 B1356:E1362 B1380:E1382 E1244:E1247 B2838:D2838 B2902:E2908 E2871:E2873 B3013:B3014 B2971:B2975 B2977:B2978 B2980:B2998 B3011 B2967:B2969 B3004:B3005 B3024:B3026 B3083:B3089 B3080:B3081 B3038:B3042 B3044:B3045 B3047:B3065 B3078 B3034:B3036 B3071:B3072 B3091:B3093 B3067:B3069 B3000:B3002 B3074:B3076 B1551:E1551 B1244:D1248 B654:E664 B766:E780 D563 B532:B537 B1351:E1353 E2875 B652:C652 B1395:E1404 B1393:E1393 B1554:E1557 B2111:E2111 B581:E592 B3016:B3022 B3028:D3031 B3095:D3098 B229:E234 B3257:D3262 B3162:B3168 B3143:B3148 B3159:B3160 B3170:B3173 B3101:B3106 B3108:B3112 B3114:B3115 B3117:B3135 B3137:B3141 B3150:B3155 B3157 B3244:B3250 B3225:B3230 B3241:B3242 B3252:B3255 B3183:B3188 B3190:B3194 B3196:B3197 B3199:B3217 B3219:B3223 B3232:B3237 B3239 B3175:D3180 E3170:E3173 E3252:E3255 B247:B248 C615:D615 B612:E614 C1416:C1435 C1437:C1441 E604 B1368 B785:B789 B791:B795 B801:B810 B814:B815 B818 B1011:B1012 B843 B855:B861 B863 B867:B868 B870:B871 B839:B840 B831:B837 B1023:B1029 B1031 B880 B2876:E2879 B797:B799 B827:B829 B851:B853 B975:B977 B1019:B1021 B1090:B1093 B2883:E2884 B246:E246 B239:E239 B236:B237 B242:E244 B148:B149 B136 B228 B446:B452 B491:B495 B820:B825 B845:B849 B159:E167 B341 B497:B508 B565:E576 E652 B2892:E2899 B2886:E2890 C2935:E2955 B2927:C2934 B2935:B2957 B2917:E2926 E2927:E2934 C1814:C1815 C1778:C1781 C1766:C1771 B1208:B1216 B1344:E1347 B1236:E1240 B1373:E1373 B2040:B2043 B1310:B1332 B865 B579:E579 B709:E718 C719:D728 B719:B727 E719:E727 B760:E764 B1242:E1242 E2043 E2040 B1354 B1388:E1390 B1391 B474:B476 B176:E176 B178:D180 B181 B177 B1961:D1963 B2028:C2028 B2035:E2035 B2046:D2048 B2113:C2113 B2125:D2128 B2131:E2133 B2395:B2424 B2495:D2497 B2705:D2706 B2829:B2836 B349:B350 B1047:B1049 B1143:B1145 B1159:B1161 B1163:B1166 C1755:C1760 C1762:C1764 B1676 B1648 B357 B1260:E1269 B1055:B1061 B1151:B1157 B1045 B1147:B1149 B1051:B1053 B1070 B1063:B1066 C1817:C1834 B326 B209:E227 B628:B634 B2371:E2380 B182:E203 B967:B968 B1014:B1017 B1034 B2960:E2964 B2295:E2295 B2210:E2210 B2114:E2123 B2038:E2038 B478:B488 E2834:E2836 E2829:E2832 B426:B428 E595:E602 B595:C608 B739:B741 B729:B736 B682:C702 E682:E702 B516 B616:E627 B454:B462 B2868:D2875 B464:B472 B1272:E1280 B1281:B1282 E1281:E1282 B18:B112 D115:E123 D609:E611 D706:E708 B1036:B1040 D2707 B2881:E2881 D2880:E2880 D2901:E2901 B2910:E2912 D2909:E2909">
    <cfRule type="expression" dxfId="2278" priority="2129" stopIfTrue="1">
      <formula>NOT($A18)</formula>
    </cfRule>
    <cfRule type="expression" dxfId="2277" priority="2130" stopIfTrue="1">
      <formula>($A18)</formula>
    </cfRule>
  </conditionalFormatting>
  <conditionalFormatting sqref="D562 E562:E563 B538:B540 C541:E541 B526:B527 B529:B531 D556:E560">
    <cfRule type="expression" dxfId="2276" priority="2131" stopIfTrue="1">
      <formula>NOT($A526)</formula>
    </cfRule>
    <cfRule type="expression" dxfId="2275" priority="2132" stopIfTrue="1">
      <formula>($A526)</formula>
    </cfRule>
  </conditionalFormatting>
  <conditionalFormatting sqref="A1877:E1877 A16 A385 A2915 A1638 D1638:E1638 D2915:E2915">
    <cfRule type="expression" dxfId="2274" priority="2133" stopIfTrue="1">
      <formula>NOT($B16)</formula>
    </cfRule>
    <cfRule type="expression" dxfId="2273" priority="2134" stopIfTrue="1">
      <formula>($B16)</formula>
    </cfRule>
  </conditionalFormatting>
  <conditionalFormatting sqref="E1248 C1744 C1782 E2041 C1281:D1281">
    <cfRule type="expression" dxfId="2272" priority="2135" stopIfTrue="1">
      <formula>NOT($A1249)</formula>
    </cfRule>
    <cfRule type="expression" dxfId="2271" priority="2136" stopIfTrue="1">
      <formula>($A1249)</formula>
    </cfRule>
  </conditionalFormatting>
  <conditionalFormatting sqref="A1394">
    <cfRule type="expression" dxfId="2270" priority="2147" stopIfTrue="1">
      <formula>NOT($A1394)</formula>
    </cfRule>
    <cfRule type="expression" dxfId="2269" priority="2148" stopIfTrue="1">
      <formula>($A1394)</formula>
    </cfRule>
  </conditionalFormatting>
  <conditionalFormatting sqref="D603:D604">
    <cfRule type="expression" dxfId="2268" priority="2154" stopIfTrue="1">
      <formula>NOT($A625)</formula>
    </cfRule>
    <cfRule type="expression" dxfId="2267" priority="2155" stopIfTrue="1">
      <formula>($A625)</formula>
    </cfRule>
  </conditionalFormatting>
  <conditionalFormatting sqref="E3175:E3180 E3257:E3262">
    <cfRule type="expression" dxfId="2266" priority="2158" stopIfTrue="1">
      <formula>NOT($A3170)</formula>
    </cfRule>
    <cfRule type="expression" dxfId="2265" priority="2159" stopIfTrue="1">
      <formula>($A3170)</formula>
    </cfRule>
  </conditionalFormatting>
  <conditionalFormatting sqref="E3030:E3031 E3097:E3098">
    <cfRule type="expression" dxfId="2264" priority="2160" stopIfTrue="1">
      <formula>NOT($A3027)</formula>
    </cfRule>
    <cfRule type="expression" dxfId="2263" priority="2161" stopIfTrue="1">
      <formula>($A3027)</formula>
    </cfRule>
  </conditionalFormatting>
  <conditionalFormatting sqref="C3078:E3078 C3091:E3093 C3080:E3081 C3083:E3089 E3075:E3076 C3074:D3076 C3071:E3072 E3067 C3038:E3042 C3044:E3045 C3047:E3065 E3069 C3067:D3069 C3034:E3036 C3024:E3026 C3011:E3011 C3013:E3014 C3007:D3007 C3008:E3009 C3004:E3005 E3000 C2971:E2975 C2977:E2978 C2980:E2998 C3000:D3001 C3002:E3002 C2967:E2969 C3016:E3022 C3225:E3230 E3233:E3237 C3232:D3237 C3239:E3239 E3219 C3170:D3173 C3183:E3188 C3190:E3194 C3196:E3197 C3199:E3217 E3221:E3223 C3219:D3223 C3241:E3242 C3244:E3250 C3159:E3160 C3162:E3168 C3143:E3148 E3151:E3155 C3150:D3155 C3157:E3157 E3137 C3101:E3106 C3108:E3112 C3114:E3115 C3117:E3135 E3139:E3141 C3137:D3141 C3252:D3255 C2829:D2832 C2834:D2836 E2395:E2412">
    <cfRule type="expression" dxfId="2262" priority="2137" stopIfTrue="1">
      <formula>NOT(#REF!)</formula>
    </cfRule>
    <cfRule type="expression" dxfId="2261" priority="2138" stopIfTrue="1">
      <formula>(#REF!)</formula>
    </cfRule>
  </conditionalFormatting>
  <conditionalFormatting sqref="E3074 E3068 E3007 E3001 E3232 E3220 E3150 E3138">
    <cfRule type="expression" dxfId="2260" priority="2139" stopIfTrue="1">
      <formula>NOT(#REF!)</formula>
    </cfRule>
    <cfRule type="expression" dxfId="2259" priority="2140" stopIfTrue="1">
      <formula>(#REF!)</formula>
    </cfRule>
  </conditionalFormatting>
  <conditionalFormatting sqref="B2959 B2916 B2814 B2840 B2109 B2050 B1487 B1543 B1364 B1309 B1207 B17">
    <cfRule type="cellIs" dxfId="2258" priority="2141" stopIfTrue="1" operator="equal">
      <formula>0</formula>
    </cfRule>
    <cfRule type="cellIs" dxfId="2257" priority="2142" stopIfTrue="1" operator="greaterThan">
      <formula>0</formula>
    </cfRule>
  </conditionalFormatting>
  <conditionalFormatting sqref="A2967:A3031 A3034:A3098 A2960:A2964 A3101:A3180 A3183:A3262 A1395:A1404 A1368 A653:A664 A785:A789 A791:A795 A801:A810 A814:A815 A818 A1011:A1012 A843 A855:A861 A863 A867:A868 A870:A871 A839:A840 A831:A837 A1023:A1029 A1031 A873:A880 A2868:A2881 A797:A799 A827:A829 A851:A853 A975:A977 A1019:A1021 A1090:A1093 A2883:A2884 A246:A248 A239 A236:A237 A242:A244 A148:A149 A136 A820:A825 A845:A849 A158:A167 A562:A576 A526:A541 A555:A560 A617:A627 A1509 A1514 A1527 A1533 A1537 A1488:A1495 A1550:A1551 A1553:A1558 A1571 A1577:A1580 A2892:A2912 A2886:A2890 A2917:A2957 A1243:A1248 A1208:A1216 A1310:A1333 A1343:A1346 A1350:A1362 A1235:A1240 A1373 A1379:A1383 A2045:A2048 A865 A579:A592 A710:A728 A760:A780 A1250:A1257 A1385:A1386 A1388:A1393 A1504 A1933:A1937 A2023 A2108 A2394 A2419:A2424 A2426:A2486 A2679:A2707 A2828:A2838 A1045 A1051:A1053 A1047:A1049 A1143:A1145 A1147:A1149 A1159:A1161 A1163:A1166 A2180 A1923 A1272:A1282 A1260:A1269 A1055:A1061 A1151:A1157 A1068:A1070 A1063:A1066 A322 A209:A234 A1954 A2026:A2043 A2368:A2385 A2111:A2128 A2211 A2283:A2300 A176:A203 A967:A968 A1014:A1017 A1034:A1040 A2489:A2497 A2266 A2351 A2130 A2387 A426:A428 A737:A741 A18:A123">
    <cfRule type="cellIs" dxfId="2256" priority="2143" stopIfTrue="1" operator="equal">
      <formula>0</formula>
    </cfRule>
    <cfRule type="cellIs" dxfId="2255" priority="2144" stopIfTrue="1" operator="notEqual">
      <formula>0</formula>
    </cfRule>
  </conditionalFormatting>
  <conditionalFormatting sqref="E3028:E3029 E3095:E3096">
    <cfRule type="expression" dxfId="2254" priority="2162" stopIfTrue="1">
      <formula>NOT(#REF!)</formula>
    </cfRule>
    <cfRule type="expression" dxfId="2253" priority="2163" stopIfTrue="1">
      <formula>(#REF!)</formula>
    </cfRule>
  </conditionalFormatting>
  <conditionalFormatting sqref="A652 A706:A708 A628:A634 A595:A616 A682:A702">
    <cfRule type="cellIs" dxfId="2252" priority="2145" stopIfTrue="1" operator="equal">
      <formula>0</formula>
    </cfRule>
    <cfRule type="cellIs" dxfId="2251" priority="2146" stopIfTrue="1" operator="notEqual">
      <formula>0</formula>
    </cfRule>
  </conditionalFormatting>
  <conditionalFormatting sqref="B1394">
    <cfRule type="expression" dxfId="2250" priority="2151" stopIfTrue="1">
      <formula>($A$1394)</formula>
    </cfRule>
  </conditionalFormatting>
  <conditionalFormatting sqref="C1394:E1394">
    <cfRule type="expression" dxfId="2249" priority="2152" stopIfTrue="1">
      <formula>NOT($B$1394)</formula>
    </cfRule>
    <cfRule type="expression" dxfId="2248" priority="2153" stopIfTrue="1">
      <formula>($B$1394)</formula>
    </cfRule>
  </conditionalFormatting>
  <conditionalFormatting sqref="B666 B594">
    <cfRule type="cellIs" dxfId="2247" priority="2149" stopIfTrue="1" operator="equal">
      <formula>0</formula>
    </cfRule>
    <cfRule type="cellIs" dxfId="2246" priority="2150" stopIfTrue="1" operator="greaterThan">
      <formula>0</formula>
    </cfRule>
  </conditionalFormatting>
  <conditionalFormatting sqref="C426:E428 D18:D78 D90:D92 D104:D106">
    <cfRule type="expression" dxfId="2245" priority="2156" stopIfTrue="1">
      <formula>NOT(#REF!)</formula>
    </cfRule>
    <cfRule type="expression" dxfId="2244" priority="2157" stopIfTrue="1">
      <formula>(#REF!)</formula>
    </cfRule>
  </conditionalFormatting>
  <conditionalFormatting sqref="C1805">
    <cfRule type="expression" dxfId="2243" priority="2164" stopIfTrue="1">
      <formula>NOT($A1835)</formula>
    </cfRule>
    <cfRule type="expression" dxfId="2242" priority="2165" stopIfTrue="1">
      <formula>($A1835)</formula>
    </cfRule>
  </conditionalFormatting>
  <conditionalFormatting sqref="B2692:B2698 B2689:B2690 B2645:B2649 B2652 B2654:B2661 B2674:B2678 B2680:B2685 B2687 B2700:B2702 B2639:B2642 B2663:B2672">
    <cfRule type="expression" dxfId="2241" priority="2117" stopIfTrue="1">
      <formula>NOT($A2639)</formula>
    </cfRule>
    <cfRule type="expression" dxfId="2240" priority="2118" stopIfTrue="1">
      <formula>($A2639)</formula>
    </cfRule>
  </conditionalFormatting>
  <conditionalFormatting sqref="E2705:E2707">
    <cfRule type="expression" dxfId="2239" priority="2127" stopIfTrue="1">
      <formula>NOT($A2700)</formula>
    </cfRule>
    <cfRule type="expression" dxfId="2238" priority="2128" stopIfTrue="1">
      <formula>($A2700)</formula>
    </cfRule>
  </conditionalFormatting>
  <conditionalFormatting sqref="C2700:D2702 C2693:E2698 C2680:D2685 E2681:E2685 C2687:E2687 C2689:E2690 E2674 C2645:E2649 C2652:E2652 C2654:C2661 C2674:D2678 E2676:E2678 C2639:E2642 C2692:D2692 D2643:E2643 D2651:E2651 C2663:C2672 D2703">
    <cfRule type="expression" dxfId="2237" priority="2119" stopIfTrue="1">
      <formula>NOT(#REF!)</formula>
    </cfRule>
    <cfRule type="expression" dxfId="2236" priority="2120" stopIfTrue="1">
      <formula>(#REF!)</formula>
    </cfRule>
  </conditionalFormatting>
  <conditionalFormatting sqref="E2680 E2675">
    <cfRule type="expression" dxfId="2235" priority="2121" stopIfTrue="1">
      <formula>NOT(#REF!)</formula>
    </cfRule>
    <cfRule type="expression" dxfId="2234" priority="2122" stopIfTrue="1">
      <formula>(#REF!)</formula>
    </cfRule>
  </conditionalFormatting>
  <conditionalFormatting sqref="A2639:A2678">
    <cfRule type="cellIs" dxfId="2231" priority="2125" stopIfTrue="1" operator="equal">
      <formula>0</formula>
    </cfRule>
    <cfRule type="cellIs" dxfId="2230" priority="2126" stopIfTrue="1" operator="notEqual">
      <formula>0</formula>
    </cfRule>
  </conditionalFormatting>
  <conditionalFormatting sqref="A1583">
    <cfRule type="expression" dxfId="2229" priority="2115" stopIfTrue="1">
      <formula>NOT($B1583)</formula>
    </cfRule>
    <cfRule type="expression" dxfId="2228" priority="2116" stopIfTrue="1">
      <formula>($B1583)</formula>
    </cfRule>
  </conditionalFormatting>
  <conditionalFormatting sqref="B1702 B1693 B1680 B1671 B1662 B1639">
    <cfRule type="cellIs" dxfId="2227" priority="2113" stopIfTrue="1" operator="equal">
      <formula>0</formula>
    </cfRule>
    <cfRule type="cellIs" dxfId="2226" priority="2114" stopIfTrue="1" operator="greaterThan">
      <formula>0</formula>
    </cfRule>
  </conditionalFormatting>
  <conditionalFormatting sqref="B1406">
    <cfRule type="cellIs" dxfId="2225" priority="2111" stopIfTrue="1" operator="equal">
      <formula>0</formula>
    </cfRule>
    <cfRule type="cellIs" dxfId="2224" priority="2112" stopIfTrue="1" operator="greaterThan">
      <formula>0</formula>
    </cfRule>
  </conditionalFormatting>
  <conditionalFormatting sqref="C1407:C1414 C1443:C1445">
    <cfRule type="expression" dxfId="2223" priority="2109" stopIfTrue="1">
      <formula>NOT($A1407)</formula>
    </cfRule>
    <cfRule type="expression" dxfId="2222" priority="2110" stopIfTrue="1">
      <formula>($A1407)</formula>
    </cfRule>
  </conditionalFormatting>
  <conditionalFormatting sqref="A1436 A1415">
    <cfRule type="cellIs" dxfId="2221" priority="2107" stopIfTrue="1" operator="equal">
      <formula>0</formula>
    </cfRule>
    <cfRule type="cellIs" dxfId="2220" priority="2108" stopIfTrue="1" operator="notEqual">
      <formula>0</formula>
    </cfRule>
  </conditionalFormatting>
  <conditionalFormatting sqref="E605:E608">
    <cfRule type="expression" dxfId="2219" priority="2103" stopIfTrue="1">
      <formula>NOT($A605)</formula>
    </cfRule>
    <cfRule type="expression" dxfId="2218" priority="2104" stopIfTrue="1">
      <formula>($A605)</formula>
    </cfRule>
  </conditionalFormatting>
  <conditionalFormatting sqref="D605:D606">
    <cfRule type="expression" dxfId="2217" priority="2105" stopIfTrue="1">
      <formula>NOT($A622)</formula>
    </cfRule>
    <cfRule type="expression" dxfId="2216" priority="2106" stopIfTrue="1">
      <formula>($A622)</formula>
    </cfRule>
  </conditionalFormatting>
  <conditionalFormatting sqref="D701:D702">
    <cfRule type="expression" dxfId="2215" priority="2101" stopIfTrue="1">
      <formula>NOT($A739)</formula>
    </cfRule>
    <cfRule type="expression" dxfId="2214" priority="2102" stopIfTrue="1">
      <formula>($A739)</formula>
    </cfRule>
  </conditionalFormatting>
  <conditionalFormatting sqref="D699:D700">
    <cfRule type="expression" dxfId="2213" priority="2099" stopIfTrue="1">
      <formula>NOT($A743)</formula>
    </cfRule>
    <cfRule type="expression" dxfId="2212" priority="2100" stopIfTrue="1">
      <formula>($A743)</formula>
    </cfRule>
  </conditionalFormatting>
  <conditionalFormatting sqref="C2956:E2957">
    <cfRule type="expression" dxfId="2211" priority="2097" stopIfTrue="1">
      <formula>NOT($A2956)</formula>
    </cfRule>
    <cfRule type="expression" dxfId="2210" priority="2098" stopIfTrue="1">
      <formula>($A2956)</formula>
    </cfRule>
  </conditionalFormatting>
  <conditionalFormatting sqref="C247:E248">
    <cfRule type="expression" dxfId="2209" priority="2095" stopIfTrue="1">
      <formula>NOT($A247)</formula>
    </cfRule>
    <cfRule type="expression" dxfId="2208" priority="2096" stopIfTrue="1">
      <formula>($A247)</formula>
    </cfRule>
  </conditionalFormatting>
  <conditionalFormatting sqref="B1590 B1605:B1607 B1614 B1617 B1620 B1623 B1628 B1636 B1585 B1633">
    <cfRule type="cellIs" dxfId="2197" priority="2083" stopIfTrue="1" operator="equal">
      <formula>0</formula>
    </cfRule>
    <cfRule type="cellIs" dxfId="2196" priority="2084" stopIfTrue="1" operator="greaterThan">
      <formula>0</formula>
    </cfRule>
  </conditionalFormatting>
  <conditionalFormatting sqref="A1442">
    <cfRule type="cellIs" dxfId="2195" priority="2081" stopIfTrue="1" operator="equal">
      <formula>0</formula>
    </cfRule>
    <cfRule type="cellIs" dxfId="2194" priority="2082" stopIfTrue="1" operator="notEqual">
      <formula>0</formula>
    </cfRule>
  </conditionalFormatting>
  <conditionalFormatting sqref="B541">
    <cfRule type="expression" dxfId="2193" priority="2079" stopIfTrue="1">
      <formula>NOT($A541)</formula>
    </cfRule>
    <cfRule type="expression" dxfId="2192" priority="2080" stopIfTrue="1">
      <formula>($A541)</formula>
    </cfRule>
  </conditionalFormatting>
  <conditionalFormatting sqref="B615">
    <cfRule type="expression" dxfId="2191" priority="2077" stopIfTrue="1">
      <formula>NOT($A615)</formula>
    </cfRule>
    <cfRule type="expression" dxfId="2190" priority="2078" stopIfTrue="1">
      <formula>($A615)</formula>
    </cfRule>
  </conditionalFormatting>
  <conditionalFormatting sqref="B728 B737:B738">
    <cfRule type="expression" dxfId="2189" priority="2075" stopIfTrue="1">
      <formula>NOT($A728)</formula>
    </cfRule>
    <cfRule type="expression" dxfId="2188" priority="2076" stopIfTrue="1">
      <formula>($A728)</formula>
    </cfRule>
  </conditionalFormatting>
  <conditionalFormatting sqref="E615">
    <cfRule type="expression" dxfId="2187" priority="2073" stopIfTrue="1">
      <formula>NOT($A615)</formula>
    </cfRule>
    <cfRule type="expression" dxfId="2186" priority="2074" stopIfTrue="1">
      <formula>($A615)</formula>
    </cfRule>
  </conditionalFormatting>
  <conditionalFormatting sqref="E728">
    <cfRule type="expression" dxfId="2185" priority="2071" stopIfTrue="1">
      <formula>NOT($A728)</formula>
    </cfRule>
    <cfRule type="expression" dxfId="2184" priority="2072" stopIfTrue="1">
      <formula>($A728)</formula>
    </cfRule>
  </conditionalFormatting>
  <conditionalFormatting sqref="B963:B966 B1116:B1123 B1110:B1112 B990:B992 B1000:B1008">
    <cfRule type="expression" dxfId="2183" priority="2067" stopIfTrue="1">
      <formula>NOT($A963)</formula>
    </cfRule>
    <cfRule type="expression" dxfId="2182" priority="2068" stopIfTrue="1">
      <formula>($A963)</formula>
    </cfRule>
  </conditionalFormatting>
  <conditionalFormatting sqref="A963:A966 A1188 A1110:A1114 A1116:A1123 A990:A992 A996:A998">
    <cfRule type="cellIs" dxfId="2181" priority="2069" stopIfTrue="1" operator="equal">
      <formula>0</formula>
    </cfRule>
    <cfRule type="cellIs" dxfId="2180" priority="2070" stopIfTrue="1" operator="notEqual">
      <formula>0</formula>
    </cfRule>
  </conditionalFormatting>
  <conditionalFormatting sqref="B1095:B1101 B1103:B1105 B1114 B1073:B1085 B1088">
    <cfRule type="expression" dxfId="2179" priority="2061" stopIfTrue="1">
      <formula>NOT($A1073)</formula>
    </cfRule>
    <cfRule type="expression" dxfId="2178" priority="2062" stopIfTrue="1">
      <formula>($A1073)</formula>
    </cfRule>
  </conditionalFormatting>
  <conditionalFormatting sqref="B1072">
    <cfRule type="cellIs" dxfId="2177" priority="2063" stopIfTrue="1" operator="equal">
      <formula>0</formula>
    </cfRule>
    <cfRule type="cellIs" dxfId="2176" priority="2064" stopIfTrue="1" operator="greaterThan">
      <formula>0</formula>
    </cfRule>
  </conditionalFormatting>
  <conditionalFormatting sqref="A1073:A1088 A1095:A1105">
    <cfRule type="cellIs" dxfId="2175" priority="2065" stopIfTrue="1" operator="equal">
      <formula>0</formula>
    </cfRule>
    <cfRule type="cellIs" dxfId="2174" priority="2066" stopIfTrue="1" operator="notEqual">
      <formula>0</formula>
    </cfRule>
  </conditionalFormatting>
  <conditionalFormatting sqref="B970:B973 B979 B981:B988 B997:B998 E997:E998">
    <cfRule type="expression" dxfId="2173" priority="2055" stopIfTrue="1">
      <formula>NOT($A970)</formula>
    </cfRule>
    <cfRule type="expression" dxfId="2172" priority="2056" stopIfTrue="1">
      <formula>($A970)</formula>
    </cfRule>
  </conditionalFormatting>
  <conditionalFormatting sqref="B962">
    <cfRule type="cellIs" dxfId="2171" priority="2057" stopIfTrue="1" operator="equal">
      <formula>0</formula>
    </cfRule>
    <cfRule type="cellIs" dxfId="2170" priority="2058" stopIfTrue="1" operator="greaterThan">
      <formula>0</formula>
    </cfRule>
  </conditionalFormatting>
  <conditionalFormatting sqref="A970:A973 A979 A981:A988">
    <cfRule type="cellIs" dxfId="2169" priority="2059" stopIfTrue="1" operator="equal">
      <formula>0</formula>
    </cfRule>
    <cfRule type="cellIs" dxfId="2168" priority="2060" stopIfTrue="1" operator="notEqual">
      <formula>0</formula>
    </cfRule>
  </conditionalFormatting>
  <conditionalFormatting sqref="B1168">
    <cfRule type="cellIs" dxfId="2167" priority="2053" stopIfTrue="1" operator="equal">
      <formula>0</formula>
    </cfRule>
    <cfRule type="cellIs" dxfId="2166" priority="2054" stopIfTrue="1" operator="greaterThan">
      <formula>0</formula>
    </cfRule>
  </conditionalFormatting>
  <conditionalFormatting sqref="A969">
    <cfRule type="cellIs" dxfId="2165" priority="2051" stopIfTrue="1" operator="equal">
      <formula>0</formula>
    </cfRule>
    <cfRule type="cellIs" dxfId="2164" priority="2052" stopIfTrue="1" operator="notEqual">
      <formula>0</formula>
    </cfRule>
  </conditionalFormatting>
  <conditionalFormatting sqref="C990:C992 C976:E977 E975">
    <cfRule type="expression" dxfId="2163" priority="2049" stopIfTrue="1">
      <formula>NOT($A975)</formula>
    </cfRule>
    <cfRule type="expression" dxfId="2162" priority="2050" stopIfTrue="1">
      <formula>($A975)</formula>
    </cfRule>
  </conditionalFormatting>
  <conditionalFormatting sqref="A974">
    <cfRule type="cellIs" dxfId="2161" priority="2047" stopIfTrue="1" operator="equal">
      <formula>0</formula>
    </cfRule>
    <cfRule type="cellIs" dxfId="2160" priority="2048" stopIfTrue="1" operator="notEqual">
      <formula>0</formula>
    </cfRule>
  </conditionalFormatting>
  <conditionalFormatting sqref="A978">
    <cfRule type="cellIs" dxfId="2159" priority="2045" stopIfTrue="1" operator="equal">
      <formula>0</formula>
    </cfRule>
    <cfRule type="cellIs" dxfId="2158" priority="2046" stopIfTrue="1" operator="notEqual">
      <formula>0</formula>
    </cfRule>
  </conditionalFormatting>
  <conditionalFormatting sqref="C979:E979">
    <cfRule type="expression" dxfId="2157" priority="2043" stopIfTrue="1">
      <formula>NOT($A979)</formula>
    </cfRule>
    <cfRule type="expression" dxfId="2156" priority="2044" stopIfTrue="1">
      <formula>($A979)</formula>
    </cfRule>
  </conditionalFormatting>
  <conditionalFormatting sqref="A980">
    <cfRule type="cellIs" dxfId="2155" priority="2041" stopIfTrue="1" operator="equal">
      <formula>0</formula>
    </cfRule>
    <cfRule type="cellIs" dxfId="2154" priority="2042" stopIfTrue="1" operator="notEqual">
      <formula>0</formula>
    </cfRule>
  </conditionalFormatting>
  <conditionalFormatting sqref="C981:E983 C984 E984">
    <cfRule type="expression" dxfId="2153" priority="2039" stopIfTrue="1">
      <formula>NOT($A981)</formula>
    </cfRule>
    <cfRule type="expression" dxfId="2152" priority="2040" stopIfTrue="1">
      <formula>($A981)</formula>
    </cfRule>
  </conditionalFormatting>
  <conditionalFormatting sqref="C985:D988">
    <cfRule type="expression" dxfId="2151" priority="2037" stopIfTrue="1">
      <formula>NOT($A985)</formula>
    </cfRule>
    <cfRule type="expression" dxfId="2150" priority="2038" stopIfTrue="1">
      <formula>($A985)</formula>
    </cfRule>
  </conditionalFormatting>
  <conditionalFormatting sqref="A989">
    <cfRule type="cellIs" dxfId="2149" priority="2035" stopIfTrue="1" operator="equal">
      <formula>0</formula>
    </cfRule>
    <cfRule type="cellIs" dxfId="2148" priority="2036" stopIfTrue="1" operator="notEqual">
      <formula>0</formula>
    </cfRule>
  </conditionalFormatting>
  <conditionalFormatting sqref="A1089">
    <cfRule type="cellIs" dxfId="2147" priority="2033" stopIfTrue="1" operator="equal">
      <formula>0</formula>
    </cfRule>
    <cfRule type="cellIs" dxfId="2146" priority="2034" stopIfTrue="1" operator="notEqual">
      <formula>0</formula>
    </cfRule>
  </conditionalFormatting>
  <conditionalFormatting sqref="A1094">
    <cfRule type="cellIs" dxfId="2145" priority="2031" stopIfTrue="1" operator="equal">
      <formula>0</formula>
    </cfRule>
    <cfRule type="cellIs" dxfId="2144" priority="2032" stopIfTrue="1" operator="notEqual">
      <formula>0</formula>
    </cfRule>
  </conditionalFormatting>
  <conditionalFormatting sqref="A1109">
    <cfRule type="cellIs" dxfId="2143" priority="2029" stopIfTrue="1" operator="equal">
      <formula>0</formula>
    </cfRule>
    <cfRule type="cellIs" dxfId="2142" priority="2030" stopIfTrue="1" operator="notEqual">
      <formula>0</formula>
    </cfRule>
  </conditionalFormatting>
  <conditionalFormatting sqref="A1174">
    <cfRule type="cellIs" dxfId="2141" priority="2027" stopIfTrue="1" operator="equal">
      <formula>0</formula>
    </cfRule>
    <cfRule type="cellIs" dxfId="2140" priority="2028" stopIfTrue="1" operator="notEqual">
      <formula>0</formula>
    </cfRule>
  </conditionalFormatting>
  <conditionalFormatting sqref="A1176">
    <cfRule type="cellIs" dxfId="2139" priority="2025" stopIfTrue="1" operator="equal">
      <formula>0</formula>
    </cfRule>
    <cfRule type="cellIs" dxfId="2138" priority="2026" stopIfTrue="1" operator="notEqual">
      <formula>0</formula>
    </cfRule>
  </conditionalFormatting>
  <conditionalFormatting sqref="A1180">
    <cfRule type="cellIs" dxfId="2137" priority="2023" stopIfTrue="1" operator="equal">
      <formula>0</formula>
    </cfRule>
    <cfRule type="cellIs" dxfId="2136" priority="2024" stopIfTrue="1" operator="notEqual">
      <formula>0</formula>
    </cfRule>
  </conditionalFormatting>
  <conditionalFormatting sqref="A1185">
    <cfRule type="cellIs" dxfId="2135" priority="2021" stopIfTrue="1" operator="equal">
      <formula>0</formula>
    </cfRule>
    <cfRule type="cellIs" dxfId="2134" priority="2022" stopIfTrue="1" operator="notEqual">
      <formula>0</formula>
    </cfRule>
  </conditionalFormatting>
  <conditionalFormatting sqref="A1115">
    <cfRule type="cellIs" dxfId="2133" priority="2019" stopIfTrue="1" operator="equal">
      <formula>0</formula>
    </cfRule>
    <cfRule type="cellIs" dxfId="2132" priority="2020" stopIfTrue="1" operator="notEqual">
      <formula>0</formula>
    </cfRule>
  </conditionalFormatting>
  <conditionalFormatting sqref="A1000:A1008">
    <cfRule type="cellIs" dxfId="2131" priority="2017" stopIfTrue="1" operator="equal">
      <formula>0</formula>
    </cfRule>
    <cfRule type="cellIs" dxfId="2130" priority="2018" stopIfTrue="1" operator="notEqual">
      <formula>0</formula>
    </cfRule>
  </conditionalFormatting>
  <conditionalFormatting sqref="A999">
    <cfRule type="cellIs" dxfId="2129" priority="2015" stopIfTrue="1" operator="equal">
      <formula>0</formula>
    </cfRule>
    <cfRule type="cellIs" dxfId="2128" priority="2016" stopIfTrue="1" operator="notEqual">
      <formula>0</formula>
    </cfRule>
  </conditionalFormatting>
  <conditionalFormatting sqref="C1000:E1005 C1006:C1008 E1006:E1008">
    <cfRule type="expression" dxfId="2127" priority="2013" stopIfTrue="1">
      <formula>NOT($A1000)</formula>
    </cfRule>
    <cfRule type="expression" dxfId="2126" priority="2014" stopIfTrue="1">
      <formula>($A1000)</formula>
    </cfRule>
  </conditionalFormatting>
  <conditionalFormatting sqref="D1006:D1008">
    <cfRule type="expression" dxfId="2125" priority="2011" stopIfTrue="1">
      <formula>NOT($A1006)</formula>
    </cfRule>
    <cfRule type="expression" dxfId="2124" priority="2012" stopIfTrue="1">
      <formula>($A1006)</formula>
    </cfRule>
  </conditionalFormatting>
  <conditionalFormatting sqref="E603">
    <cfRule type="expression" dxfId="2123" priority="2009" stopIfTrue="1">
      <formula>NOT($A603)</formula>
    </cfRule>
    <cfRule type="expression" dxfId="2122" priority="2010" stopIfTrue="1">
      <formula>($A603)</formula>
    </cfRule>
  </conditionalFormatting>
  <conditionalFormatting sqref="D607">
    <cfRule type="expression" dxfId="2121" priority="2166" stopIfTrue="1">
      <formula>NOT($A627)</formula>
    </cfRule>
    <cfRule type="expression" dxfId="2120" priority="2167" stopIfTrue="1">
      <formula>($A627)</formula>
    </cfRule>
  </conditionalFormatting>
  <conditionalFormatting sqref="C228:E228">
    <cfRule type="expression" dxfId="2119" priority="2168" stopIfTrue="1">
      <formula>NOT($A176)</formula>
    </cfRule>
    <cfRule type="expression" dxfId="2118" priority="2169" stopIfTrue="1">
      <formula>($A176)</formula>
    </cfRule>
  </conditionalFormatting>
  <conditionalFormatting sqref="E2838">
    <cfRule type="expression" dxfId="2117" priority="2170" stopIfTrue="1">
      <formula>NOT($A2828)</formula>
    </cfRule>
    <cfRule type="expression" dxfId="2116" priority="2171" stopIfTrue="1">
      <formula>($A2828)</formula>
    </cfRule>
  </conditionalFormatting>
  <conditionalFormatting sqref="C1457:C1475 C1477:C1481">
    <cfRule type="expression" dxfId="2115" priority="2007" stopIfTrue="1">
      <formula>NOT($A1457)</formula>
    </cfRule>
    <cfRule type="expression" dxfId="2114" priority="2008" stopIfTrue="1">
      <formula>($A1457)</formula>
    </cfRule>
  </conditionalFormatting>
  <conditionalFormatting sqref="B1447">
    <cfRule type="cellIs" dxfId="2113" priority="2005" stopIfTrue="1" operator="equal">
      <formula>0</formula>
    </cfRule>
    <cfRule type="cellIs" dxfId="2112" priority="2006" stopIfTrue="1" operator="greaterThan">
      <formula>0</formula>
    </cfRule>
  </conditionalFormatting>
  <conditionalFormatting sqref="C1448:C1455 C1483:C1485">
    <cfRule type="expression" dxfId="2111" priority="2003" stopIfTrue="1">
      <formula>NOT($A1448)</formula>
    </cfRule>
    <cfRule type="expression" dxfId="2110" priority="2004" stopIfTrue="1">
      <formula>($A1448)</formula>
    </cfRule>
  </conditionalFormatting>
  <conditionalFormatting sqref="A1476 A1456">
    <cfRule type="cellIs" dxfId="2109" priority="2001" stopIfTrue="1" operator="equal">
      <formula>0</formula>
    </cfRule>
    <cfRule type="cellIs" dxfId="2108" priority="2002" stopIfTrue="1" operator="notEqual">
      <formula>0</formula>
    </cfRule>
  </conditionalFormatting>
  <conditionalFormatting sqref="A1482">
    <cfRule type="cellIs" dxfId="2107" priority="1999" stopIfTrue="1" operator="equal">
      <formula>0</formula>
    </cfRule>
    <cfRule type="cellIs" dxfId="2106" priority="2000" stopIfTrue="1" operator="notEqual">
      <formula>0</formula>
    </cfRule>
  </conditionalFormatting>
  <conditionalFormatting sqref="A251 D251:E251">
    <cfRule type="expression" dxfId="2105" priority="1997" stopIfTrue="1">
      <formula>NOT($B251)</formula>
    </cfRule>
    <cfRule type="expression" dxfId="2104" priority="1998" stopIfTrue="1">
      <formula>($B251)</formula>
    </cfRule>
  </conditionalFormatting>
  <conditionalFormatting sqref="B252">
    <cfRule type="cellIs" dxfId="2103" priority="1995" stopIfTrue="1" operator="equal">
      <formula>0</formula>
    </cfRule>
    <cfRule type="cellIs" dxfId="2102" priority="1996" stopIfTrue="1" operator="greaterThan">
      <formula>0</formula>
    </cfRule>
  </conditionalFormatting>
  <conditionalFormatting sqref="A339">
    <cfRule type="cellIs" dxfId="2101" priority="1993" stopIfTrue="1" operator="equal">
      <formula>0</formula>
    </cfRule>
    <cfRule type="cellIs" dxfId="2100" priority="1994" stopIfTrue="1" operator="notEqual">
      <formula>0</formula>
    </cfRule>
  </conditionalFormatting>
  <conditionalFormatting sqref="B321">
    <cfRule type="expression" dxfId="2099" priority="1991" stopIfTrue="1">
      <formula>NOT($A321)</formula>
    </cfRule>
    <cfRule type="expression" dxfId="2098" priority="1992" stopIfTrue="1">
      <formula>($A321)</formula>
    </cfRule>
  </conditionalFormatting>
  <conditionalFormatting sqref="D686:D687">
    <cfRule type="expression" dxfId="2097" priority="2172" stopIfTrue="1">
      <formula>NOT($A741)</formula>
    </cfRule>
    <cfRule type="expression" dxfId="2096" priority="2173" stopIfTrue="1">
      <formula>($A741)</formula>
    </cfRule>
  </conditionalFormatting>
  <conditionalFormatting sqref="D688:D689">
    <cfRule type="expression" dxfId="2095" priority="-1" stopIfTrue="1">
      <formula>NOT($A743)</formula>
    </cfRule>
    <cfRule type="expression" dxfId="2094" priority="2174" stopIfTrue="1">
      <formula>($A743)</formula>
    </cfRule>
  </conditionalFormatting>
  <conditionalFormatting sqref="D682:D683">
    <cfRule type="expression" dxfId="2093" priority="2175" stopIfTrue="1">
      <formula>NOT($A719)</formula>
    </cfRule>
    <cfRule type="expression" dxfId="2092" priority="2176" stopIfTrue="1">
      <formula>($A719)</formula>
    </cfRule>
  </conditionalFormatting>
  <conditionalFormatting sqref="D684">
    <cfRule type="expression" dxfId="2091" priority="2177" stopIfTrue="1">
      <formula>NOT($A718)</formula>
    </cfRule>
    <cfRule type="expression" dxfId="2090" priority="2178" stopIfTrue="1">
      <formula>($A718)</formula>
    </cfRule>
  </conditionalFormatting>
  <conditionalFormatting sqref="D690:D698">
    <cfRule type="expression" dxfId="2089" priority="2179" stopIfTrue="1">
      <formula>NOT($A744)</formula>
    </cfRule>
    <cfRule type="expression" dxfId="2088" priority="2180" stopIfTrue="1">
      <formula>($A744)</formula>
    </cfRule>
  </conditionalFormatting>
  <conditionalFormatting sqref="B389">
    <cfRule type="cellIs" dxfId="2087" priority="1989" stopIfTrue="1" operator="equal">
      <formula>0</formula>
    </cfRule>
    <cfRule type="cellIs" dxfId="2086" priority="1990" stopIfTrue="1" operator="greaterThan">
      <formula>0</formula>
    </cfRule>
  </conditionalFormatting>
  <conditionalFormatting sqref="A515">
    <cfRule type="cellIs" dxfId="2085" priority="1987" stopIfTrue="1" operator="equal">
      <formula>0</formula>
    </cfRule>
    <cfRule type="cellIs" dxfId="2084" priority="1988" stopIfTrue="1" operator="notEqual">
      <formula>0</formula>
    </cfRule>
  </conditionalFormatting>
  <conditionalFormatting sqref="A267">
    <cfRule type="cellIs" dxfId="2083" priority="1985" stopIfTrue="1" operator="equal">
      <formula>0</formula>
    </cfRule>
    <cfRule type="cellIs" dxfId="2082" priority="1986" stopIfTrue="1" operator="notEqual">
      <formula>0</formula>
    </cfRule>
  </conditionalFormatting>
  <conditionalFormatting sqref="A1871">
    <cfRule type="cellIs" dxfId="2081" priority="1973" stopIfTrue="1" operator="equal">
      <formula>0</formula>
    </cfRule>
    <cfRule type="cellIs" dxfId="2080" priority="1974" stopIfTrue="1" operator="notEqual">
      <formula>0</formula>
    </cfRule>
  </conditionalFormatting>
  <conditionalFormatting sqref="A1865 A1845">
    <cfRule type="cellIs" dxfId="2079" priority="1975" stopIfTrue="1" operator="equal">
      <formula>0</formula>
    </cfRule>
    <cfRule type="cellIs" dxfId="2078" priority="1976" stopIfTrue="1" operator="notEqual">
      <formula>0</formula>
    </cfRule>
  </conditionalFormatting>
  <conditionalFormatting sqref="B1703:B1705 B1650">
    <cfRule type="expression" dxfId="2077" priority="1983" stopIfTrue="1">
      <formula>NOT($A1650)</formula>
    </cfRule>
    <cfRule type="expression" dxfId="2076" priority="1984" stopIfTrue="1">
      <formula>($A1650)</formula>
    </cfRule>
  </conditionalFormatting>
  <conditionalFormatting sqref="A1707 D1707:E1707">
    <cfRule type="expression" dxfId="2075" priority="1971" stopIfTrue="1">
      <formula>NOT($B1707)</formula>
    </cfRule>
    <cfRule type="expression" dxfId="2074" priority="1972" stopIfTrue="1">
      <formula>($B1707)</formula>
    </cfRule>
  </conditionalFormatting>
  <conditionalFormatting sqref="C1846:C1864 C1866:C1870">
    <cfRule type="expression" dxfId="2073" priority="1981" stopIfTrue="1">
      <formula>NOT($A1846)</formula>
    </cfRule>
    <cfRule type="expression" dxfId="2072" priority="1982" stopIfTrue="1">
      <formula>($A1846)</formula>
    </cfRule>
  </conditionalFormatting>
  <conditionalFormatting sqref="C1872:C1874 C1836:C1844">
    <cfRule type="expression" dxfId="2069" priority="1977" stopIfTrue="1">
      <formula>NOT($A1836)</formula>
    </cfRule>
    <cfRule type="expression" dxfId="2068" priority="1978" stopIfTrue="1">
      <formula>($A1836)</formula>
    </cfRule>
  </conditionalFormatting>
  <conditionalFormatting sqref="B784">
    <cfRule type="cellIs" dxfId="2067" priority="1969" stopIfTrue="1" operator="equal">
      <formula>0</formula>
    </cfRule>
    <cfRule type="cellIs" dxfId="2066" priority="1970" stopIfTrue="1" operator="greaterThan">
      <formula>0</formula>
    </cfRule>
  </conditionalFormatting>
  <conditionalFormatting sqref="A790">
    <cfRule type="cellIs" dxfId="2065" priority="1967" stopIfTrue="1" operator="equal">
      <formula>0</formula>
    </cfRule>
    <cfRule type="cellIs" dxfId="2064" priority="1968" stopIfTrue="1" operator="notEqual">
      <formula>0</formula>
    </cfRule>
  </conditionalFormatting>
  <conditionalFormatting sqref="A800">
    <cfRule type="cellIs" dxfId="2063" priority="1963" stopIfTrue="1" operator="equal">
      <formula>0</formula>
    </cfRule>
    <cfRule type="cellIs" dxfId="2062" priority="1964" stopIfTrue="1" operator="notEqual">
      <formula>0</formula>
    </cfRule>
  </conditionalFormatting>
  <conditionalFormatting sqref="A796">
    <cfRule type="cellIs" dxfId="2061" priority="1965" stopIfTrue="1" operator="equal">
      <formula>0</formula>
    </cfRule>
    <cfRule type="cellIs" dxfId="2060" priority="1966" stopIfTrue="1" operator="notEqual">
      <formula>0</formula>
    </cfRule>
  </conditionalFormatting>
  <conditionalFormatting sqref="A813">
    <cfRule type="cellIs" dxfId="2059" priority="1961" stopIfTrue="1" operator="equal">
      <formula>0</formula>
    </cfRule>
    <cfRule type="cellIs" dxfId="2058" priority="1962" stopIfTrue="1" operator="notEqual">
      <formula>0</formula>
    </cfRule>
  </conditionalFormatting>
  <conditionalFormatting sqref="B817">
    <cfRule type="cellIs" dxfId="2057" priority="1959" stopIfTrue="1" operator="equal">
      <formula>0</formula>
    </cfRule>
    <cfRule type="cellIs" dxfId="2056" priority="1960" stopIfTrue="1" operator="greaterThan">
      <formula>0</formula>
    </cfRule>
  </conditionalFormatting>
  <conditionalFormatting sqref="B1010">
    <cfRule type="cellIs" dxfId="2055" priority="1957" stopIfTrue="1" operator="equal">
      <formula>0</formula>
    </cfRule>
    <cfRule type="cellIs" dxfId="2054" priority="1958" stopIfTrue="1" operator="greaterThan">
      <formula>0</formula>
    </cfRule>
  </conditionalFormatting>
  <conditionalFormatting sqref="B344">
    <cfRule type="cellIs" dxfId="2053" priority="1955" stopIfTrue="1" operator="equal">
      <formula>0</formula>
    </cfRule>
    <cfRule type="cellIs" dxfId="2052" priority="1956" stopIfTrue="1" operator="greaterThan">
      <formula>0</formula>
    </cfRule>
  </conditionalFormatting>
  <conditionalFormatting sqref="A343">
    <cfRule type="cellIs" dxfId="2051" priority="1953" stopIfTrue="1" operator="equal">
      <formula>0</formula>
    </cfRule>
    <cfRule type="cellIs" dxfId="2050" priority="1954" stopIfTrue="1" operator="notEqual">
      <formula>0</formula>
    </cfRule>
  </conditionalFormatting>
  <conditionalFormatting sqref="B842">
    <cfRule type="cellIs" dxfId="2049" priority="1951" stopIfTrue="1" operator="equal">
      <formula>0</formula>
    </cfRule>
    <cfRule type="cellIs" dxfId="2048" priority="1952" stopIfTrue="1" operator="greaterThan">
      <formula>0</formula>
    </cfRule>
  </conditionalFormatting>
  <conditionalFormatting sqref="A850">
    <cfRule type="cellIs" dxfId="2047" priority="1949" stopIfTrue="1" operator="equal">
      <formula>0</formula>
    </cfRule>
    <cfRule type="cellIs" dxfId="2046" priority="1950" stopIfTrue="1" operator="notEqual">
      <formula>0</formula>
    </cfRule>
  </conditionalFormatting>
  <conditionalFormatting sqref="A854">
    <cfRule type="cellIs" dxfId="2045" priority="1947" stopIfTrue="1" operator="equal">
      <formula>0</formula>
    </cfRule>
    <cfRule type="cellIs" dxfId="2044" priority="1948" stopIfTrue="1" operator="notEqual">
      <formula>0</formula>
    </cfRule>
  </conditionalFormatting>
  <conditionalFormatting sqref="A862">
    <cfRule type="cellIs" dxfId="2043" priority="1945" stopIfTrue="1" operator="equal">
      <formula>0</formula>
    </cfRule>
    <cfRule type="cellIs" dxfId="2042" priority="1946" stopIfTrue="1" operator="notEqual">
      <formula>0</formula>
    </cfRule>
  </conditionalFormatting>
  <conditionalFormatting sqref="A866">
    <cfRule type="cellIs" dxfId="2041" priority="1943" stopIfTrue="1" operator="equal">
      <formula>0</formula>
    </cfRule>
    <cfRule type="cellIs" dxfId="2040" priority="1944" stopIfTrue="1" operator="notEqual">
      <formula>0</formula>
    </cfRule>
  </conditionalFormatting>
  <conditionalFormatting sqref="A869">
    <cfRule type="cellIs" dxfId="2039" priority="1941" stopIfTrue="1" operator="equal">
      <formula>0</formula>
    </cfRule>
    <cfRule type="cellIs" dxfId="2038" priority="1942" stopIfTrue="1" operator="notEqual">
      <formula>0</formula>
    </cfRule>
  </conditionalFormatting>
  <conditionalFormatting sqref="A826 A830 A838">
    <cfRule type="cellIs" dxfId="2037" priority="1939" stopIfTrue="1" operator="equal">
      <formula>0</formula>
    </cfRule>
    <cfRule type="cellIs" dxfId="2036" priority="1940" stopIfTrue="1" operator="notEqual">
      <formula>0</formula>
    </cfRule>
  </conditionalFormatting>
  <conditionalFormatting sqref="A1030 A1022 A1018">
    <cfRule type="cellIs" dxfId="2035" priority="1937" stopIfTrue="1" operator="equal">
      <formula>0</formula>
    </cfRule>
    <cfRule type="cellIs" dxfId="2034" priority="1938" stopIfTrue="1" operator="notEqual">
      <formula>0</formula>
    </cfRule>
  </conditionalFormatting>
  <conditionalFormatting sqref="B1194">
    <cfRule type="cellIs" dxfId="2033" priority="1935" stopIfTrue="1" operator="equal">
      <formula>0</formula>
    </cfRule>
    <cfRule type="cellIs" dxfId="2032" priority="1936" stopIfTrue="1" operator="greaterThan">
      <formula>0</formula>
    </cfRule>
  </conditionalFormatting>
  <conditionalFormatting sqref="B1195 B1201:B1202 B1204:B1205 B1197:B1199">
    <cfRule type="expression" dxfId="2031" priority="1931" stopIfTrue="1">
      <formula>NOT($A1195)</formula>
    </cfRule>
    <cfRule type="expression" dxfId="2030" priority="1932" stopIfTrue="1">
      <formula>($A1195)</formula>
    </cfRule>
  </conditionalFormatting>
  <conditionalFormatting sqref="A1195 A1201:A1202 A1204:A1205 A1197:A1199">
    <cfRule type="cellIs" dxfId="2029" priority="1933" stopIfTrue="1" operator="equal">
      <formula>0</formula>
    </cfRule>
    <cfRule type="cellIs" dxfId="2028" priority="1934" stopIfTrue="1" operator="notEqual">
      <formula>0</formula>
    </cfRule>
  </conditionalFormatting>
  <conditionalFormatting sqref="A1200">
    <cfRule type="cellIs" dxfId="2027" priority="1929" stopIfTrue="1" operator="equal">
      <formula>0</formula>
    </cfRule>
    <cfRule type="cellIs" dxfId="2026" priority="1930" stopIfTrue="1" operator="notEqual">
      <formula>0</formula>
    </cfRule>
  </conditionalFormatting>
  <conditionalFormatting sqref="A1203">
    <cfRule type="cellIs" dxfId="2025" priority="1927" stopIfTrue="1" operator="equal">
      <formula>0</formula>
    </cfRule>
    <cfRule type="cellIs" dxfId="2024" priority="1928" stopIfTrue="1" operator="notEqual">
      <formula>0</formula>
    </cfRule>
  </conditionalFormatting>
  <conditionalFormatting sqref="B1189:B1192 B1186:B1187 B1181:B1184 B1177:B1179 B1175 B1171:B1173">
    <cfRule type="expression" dxfId="2023" priority="1923" stopIfTrue="1">
      <formula>NOT($A1171)</formula>
    </cfRule>
    <cfRule type="expression" dxfId="2022" priority="1924" stopIfTrue="1">
      <formula>($A1171)</formula>
    </cfRule>
  </conditionalFormatting>
  <conditionalFormatting sqref="A1189:A1192 A1186:A1187 A1181:A1184 A1177:A1179 A1175 A1171:A1173">
    <cfRule type="cellIs" dxfId="2021" priority="1925" stopIfTrue="1" operator="equal">
      <formula>0</formula>
    </cfRule>
    <cfRule type="cellIs" dxfId="2020" priority="1926" stopIfTrue="1" operator="notEqual">
      <formula>0</formula>
    </cfRule>
  </conditionalFormatting>
  <conditionalFormatting sqref="A872">
    <cfRule type="cellIs" dxfId="2019" priority="1921" stopIfTrue="1" operator="equal">
      <formula>0</formula>
    </cfRule>
    <cfRule type="cellIs" dxfId="2018" priority="1922" stopIfTrue="1" operator="notEqual">
      <formula>0</formula>
    </cfRule>
  </conditionalFormatting>
  <conditionalFormatting sqref="B873:B876">
    <cfRule type="expression" dxfId="2017" priority="1919" stopIfTrue="1">
      <formula>NOT($A873)</formula>
    </cfRule>
    <cfRule type="expression" dxfId="2016" priority="1920" stopIfTrue="1">
      <formula>($A873)</formula>
    </cfRule>
  </conditionalFormatting>
  <conditionalFormatting sqref="B2026:E2026 B2029:E2034 B2036:E2037">
    <cfRule type="expression" dxfId="2015" priority="1909" stopIfTrue="1">
      <formula>NOT($A2026)</formula>
    </cfRule>
    <cfRule type="expression" dxfId="2014" priority="1910" stopIfTrue="1">
      <formula>($A2026)</formula>
    </cfRule>
  </conditionalFormatting>
  <conditionalFormatting sqref="E2047:E2048">
    <cfRule type="expression" dxfId="2013" priority="1915" stopIfTrue="1">
      <formula>NOT($A2045)</formula>
    </cfRule>
    <cfRule type="expression" dxfId="2012" priority="1916" stopIfTrue="1">
      <formula>($A2045)</formula>
    </cfRule>
  </conditionalFormatting>
  <conditionalFormatting sqref="E2046">
    <cfRule type="expression" dxfId="2011" priority="1917" stopIfTrue="1">
      <formula>NOT($A2044)</formula>
    </cfRule>
    <cfRule type="expression" dxfId="2010" priority="1918" stopIfTrue="1">
      <formula>($A2044)</formula>
    </cfRule>
  </conditionalFormatting>
  <conditionalFormatting sqref="B2024 B1965">
    <cfRule type="cellIs" dxfId="2009" priority="1911" stopIfTrue="1" operator="equal">
      <formula>0</formula>
    </cfRule>
    <cfRule type="cellIs" dxfId="2008" priority="1912" stopIfTrue="1" operator="greaterThan">
      <formula>0</formula>
    </cfRule>
  </conditionalFormatting>
  <conditionalFormatting sqref="A1966">
    <cfRule type="cellIs" dxfId="2007" priority="1913" stopIfTrue="1" operator="equal">
      <formula>0</formula>
    </cfRule>
    <cfRule type="cellIs" dxfId="2006" priority="1914" stopIfTrue="1" operator="notEqual">
      <formula>0</formula>
    </cfRule>
  </conditionalFormatting>
  <conditionalFormatting sqref="D1583:E1583">
    <cfRule type="expression" dxfId="2005" priority="1907" stopIfTrue="1">
      <formula>NOT($B1583)</formula>
    </cfRule>
    <cfRule type="expression" dxfId="2004" priority="1908" stopIfTrue="1">
      <formula>($B1583)</formula>
    </cfRule>
  </conditionalFormatting>
  <conditionalFormatting sqref="B437">
    <cfRule type="cellIs" dxfId="2003" priority="1905" stopIfTrue="1" operator="equal">
      <formula>0</formula>
    </cfRule>
    <cfRule type="cellIs" dxfId="2002" priority="1906" stopIfTrue="1" operator="greaterThan">
      <formula>0</formula>
    </cfRule>
  </conditionalFormatting>
  <conditionalFormatting sqref="A496 A463 A453">
    <cfRule type="cellIs" dxfId="2001" priority="1903" stopIfTrue="1" operator="equal">
      <formula>0</formula>
    </cfRule>
    <cfRule type="cellIs" dxfId="2000" priority="1904" stopIfTrue="1" operator="notEqual">
      <formula>0</formula>
    </cfRule>
  </conditionalFormatting>
  <conditionalFormatting sqref="A382">
    <cfRule type="cellIs" dxfId="1999" priority="1901" stopIfTrue="1" operator="equal">
      <formula>0</formula>
    </cfRule>
    <cfRule type="cellIs" dxfId="1998" priority="1902" stopIfTrue="1" operator="notEqual">
      <formula>0</formula>
    </cfRule>
  </conditionalFormatting>
  <conditionalFormatting sqref="B268">
    <cfRule type="cellIs" dxfId="1997" priority="1899" stopIfTrue="1" operator="equal">
      <formula>0</formula>
    </cfRule>
    <cfRule type="cellIs" dxfId="1996" priority="1900" stopIfTrue="1" operator="greaterThan">
      <formula>0</formula>
    </cfRule>
  </conditionalFormatting>
  <conditionalFormatting sqref="A277">
    <cfRule type="cellIs" dxfId="1995" priority="1897" stopIfTrue="1" operator="equal">
      <formula>0</formula>
    </cfRule>
    <cfRule type="cellIs" dxfId="1994" priority="1898" stopIfTrue="1" operator="notEqual">
      <formula>0</formula>
    </cfRule>
  </conditionalFormatting>
  <conditionalFormatting sqref="A285">
    <cfRule type="cellIs" dxfId="1993" priority="1895" stopIfTrue="1" operator="equal">
      <formula>0</formula>
    </cfRule>
    <cfRule type="cellIs" dxfId="1992" priority="1896" stopIfTrue="1" operator="notEqual">
      <formula>0</formula>
    </cfRule>
  </conditionalFormatting>
  <conditionalFormatting sqref="A303">
    <cfRule type="cellIs" dxfId="1991" priority="1893" stopIfTrue="1" operator="equal">
      <formula>0</formula>
    </cfRule>
    <cfRule type="cellIs" dxfId="1990" priority="1894" stopIfTrue="1" operator="notEqual">
      <formula>0</formula>
    </cfRule>
  </conditionalFormatting>
  <conditionalFormatting sqref="A445">
    <cfRule type="cellIs" dxfId="1989" priority="1891" stopIfTrue="1" operator="equal">
      <formula>0</formula>
    </cfRule>
    <cfRule type="cellIs" dxfId="1988" priority="1892" stopIfTrue="1" operator="notEqual">
      <formula>0</formula>
    </cfRule>
  </conditionalFormatting>
  <conditionalFormatting sqref="A436">
    <cfRule type="cellIs" dxfId="1987" priority="1889" stopIfTrue="1" operator="equal">
      <formula>0</formula>
    </cfRule>
    <cfRule type="cellIs" dxfId="1986" priority="1890" stopIfTrue="1" operator="notEqual">
      <formula>0</formula>
    </cfRule>
  </conditionalFormatting>
  <conditionalFormatting sqref="A473">
    <cfRule type="cellIs" dxfId="1985" priority="1887" stopIfTrue="1" operator="equal">
      <formula>0</formula>
    </cfRule>
    <cfRule type="cellIs" dxfId="1984" priority="1888" stopIfTrue="1" operator="notEqual">
      <formula>0</formula>
    </cfRule>
  </conditionalFormatting>
  <conditionalFormatting sqref="B176">
    <cfRule type="cellIs" dxfId="1983" priority="1885" stopIfTrue="1" operator="equal">
      <formula>0</formula>
    </cfRule>
    <cfRule type="cellIs" dxfId="1982" priority="1886" stopIfTrue="1" operator="greaterThan">
      <formula>0</formula>
    </cfRule>
  </conditionalFormatting>
  <conditionalFormatting sqref="B142">
    <cfRule type="expression" dxfId="1977" priority="1877" stopIfTrue="1">
      <formula>NOT($A142)</formula>
    </cfRule>
    <cfRule type="expression" dxfId="1976" priority="1878" stopIfTrue="1">
      <formula>($A142)</formula>
    </cfRule>
  </conditionalFormatting>
  <conditionalFormatting sqref="A142">
    <cfRule type="cellIs" dxfId="1975" priority="1879" stopIfTrue="1" operator="equal">
      <formula>0</formula>
    </cfRule>
    <cfRule type="cellIs" dxfId="1974" priority="1880" stopIfTrue="1" operator="notEqual">
      <formula>0</formula>
    </cfRule>
  </conditionalFormatting>
  <conditionalFormatting sqref="B150:B157 B143:B147 B137:B141 B124:B135">
    <cfRule type="expression" dxfId="1973" priority="1871" stopIfTrue="1">
      <formula>NOT($A124)</formula>
    </cfRule>
    <cfRule type="expression" dxfId="1972" priority="1872" stopIfTrue="1">
      <formula>($A124)</formula>
    </cfRule>
  </conditionalFormatting>
  <conditionalFormatting sqref="A150:A157 A143:A147 A137:A141 A124:A135">
    <cfRule type="cellIs" dxfId="1971" priority="1873" stopIfTrue="1" operator="equal">
      <formula>0</formula>
    </cfRule>
    <cfRule type="cellIs" dxfId="1970" priority="1874" stopIfTrue="1" operator="notEqual">
      <formula>0</formula>
    </cfRule>
  </conditionalFormatting>
  <conditionalFormatting sqref="D124">
    <cfRule type="expression" dxfId="1969" priority="1875" stopIfTrue="1">
      <formula>NOT(#REF!)</formula>
    </cfRule>
    <cfRule type="expression" dxfId="1968" priority="1876" stopIfTrue="1">
      <formula>(#REF!)</formula>
    </cfRule>
  </conditionalFormatting>
  <conditionalFormatting sqref="D98">
    <cfRule type="expression" dxfId="1967" priority="1869" stopIfTrue="1">
      <formula>NOT(#REF!)</formula>
    </cfRule>
    <cfRule type="expression" dxfId="1966" priority="1870" stopIfTrue="1">
      <formula>(#REF!)</formula>
    </cfRule>
  </conditionalFormatting>
  <conditionalFormatting sqref="E47:E53">
    <cfRule type="expression" dxfId="1965" priority="2181" stopIfTrue="1">
      <formula>NOT($A161)</formula>
    </cfRule>
    <cfRule type="expression" dxfId="1964" priority="2182" stopIfTrue="1">
      <formula>($A161)</formula>
    </cfRule>
  </conditionalFormatting>
  <conditionalFormatting sqref="C47:C51">
    <cfRule type="expression" dxfId="1963" priority="2183" stopIfTrue="1">
      <formula>NOT($A160)</formula>
    </cfRule>
    <cfRule type="expression" dxfId="1962" priority="2184" stopIfTrue="1">
      <formula>($A160)</formula>
    </cfRule>
  </conditionalFormatting>
  <conditionalFormatting sqref="C70:C75">
    <cfRule type="expression" dxfId="1961" priority="2185" stopIfTrue="1">
      <formula>NOT($A167)</formula>
    </cfRule>
    <cfRule type="expression" dxfId="1960" priority="2186" stopIfTrue="1">
      <formula>($A167)</formula>
    </cfRule>
  </conditionalFormatting>
  <conditionalFormatting sqref="E55:E59 C54 C60:C61">
    <cfRule type="expression" dxfId="1959" priority="2187" stopIfTrue="1">
      <formula>NOT($A161)</formula>
    </cfRule>
    <cfRule type="expression" dxfId="1958" priority="2188" stopIfTrue="1">
      <formula>($A161)</formula>
    </cfRule>
  </conditionalFormatting>
  <conditionalFormatting sqref="C79:C82">
    <cfRule type="expression" dxfId="1957" priority="2189" stopIfTrue="1">
      <formula>NOT($A163)</formula>
    </cfRule>
    <cfRule type="expression" dxfId="1956" priority="2190" stopIfTrue="1">
      <formula>($A163)</formula>
    </cfRule>
  </conditionalFormatting>
  <conditionalFormatting sqref="C110">
    <cfRule type="expression" dxfId="1955" priority="2191" stopIfTrue="1">
      <formula>NOT($A174)</formula>
    </cfRule>
    <cfRule type="expression" dxfId="1954" priority="2192" stopIfTrue="1">
      <formula>($A174)</formula>
    </cfRule>
  </conditionalFormatting>
  <conditionalFormatting sqref="C98:C102">
    <cfRule type="expression" dxfId="1953" priority="2193" stopIfTrue="1">
      <formula>NOT($A163)</formula>
    </cfRule>
    <cfRule type="expression" dxfId="1952" priority="2194" stopIfTrue="1">
      <formula>($A163)</formula>
    </cfRule>
  </conditionalFormatting>
  <conditionalFormatting sqref="C107:C109">
    <cfRule type="expression" dxfId="1951" priority="2195" stopIfTrue="1">
      <formula>NOT($A165)</formula>
    </cfRule>
    <cfRule type="expression" dxfId="1950" priority="2196" stopIfTrue="1">
      <formula>($A165)</formula>
    </cfRule>
  </conditionalFormatting>
  <conditionalFormatting sqref="E92 C104:C105">
    <cfRule type="expression" dxfId="1949" priority="2197" stopIfTrue="1">
      <formula>NOT($A153)</formula>
    </cfRule>
    <cfRule type="expression" dxfId="1948" priority="2198" stopIfTrue="1">
      <formula>($A153)</formula>
    </cfRule>
  </conditionalFormatting>
  <conditionalFormatting sqref="E54">
    <cfRule type="expression" dxfId="1947" priority="1867" stopIfTrue="1">
      <formula>NOT($A166)</formula>
    </cfRule>
    <cfRule type="expression" dxfId="1946" priority="1868" stopIfTrue="1">
      <formula>($A166)</formula>
    </cfRule>
  </conditionalFormatting>
  <conditionalFormatting sqref="E79">
    <cfRule type="expression" dxfId="1945" priority="1865" stopIfTrue="1">
      <formula>NOT($A174)</formula>
    </cfRule>
    <cfRule type="expression" dxfId="1944" priority="1866" stopIfTrue="1">
      <formula>($A174)</formula>
    </cfRule>
  </conditionalFormatting>
  <conditionalFormatting sqref="E107">
    <cfRule type="expression" dxfId="1943" priority="1863" stopIfTrue="1">
      <formula>NOT($A176)</formula>
    </cfRule>
    <cfRule type="expression" dxfId="1942" priority="1864" stopIfTrue="1">
      <formula>($A176)</formula>
    </cfRule>
  </conditionalFormatting>
  <conditionalFormatting sqref="E111:E112">
    <cfRule type="expression" dxfId="1941" priority="1861" stopIfTrue="1">
      <formula>NOT($A216)</formula>
    </cfRule>
    <cfRule type="expression" dxfId="1940" priority="1862" stopIfTrue="1">
      <formula>($A216)</formula>
    </cfRule>
  </conditionalFormatting>
  <conditionalFormatting sqref="B525">
    <cfRule type="expression" dxfId="1939" priority="1851" stopIfTrue="1">
      <formula>NOT($A525)</formula>
    </cfRule>
    <cfRule type="expression" dxfId="1938" priority="1852" stopIfTrue="1">
      <formula>($A525)</formula>
    </cfRule>
  </conditionalFormatting>
  <conditionalFormatting sqref="A523:B523">
    <cfRule type="expression" dxfId="1937" priority="1853" stopIfTrue="1">
      <formula>NOT($B523)</formula>
    </cfRule>
    <cfRule type="expression" dxfId="1936" priority="1854" stopIfTrue="1">
      <formula>($B523)</formula>
    </cfRule>
  </conditionalFormatting>
  <conditionalFormatting sqref="B524">
    <cfRule type="cellIs" dxfId="1935" priority="1855" stopIfTrue="1" operator="equal">
      <formula>0</formula>
    </cfRule>
    <cfRule type="cellIs" dxfId="1934" priority="1856" stopIfTrue="1" operator="greaterThan">
      <formula>0</formula>
    </cfRule>
  </conditionalFormatting>
  <conditionalFormatting sqref="A525">
    <cfRule type="cellIs" dxfId="1933" priority="1857" stopIfTrue="1" operator="equal">
      <formula>0</formula>
    </cfRule>
    <cfRule type="cellIs" dxfId="1932" priority="1858" stopIfTrue="1" operator="notEqual">
      <formula>0</formula>
    </cfRule>
  </conditionalFormatting>
  <conditionalFormatting sqref="C525:E525">
    <cfRule type="expression" dxfId="1931" priority="1859" stopIfTrue="1">
      <formula>NOT($A559)</formula>
    </cfRule>
    <cfRule type="expression" dxfId="1930" priority="1860" stopIfTrue="1">
      <formula>($A559)</formula>
    </cfRule>
  </conditionalFormatting>
  <conditionalFormatting sqref="B386">
    <cfRule type="cellIs" dxfId="1929" priority="1849" stopIfTrue="1" operator="equal">
      <formula>0</formula>
    </cfRule>
    <cfRule type="cellIs" dxfId="1928" priority="1850" stopIfTrue="1" operator="greaterThan">
      <formula>0</formula>
    </cfRule>
  </conditionalFormatting>
  <conditionalFormatting sqref="A358">
    <cfRule type="cellIs" dxfId="1927" priority="1847" stopIfTrue="1" operator="equal">
      <formula>0</formula>
    </cfRule>
    <cfRule type="cellIs" dxfId="1926" priority="1848" stopIfTrue="1" operator="notEqual">
      <formula>0</formula>
    </cfRule>
  </conditionalFormatting>
  <conditionalFormatting sqref="A521">
    <cfRule type="cellIs" dxfId="1925" priority="1845" stopIfTrue="1" operator="equal">
      <formula>0</formula>
    </cfRule>
    <cfRule type="cellIs" dxfId="1924" priority="1846" stopIfTrue="1" operator="notEqual">
      <formula>0</formula>
    </cfRule>
  </conditionalFormatting>
  <conditionalFormatting sqref="D385:E385">
    <cfRule type="expression" dxfId="1923" priority="1843" stopIfTrue="1">
      <formula>NOT($B385)</formula>
    </cfRule>
    <cfRule type="expression" dxfId="1922" priority="1844" stopIfTrue="1">
      <formula>($B385)</formula>
    </cfRule>
  </conditionalFormatting>
  <conditionalFormatting sqref="A388">
    <cfRule type="cellIs" dxfId="1921" priority="1841" stopIfTrue="1" operator="equal">
      <formula>0</formula>
    </cfRule>
    <cfRule type="cellIs" dxfId="1920" priority="1842" stopIfTrue="1" operator="notEqual">
      <formula>0</formula>
    </cfRule>
  </conditionalFormatting>
  <conditionalFormatting sqref="B1836">
    <cfRule type="cellIs" dxfId="1919" priority="1839" stopIfTrue="1" operator="equal">
      <formula>0</formula>
    </cfRule>
    <cfRule type="cellIs" dxfId="1918" priority="1840" stopIfTrue="1" operator="greaterThan">
      <formula>0</formula>
    </cfRule>
  </conditionalFormatting>
  <conditionalFormatting sqref="A393">
    <cfRule type="cellIs" dxfId="1917" priority="1837" stopIfTrue="1" operator="equal">
      <formula>0</formula>
    </cfRule>
    <cfRule type="cellIs" dxfId="1916" priority="1838" stopIfTrue="1" operator="notEqual">
      <formula>0</formula>
    </cfRule>
  </conditionalFormatting>
  <conditionalFormatting sqref="A430">
    <cfRule type="cellIs" dxfId="1913" priority="1833" stopIfTrue="1" operator="equal">
      <formula>0</formula>
    </cfRule>
    <cfRule type="cellIs" dxfId="1912" priority="1834" stopIfTrue="1" operator="notEqual">
      <formula>0</formula>
    </cfRule>
  </conditionalFormatting>
  <conditionalFormatting sqref="A489:E490">
    <cfRule type="expression" dxfId="1911" priority="1831" stopIfTrue="1">
      <formula>NOT($A489)</formula>
    </cfRule>
    <cfRule type="expression" dxfId="1910" priority="1832" stopIfTrue="1">
      <formula>($A489)</formula>
    </cfRule>
  </conditionalFormatting>
  <conditionalFormatting sqref="B2824:B2825">
    <cfRule type="expression" dxfId="1909" priority="1825" stopIfTrue="1">
      <formula>NOT($A2824)</formula>
    </cfRule>
    <cfRule type="expression" dxfId="1908" priority="1826" stopIfTrue="1">
      <formula>($A2824)</formula>
    </cfRule>
  </conditionalFormatting>
  <conditionalFormatting sqref="C2824:D2825">
    <cfRule type="expression" dxfId="1907" priority="1827" stopIfTrue="1">
      <formula>NOT(#REF!)</formula>
    </cfRule>
    <cfRule type="expression" dxfId="1906" priority="1828" stopIfTrue="1">
      <formula>(#REF!)</formula>
    </cfRule>
  </conditionalFormatting>
  <conditionalFormatting sqref="A2824:A2825">
    <cfRule type="cellIs" dxfId="1905" priority="1829" stopIfTrue="1" operator="equal">
      <formula>0</formula>
    </cfRule>
    <cfRule type="cellIs" dxfId="1904" priority="1830" stopIfTrue="1" operator="notEqual">
      <formula>0</formula>
    </cfRule>
  </conditionalFormatting>
  <conditionalFormatting sqref="B2822:B2823">
    <cfRule type="expression" dxfId="1903" priority="1821" stopIfTrue="1">
      <formula>NOT($A2822)</formula>
    </cfRule>
    <cfRule type="expression" dxfId="1902" priority="1822" stopIfTrue="1">
      <formula>($A2822)</formula>
    </cfRule>
  </conditionalFormatting>
  <conditionalFormatting sqref="A2822:A2823">
    <cfRule type="cellIs" dxfId="1901" priority="1823" stopIfTrue="1" operator="equal">
      <formula>0</formula>
    </cfRule>
    <cfRule type="cellIs" dxfId="1900" priority="1824" stopIfTrue="1" operator="notEqual">
      <formula>0</formula>
    </cfRule>
  </conditionalFormatting>
  <conditionalFormatting sqref="C2823:D2823">
    <cfRule type="expression" dxfId="1899" priority="1819" stopIfTrue="1">
      <formula>NOT(#REF!)</formula>
    </cfRule>
    <cfRule type="expression" dxfId="1898" priority="1820" stopIfTrue="1">
      <formula>(#REF!)</formula>
    </cfRule>
  </conditionalFormatting>
  <conditionalFormatting sqref="C2822:D2822">
    <cfRule type="expression" dxfId="1897" priority="1817" stopIfTrue="1">
      <formula>NOT(#REF!)</formula>
    </cfRule>
    <cfRule type="expression" dxfId="1896" priority="1818" stopIfTrue="1">
      <formula>(#REF!)</formula>
    </cfRule>
  </conditionalFormatting>
  <conditionalFormatting sqref="B2820:B2821">
    <cfRule type="expression" dxfId="1895" priority="1813" stopIfTrue="1">
      <formula>NOT($A2820)</formula>
    </cfRule>
    <cfRule type="expression" dxfId="1894" priority="1814" stopIfTrue="1">
      <formula>($A2820)</formula>
    </cfRule>
  </conditionalFormatting>
  <conditionalFormatting sqref="A2820:A2821">
    <cfRule type="cellIs" dxfId="1893" priority="1815" stopIfTrue="1" operator="equal">
      <formula>0</formula>
    </cfRule>
    <cfRule type="cellIs" dxfId="1892" priority="1816" stopIfTrue="1" operator="notEqual">
      <formula>0</formula>
    </cfRule>
  </conditionalFormatting>
  <conditionalFormatting sqref="C2821:D2821">
    <cfRule type="expression" dxfId="1891" priority="1811" stopIfTrue="1">
      <formula>NOT(#REF!)</formula>
    </cfRule>
    <cfRule type="expression" dxfId="1890" priority="1812" stopIfTrue="1">
      <formula>(#REF!)</formula>
    </cfRule>
  </conditionalFormatting>
  <conditionalFormatting sqref="C2820:D2820">
    <cfRule type="expression" dxfId="1889" priority="1809" stopIfTrue="1">
      <formula>NOT(#REF!)</formula>
    </cfRule>
    <cfRule type="expression" dxfId="1888" priority="1810" stopIfTrue="1">
      <formula>(#REF!)</formula>
    </cfRule>
  </conditionalFormatting>
  <conditionalFormatting sqref="C83">
    <cfRule type="expression" dxfId="1887" priority="1807" stopIfTrue="1">
      <formula>NOT($A219)</formula>
    </cfRule>
    <cfRule type="expression" dxfId="1886" priority="1808" stopIfTrue="1">
      <formula>($A219)</formula>
    </cfRule>
  </conditionalFormatting>
  <conditionalFormatting sqref="C103 E33:E37">
    <cfRule type="expression" dxfId="1885" priority="1805" stopIfTrue="1">
      <formula>NOT($A161)</formula>
    </cfRule>
    <cfRule type="expression" dxfId="1884" priority="1806" stopIfTrue="1">
      <formula>($A161)</formula>
    </cfRule>
  </conditionalFormatting>
  <conditionalFormatting sqref="D79 D81:D82">
    <cfRule type="expression" dxfId="1883" priority="1803" stopIfTrue="1">
      <formula>NOT(#REF!)</formula>
    </cfRule>
    <cfRule type="expression" dxfId="1882" priority="1804" stopIfTrue="1">
      <formula>(#REF!)</formula>
    </cfRule>
  </conditionalFormatting>
  <conditionalFormatting sqref="D83">
    <cfRule type="expression" dxfId="1881" priority="1801" stopIfTrue="1">
      <formula>NOT(#REF!)</formula>
    </cfRule>
    <cfRule type="expression" dxfId="1880" priority="1802" stopIfTrue="1">
      <formula>(#REF!)</formula>
    </cfRule>
  </conditionalFormatting>
  <conditionalFormatting sqref="D103">
    <cfRule type="expression" dxfId="1879" priority="1795" stopIfTrue="1">
      <formula>NOT(#REF!)</formula>
    </cfRule>
    <cfRule type="expression" dxfId="1878" priority="1796" stopIfTrue="1">
      <formula>(#REF!)</formula>
    </cfRule>
  </conditionalFormatting>
  <conditionalFormatting sqref="D99 D101:D102">
    <cfRule type="expression" dxfId="1875" priority="1797" stopIfTrue="1">
      <formula>NOT(#REF!)</formula>
    </cfRule>
    <cfRule type="expression" dxfId="1874" priority="1798" stopIfTrue="1">
      <formula>(#REF!)</formula>
    </cfRule>
  </conditionalFormatting>
  <conditionalFormatting sqref="D107 D109:D110">
    <cfRule type="expression" dxfId="1873" priority="1793" stopIfTrue="1">
      <formula>NOT(#REF!)</formula>
    </cfRule>
    <cfRule type="expression" dxfId="1872" priority="1794" stopIfTrue="1">
      <formula>(#REF!)</formula>
    </cfRule>
  </conditionalFormatting>
  <conditionalFormatting sqref="D111:D112">
    <cfRule type="expression" dxfId="1871" priority="1791" stopIfTrue="1">
      <formula>NOT(#REF!)</formula>
    </cfRule>
    <cfRule type="expression" dxfId="1870" priority="1792" stopIfTrue="1">
      <formula>(#REF!)</formula>
    </cfRule>
  </conditionalFormatting>
  <conditionalFormatting sqref="D283">
    <cfRule type="expression" dxfId="1869" priority="1787" stopIfTrue="1">
      <formula>NOT(#REF!)</formula>
    </cfRule>
    <cfRule type="expression" dxfId="1868" priority="1788" stopIfTrue="1">
      <formula>(#REF!)</formula>
    </cfRule>
  </conditionalFormatting>
  <conditionalFormatting sqref="D279:D282">
    <cfRule type="expression" dxfId="1867" priority="1789" stopIfTrue="1">
      <formula>NOT(#REF!)</formula>
    </cfRule>
    <cfRule type="expression" dxfId="1866" priority="1790" stopIfTrue="1">
      <formula>(#REF!)</formula>
    </cfRule>
  </conditionalFormatting>
  <conditionalFormatting sqref="D294">
    <cfRule type="expression" dxfId="1865" priority="1783" stopIfTrue="1">
      <formula>NOT(#REF!)</formula>
    </cfRule>
    <cfRule type="expression" dxfId="1864" priority="1784" stopIfTrue="1">
      <formula>(#REF!)</formula>
    </cfRule>
  </conditionalFormatting>
  <conditionalFormatting sqref="D290 D292:D293">
    <cfRule type="expression" dxfId="1863" priority="1785" stopIfTrue="1">
      <formula>NOT(#REF!)</formula>
    </cfRule>
    <cfRule type="expression" dxfId="1862" priority="1786" stopIfTrue="1">
      <formula>(#REF!)</formula>
    </cfRule>
  </conditionalFormatting>
  <conditionalFormatting sqref="E1019">
    <cfRule type="expression" dxfId="1861" priority="1781" stopIfTrue="1">
      <formula>NOT($A1019)</formula>
    </cfRule>
    <cfRule type="expression" dxfId="1860" priority="1782" stopIfTrue="1">
      <formula>($A1019)</formula>
    </cfRule>
  </conditionalFormatting>
  <conditionalFormatting sqref="B1013">
    <cfRule type="expression" dxfId="1859" priority="1777" stopIfTrue="1">
      <formula>NOT($A1013)</formula>
    </cfRule>
    <cfRule type="expression" dxfId="1858" priority="1778" stopIfTrue="1">
      <formula>($A1013)</formula>
    </cfRule>
  </conditionalFormatting>
  <conditionalFormatting sqref="A1013">
    <cfRule type="cellIs" dxfId="1857" priority="1779" stopIfTrue="1" operator="equal">
      <formula>0</formula>
    </cfRule>
    <cfRule type="cellIs" dxfId="1856" priority="1780" stopIfTrue="1" operator="notEqual">
      <formula>0</formula>
    </cfRule>
  </conditionalFormatting>
  <conditionalFormatting sqref="B819">
    <cfRule type="expression" dxfId="1855" priority="1773" stopIfTrue="1">
      <formula>NOT($A819)</formula>
    </cfRule>
    <cfRule type="expression" dxfId="1854" priority="1774" stopIfTrue="1">
      <formula>($A819)</formula>
    </cfRule>
  </conditionalFormatting>
  <conditionalFormatting sqref="A819">
    <cfRule type="cellIs" dxfId="1853" priority="1775" stopIfTrue="1" operator="equal">
      <formula>0</formula>
    </cfRule>
    <cfRule type="cellIs" dxfId="1852" priority="1776" stopIfTrue="1" operator="notEqual">
      <formula>0</formula>
    </cfRule>
  </conditionalFormatting>
  <conditionalFormatting sqref="B844">
    <cfRule type="expression" dxfId="1851" priority="1769" stopIfTrue="1">
      <formula>NOT($A844)</formula>
    </cfRule>
    <cfRule type="expression" dxfId="1850" priority="1770" stopIfTrue="1">
      <formula>($A844)</formula>
    </cfRule>
  </conditionalFormatting>
  <conditionalFormatting sqref="A844">
    <cfRule type="cellIs" dxfId="1849" priority="1771" stopIfTrue="1" operator="equal">
      <formula>0</formula>
    </cfRule>
    <cfRule type="cellIs" dxfId="1848" priority="1772" stopIfTrue="1" operator="notEqual">
      <formula>0</formula>
    </cfRule>
  </conditionalFormatting>
  <conditionalFormatting sqref="C526:E527">
    <cfRule type="expression" dxfId="1845" priority="2199" stopIfTrue="1">
      <formula>NOT($A551)</formula>
    </cfRule>
    <cfRule type="expression" dxfId="1844" priority="2200" stopIfTrue="1">
      <formula>($A551)</formula>
    </cfRule>
  </conditionalFormatting>
  <conditionalFormatting sqref="D595:D596">
    <cfRule type="expression" dxfId="1843" priority="2201" stopIfTrue="1">
      <formula>NOT($A625)</formula>
    </cfRule>
    <cfRule type="expression" dxfId="1842" priority="2202" stopIfTrue="1">
      <formula>($A625)</formula>
    </cfRule>
  </conditionalFormatting>
  <conditionalFormatting sqref="C1806 D597">
    <cfRule type="expression" dxfId="1841" priority="2203" stopIfTrue="1">
      <formula>NOT($A626)</formula>
    </cfRule>
    <cfRule type="expression" dxfId="1840" priority="2204" stopIfTrue="1">
      <formula>($A626)</formula>
    </cfRule>
  </conditionalFormatting>
  <conditionalFormatting sqref="D601:D602">
    <cfRule type="expression" dxfId="1839" priority="2205" stopIfTrue="1">
      <formula>NOT($A652)</formula>
    </cfRule>
    <cfRule type="expression" dxfId="1838" priority="2206" stopIfTrue="1">
      <formula>($A652)</formula>
    </cfRule>
  </conditionalFormatting>
  <conditionalFormatting sqref="B359">
    <cfRule type="cellIs" dxfId="1837" priority="1765" stopIfTrue="1" operator="equal">
      <formula>0</formula>
    </cfRule>
    <cfRule type="cellIs" dxfId="1836" priority="1766" stopIfTrue="1" operator="greaterThan">
      <formula>0</formula>
    </cfRule>
  </conditionalFormatting>
  <conditionalFormatting sqref="B168:E172">
    <cfRule type="expression" dxfId="1835" priority="1761" stopIfTrue="1">
      <formula>NOT($A168)</formula>
    </cfRule>
    <cfRule type="expression" dxfId="1834" priority="1762" stopIfTrue="1">
      <formula>($A168)</formula>
    </cfRule>
  </conditionalFormatting>
  <conditionalFormatting sqref="A168:A172">
    <cfRule type="cellIs" dxfId="1833" priority="1763" stopIfTrue="1" operator="equal">
      <formula>0</formula>
    </cfRule>
    <cfRule type="cellIs" dxfId="1832" priority="1764" stopIfTrue="1" operator="notEqual">
      <formula>0</formula>
    </cfRule>
  </conditionalFormatting>
  <conditionalFormatting sqref="E2891 B2891">
    <cfRule type="expression" dxfId="1831" priority="1755" stopIfTrue="1">
      <formula>NOT($A2891)</formula>
    </cfRule>
    <cfRule type="expression" dxfId="1830" priority="1756" stopIfTrue="1">
      <formula>($A2891)</formula>
    </cfRule>
  </conditionalFormatting>
  <conditionalFormatting sqref="C2891:D2891">
    <cfRule type="expression" dxfId="1829" priority="1757" stopIfTrue="1">
      <formula>NOT(#REF!)</formula>
    </cfRule>
    <cfRule type="expression" dxfId="1828" priority="1758" stopIfTrue="1">
      <formula>(#REF!)</formula>
    </cfRule>
  </conditionalFormatting>
  <conditionalFormatting sqref="A2891">
    <cfRule type="cellIs" dxfId="1827" priority="1759" stopIfTrue="1" operator="equal">
      <formula>0</formula>
    </cfRule>
    <cfRule type="cellIs" dxfId="1826" priority="1760" stopIfTrue="1" operator="notEqual">
      <formula>0</formula>
    </cfRule>
  </conditionalFormatting>
  <conditionalFormatting sqref="E78">
    <cfRule type="expression" dxfId="1825" priority="1753" stopIfTrue="1">
      <formula>NOT($A173)</formula>
    </cfRule>
    <cfRule type="expression" dxfId="1824" priority="1754" stopIfTrue="1">
      <formula>($A173)</formula>
    </cfRule>
  </conditionalFormatting>
  <conditionalFormatting sqref="E80">
    <cfRule type="expression" dxfId="1823" priority="1751" stopIfTrue="1">
      <formula>NOT($A175)</formula>
    </cfRule>
    <cfRule type="expression" dxfId="1822" priority="1752" stopIfTrue="1">
      <formula>($A175)</formula>
    </cfRule>
  </conditionalFormatting>
  <conditionalFormatting sqref="E81">
    <cfRule type="expression" dxfId="1821" priority="1749" stopIfTrue="1">
      <formula>NOT($A176)</formula>
    </cfRule>
    <cfRule type="expression" dxfId="1820" priority="1750" stopIfTrue="1">
      <formula>($A176)</formula>
    </cfRule>
  </conditionalFormatting>
  <conditionalFormatting sqref="E82">
    <cfRule type="expression" dxfId="1819" priority="1747" stopIfTrue="1">
      <formula>NOT($A177)</formula>
    </cfRule>
    <cfRule type="expression" dxfId="1818" priority="1748" stopIfTrue="1">
      <formula>($A177)</formula>
    </cfRule>
  </conditionalFormatting>
  <conditionalFormatting sqref="E83">
    <cfRule type="expression" dxfId="1817" priority="1745" stopIfTrue="1">
      <formula>NOT($A182)</formula>
    </cfRule>
    <cfRule type="expression" dxfId="1816" priority="1746" stopIfTrue="1">
      <formula>($A182)</formula>
    </cfRule>
  </conditionalFormatting>
  <conditionalFormatting sqref="E98:E101">
    <cfRule type="expression" dxfId="1815" priority="2207" stopIfTrue="1">
      <formula>NOT($A164)</formula>
    </cfRule>
    <cfRule type="expression" dxfId="1814" priority="2208" stopIfTrue="1">
      <formula>($A164)</formula>
    </cfRule>
  </conditionalFormatting>
  <conditionalFormatting sqref="C92">
    <cfRule type="expression" dxfId="1813" priority="2209" stopIfTrue="1">
      <formula>NOT($A152)</formula>
    </cfRule>
    <cfRule type="expression" dxfId="1812" priority="2210" stopIfTrue="1">
      <formula>($A152)</formula>
    </cfRule>
  </conditionalFormatting>
  <conditionalFormatting sqref="C78">
    <cfRule type="expression" dxfId="1811" priority="2211" stopIfTrue="1">
      <formula>NOT($A163)</formula>
    </cfRule>
    <cfRule type="expression" dxfId="1810" priority="2212" stopIfTrue="1">
      <formula>($A163)</formula>
    </cfRule>
  </conditionalFormatting>
  <conditionalFormatting sqref="E108">
    <cfRule type="expression" dxfId="1809" priority="1743" stopIfTrue="1">
      <formula>NOT($A177)</formula>
    </cfRule>
    <cfRule type="expression" dxfId="1808" priority="1744" stopIfTrue="1">
      <formula>($A177)</formula>
    </cfRule>
  </conditionalFormatting>
  <conditionalFormatting sqref="E109">
    <cfRule type="expression" dxfId="1807" priority="1741" stopIfTrue="1">
      <formula>NOT($A182)</formula>
    </cfRule>
    <cfRule type="expression" dxfId="1806" priority="1742" stopIfTrue="1">
      <formula>($A182)</formula>
    </cfRule>
  </conditionalFormatting>
  <conditionalFormatting sqref="E110">
    <cfRule type="expression" dxfId="1805" priority="1739" stopIfTrue="1">
      <formula>NOT($A183)</formula>
    </cfRule>
    <cfRule type="expression" dxfId="1804" priority="1740" stopIfTrue="1">
      <formula>($A183)</formula>
    </cfRule>
  </conditionalFormatting>
  <conditionalFormatting sqref="E102">
    <cfRule type="expression" dxfId="1803" priority="1737" stopIfTrue="1">
      <formula>NOT($A168)</formula>
    </cfRule>
    <cfRule type="expression" dxfId="1802" priority="1738" stopIfTrue="1">
      <formula>($A168)</formula>
    </cfRule>
  </conditionalFormatting>
  <conditionalFormatting sqref="E103">
    <cfRule type="expression" dxfId="1801" priority="1735" stopIfTrue="1">
      <formula>NOT($A169)</formula>
    </cfRule>
    <cfRule type="expression" dxfId="1800" priority="1736" stopIfTrue="1">
      <formula>($A169)</formula>
    </cfRule>
  </conditionalFormatting>
  <conditionalFormatting sqref="A3263">
    <cfRule type="cellIs" dxfId="1799" priority="1733" stopIfTrue="1" operator="equal">
      <formula>0</formula>
    </cfRule>
    <cfRule type="cellIs" dxfId="1798" priority="1734" stopIfTrue="1" operator="notEqual">
      <formula>0</formula>
    </cfRule>
  </conditionalFormatting>
  <conditionalFormatting sqref="C523:E523">
    <cfRule type="expression" dxfId="1797" priority="1731" stopIfTrue="1">
      <formula>NOT($B523)</formula>
    </cfRule>
    <cfRule type="expression" dxfId="1796" priority="1732" stopIfTrue="1">
      <formula>($B523)</formula>
    </cfRule>
  </conditionalFormatting>
  <conditionalFormatting sqref="A249">
    <cfRule type="cellIs" dxfId="1795" priority="1717" stopIfTrue="1" operator="equal">
      <formula>0</formula>
    </cfRule>
    <cfRule type="cellIs" dxfId="1794" priority="1718" stopIfTrue="1" operator="notEqual">
      <formula>0</formula>
    </cfRule>
  </conditionalFormatting>
  <conditionalFormatting sqref="A383">
    <cfRule type="cellIs" dxfId="1793" priority="1729" stopIfTrue="1" operator="equal">
      <formula>0</formula>
    </cfRule>
    <cfRule type="cellIs" dxfId="1792" priority="1730" stopIfTrue="1" operator="notEqual">
      <formula>0</formula>
    </cfRule>
  </conditionalFormatting>
  <conditionalFormatting sqref="A841 A816 A783 A665 A593">
    <cfRule type="cellIs" dxfId="1791" priority="1727" stopIfTrue="1" operator="equal">
      <formula>0</formula>
    </cfRule>
    <cfRule type="cellIs" dxfId="1790" priority="1728" stopIfTrue="1" operator="notEqual">
      <formula>0</formula>
    </cfRule>
  </conditionalFormatting>
  <conditionalFormatting sqref="A1542 A1486 A1446 A1405 A1363 A1206 A1193 A1124 A1071 A1009 A881">
    <cfRule type="cellIs" dxfId="1789" priority="1725" stopIfTrue="1" operator="equal">
      <formula>0</formula>
    </cfRule>
    <cfRule type="cellIs" dxfId="1788" priority="1726" stopIfTrue="1" operator="notEqual">
      <formula>0</formula>
    </cfRule>
  </conditionalFormatting>
  <conditionalFormatting sqref="A1581">
    <cfRule type="cellIs" dxfId="1787" priority="1723" stopIfTrue="1" operator="equal">
      <formula>0</formula>
    </cfRule>
    <cfRule type="cellIs" dxfId="1786" priority="1724" stopIfTrue="1" operator="notEqual">
      <formula>0</formula>
    </cfRule>
  </conditionalFormatting>
  <conditionalFormatting sqref="A3181 A3099 A3032 A2965 A2958">
    <cfRule type="cellIs" dxfId="1785" priority="1721" stopIfTrue="1" operator="equal">
      <formula>0</formula>
    </cfRule>
    <cfRule type="cellIs" dxfId="1784" priority="1722" stopIfTrue="1" operator="notEqual">
      <formula>0</formula>
    </cfRule>
  </conditionalFormatting>
  <conditionalFormatting sqref="A174">
    <cfRule type="cellIs" dxfId="1783" priority="1719" stopIfTrue="1" operator="equal">
      <formula>0</formula>
    </cfRule>
    <cfRule type="cellIs" dxfId="1782" priority="1720" stopIfTrue="1" operator="notEqual">
      <formula>0</formula>
    </cfRule>
  </conditionalFormatting>
  <conditionalFormatting sqref="B16:E16">
    <cfRule type="expression" dxfId="1781" priority="1715" stopIfTrue="1">
      <formula>NOT($B16)</formula>
    </cfRule>
    <cfRule type="expression" dxfId="1780" priority="1716" stopIfTrue="1">
      <formula>($B16)</formula>
    </cfRule>
  </conditionalFormatting>
  <conditionalFormatting sqref="D80">
    <cfRule type="expression" dxfId="1779" priority="1713" stopIfTrue="1">
      <formula>NOT(#REF!)</formula>
    </cfRule>
    <cfRule type="expression" dxfId="1778" priority="1714" stopIfTrue="1">
      <formula>(#REF!)</formula>
    </cfRule>
  </conditionalFormatting>
  <conditionalFormatting sqref="D100">
    <cfRule type="expression" dxfId="1777" priority="1711" stopIfTrue="1">
      <formula>NOT(#REF!)</formula>
    </cfRule>
    <cfRule type="expression" dxfId="1776" priority="1712" stopIfTrue="1">
      <formula>(#REF!)</formula>
    </cfRule>
  </conditionalFormatting>
  <conditionalFormatting sqref="D108">
    <cfRule type="expression" dxfId="1775" priority="1709" stopIfTrue="1">
      <formula>NOT(#REF!)</formula>
    </cfRule>
    <cfRule type="expression" dxfId="1774" priority="1710" stopIfTrue="1">
      <formula>(#REF!)</formula>
    </cfRule>
  </conditionalFormatting>
  <conditionalFormatting sqref="D291">
    <cfRule type="expression" dxfId="1773" priority="1707" stopIfTrue="1">
      <formula>NOT(#REF!)</formula>
    </cfRule>
    <cfRule type="expression" dxfId="1772" priority="1708" stopIfTrue="1">
      <formula>(#REF!)</formula>
    </cfRule>
  </conditionalFormatting>
  <conditionalFormatting sqref="B883 B895:B901 B903 B907:B908 B910:B911 B920 B891:B893 B885:B889 B905">
    <cfRule type="expression" dxfId="1771" priority="1703" stopIfTrue="1">
      <formula>NOT($A883)</formula>
    </cfRule>
    <cfRule type="expression" dxfId="1770" priority="1704" stopIfTrue="1">
      <formula>($A883)</formula>
    </cfRule>
  </conditionalFormatting>
  <conditionalFormatting sqref="A883 A895:A901 A903 A907:A908 A910:A911 A913:A920 A891:A893 A885:A889 A905">
    <cfRule type="cellIs" dxfId="1769" priority="1705" stopIfTrue="1" operator="equal">
      <formula>0</formula>
    </cfRule>
    <cfRule type="cellIs" dxfId="1768" priority="1706" stopIfTrue="1" operator="notEqual">
      <formula>0</formula>
    </cfRule>
  </conditionalFormatting>
  <conditionalFormatting sqref="B882">
    <cfRule type="cellIs" dxfId="1767" priority="1701" stopIfTrue="1" operator="equal">
      <formula>0</formula>
    </cfRule>
    <cfRule type="cellIs" dxfId="1766" priority="1702" stopIfTrue="1" operator="greaterThan">
      <formula>0</formula>
    </cfRule>
  </conditionalFormatting>
  <conditionalFormatting sqref="A890">
    <cfRule type="cellIs" dxfId="1765" priority="1699" stopIfTrue="1" operator="equal">
      <formula>0</formula>
    </cfRule>
    <cfRule type="cellIs" dxfId="1764" priority="1700" stopIfTrue="1" operator="notEqual">
      <formula>0</formula>
    </cfRule>
  </conditionalFormatting>
  <conditionalFormatting sqref="A894">
    <cfRule type="cellIs" dxfId="1763" priority="1697" stopIfTrue="1" operator="equal">
      <formula>0</formula>
    </cfRule>
    <cfRule type="cellIs" dxfId="1762" priority="1698" stopIfTrue="1" operator="notEqual">
      <formula>0</formula>
    </cfRule>
  </conditionalFormatting>
  <conditionalFormatting sqref="A902">
    <cfRule type="cellIs" dxfId="1761" priority="1695" stopIfTrue="1" operator="equal">
      <formula>0</formula>
    </cfRule>
    <cfRule type="cellIs" dxfId="1760" priority="1696" stopIfTrue="1" operator="notEqual">
      <formula>0</formula>
    </cfRule>
  </conditionalFormatting>
  <conditionalFormatting sqref="A906">
    <cfRule type="cellIs" dxfId="1759" priority="1693" stopIfTrue="1" operator="equal">
      <formula>0</formula>
    </cfRule>
    <cfRule type="cellIs" dxfId="1758" priority="1694" stopIfTrue="1" operator="notEqual">
      <formula>0</formula>
    </cfRule>
  </conditionalFormatting>
  <conditionalFormatting sqref="A909">
    <cfRule type="cellIs" dxfId="1757" priority="1691" stopIfTrue="1" operator="equal">
      <formula>0</formula>
    </cfRule>
    <cfRule type="cellIs" dxfId="1756" priority="1692" stopIfTrue="1" operator="notEqual">
      <formula>0</formula>
    </cfRule>
  </conditionalFormatting>
  <conditionalFormatting sqref="A912">
    <cfRule type="cellIs" dxfId="1755" priority="1689" stopIfTrue="1" operator="equal">
      <formula>0</formula>
    </cfRule>
    <cfRule type="cellIs" dxfId="1754" priority="1690" stopIfTrue="1" operator="notEqual">
      <formula>0</formula>
    </cfRule>
  </conditionalFormatting>
  <conditionalFormatting sqref="B913:B916">
    <cfRule type="expression" dxfId="1753" priority="1687" stopIfTrue="1">
      <formula>NOT($A913)</formula>
    </cfRule>
    <cfRule type="expression" dxfId="1752" priority="1688" stopIfTrue="1">
      <formula>($A913)</formula>
    </cfRule>
  </conditionalFormatting>
  <conditionalFormatting sqref="B884">
    <cfRule type="expression" dxfId="1751" priority="1683" stopIfTrue="1">
      <formula>NOT($A884)</formula>
    </cfRule>
    <cfRule type="expression" dxfId="1750" priority="1684" stopIfTrue="1">
      <formula>($A884)</formula>
    </cfRule>
  </conditionalFormatting>
  <conditionalFormatting sqref="A884">
    <cfRule type="cellIs" dxfId="1749" priority="1685" stopIfTrue="1" operator="equal">
      <formula>0</formula>
    </cfRule>
    <cfRule type="cellIs" dxfId="1748" priority="1686" stopIfTrue="1" operator="notEqual">
      <formula>0</formula>
    </cfRule>
  </conditionalFormatting>
  <conditionalFormatting sqref="A921">
    <cfRule type="cellIs" dxfId="1747" priority="1681" stopIfTrue="1" operator="equal">
      <formula>0</formula>
    </cfRule>
    <cfRule type="cellIs" dxfId="1746" priority="1682" stopIfTrue="1" operator="notEqual">
      <formula>0</formula>
    </cfRule>
  </conditionalFormatting>
  <conditionalFormatting sqref="C1709 C1740:C1743 C1732:C1737 C1720:C1730">
    <cfRule type="expression" dxfId="1745" priority="1679" stopIfTrue="1">
      <formula>NOT($A1709)</formula>
    </cfRule>
    <cfRule type="expression" dxfId="1744" priority="1680" stopIfTrue="1">
      <formula>($A1709)</formula>
    </cfRule>
  </conditionalFormatting>
  <conditionalFormatting sqref="B1709">
    <cfRule type="cellIs" dxfId="1743" priority="1677" stopIfTrue="1" operator="equal">
      <formula>0</formula>
    </cfRule>
    <cfRule type="cellIs" dxfId="1742" priority="1678" stopIfTrue="1" operator="greaterThan">
      <formula>0</formula>
    </cfRule>
  </conditionalFormatting>
  <conditionalFormatting sqref="A1835">
    <cfRule type="cellIs" dxfId="1741" priority="1675" stopIfTrue="1" operator="equal">
      <formula>0</formula>
    </cfRule>
    <cfRule type="cellIs" dxfId="1740" priority="1676" stopIfTrue="1" operator="notEqual">
      <formula>0</formula>
    </cfRule>
  </conditionalFormatting>
  <conditionalFormatting sqref="A1875">
    <cfRule type="cellIs" dxfId="1739" priority="1673" stopIfTrue="1" operator="equal">
      <formula>0</formula>
    </cfRule>
    <cfRule type="cellIs" dxfId="1738" priority="1674" stopIfTrue="1" operator="notEqual">
      <formula>0</formula>
    </cfRule>
  </conditionalFormatting>
  <conditionalFormatting sqref="C1808">
    <cfRule type="expression" dxfId="1737" priority="2213" stopIfTrue="1">
      <formula>NOT($A1835)</formula>
    </cfRule>
    <cfRule type="expression" dxfId="1736" priority="2214" stopIfTrue="1">
      <formula>($A1835)</formula>
    </cfRule>
  </conditionalFormatting>
  <conditionalFormatting sqref="C1795">
    <cfRule type="expression" dxfId="1735" priority="2215" stopIfTrue="1">
      <formula>NOT($A1814)</formula>
    </cfRule>
    <cfRule type="expression" dxfId="1734" priority="2216" stopIfTrue="1">
      <formula>($A1814)</formula>
    </cfRule>
  </conditionalFormatting>
  <conditionalFormatting sqref="C1794">
    <cfRule type="expression" dxfId="1733" priority="2217" stopIfTrue="1">
      <formula>NOT($A1834)</formula>
    </cfRule>
    <cfRule type="expression" dxfId="1732" priority="2218" stopIfTrue="1">
      <formula>($A1834)</formula>
    </cfRule>
  </conditionalFormatting>
  <conditionalFormatting sqref="C1798">
    <cfRule type="expression" dxfId="1731" priority="2219" stopIfTrue="1">
      <formula>NOT($A1814)</formula>
    </cfRule>
    <cfRule type="expression" dxfId="1730" priority="2220" stopIfTrue="1">
      <formula>($A1814)</formula>
    </cfRule>
  </conditionalFormatting>
  <conditionalFormatting sqref="A1809">
    <cfRule type="cellIs" dxfId="1729" priority="1671" stopIfTrue="1" operator="equal">
      <formula>0</formula>
    </cfRule>
    <cfRule type="cellIs" dxfId="1728" priority="1672" stopIfTrue="1" operator="notEqual">
      <formula>0</formula>
    </cfRule>
  </conditionalFormatting>
  <conditionalFormatting sqref="A1738:A1739 A1745:A1752 A1765 A1772:A1775 A1784:A1791 A1799 A1754 A1793 A1777">
    <cfRule type="cellIs" dxfId="1727" priority="1669" stopIfTrue="1" operator="equal">
      <formula>0</formula>
    </cfRule>
    <cfRule type="cellIs" dxfId="1726" priority="1670" stopIfTrue="1" operator="notEqual">
      <formula>0</formula>
    </cfRule>
  </conditionalFormatting>
  <conditionalFormatting sqref="A1731">
    <cfRule type="cellIs" dxfId="1725" priority="1667" stopIfTrue="1" operator="equal">
      <formula>0</formula>
    </cfRule>
    <cfRule type="cellIs" dxfId="1724" priority="1668" stopIfTrue="1" operator="notEqual">
      <formula>0</formula>
    </cfRule>
  </conditionalFormatting>
  <conditionalFormatting sqref="A1347">
    <cfRule type="cellIs" dxfId="1723" priority="1665" stopIfTrue="1" operator="equal">
      <formula>0</formula>
    </cfRule>
    <cfRule type="cellIs" dxfId="1722" priority="1666" stopIfTrue="1" operator="notEqual">
      <formula>0</formula>
    </cfRule>
  </conditionalFormatting>
  <conditionalFormatting sqref="A1242">
    <cfRule type="cellIs" dxfId="1721" priority="1663" stopIfTrue="1" operator="equal">
      <formula>0</formula>
    </cfRule>
    <cfRule type="cellIs" dxfId="1720" priority="1664" stopIfTrue="1" operator="notEqual">
      <formula>0</formula>
    </cfRule>
  </conditionalFormatting>
  <conditionalFormatting sqref="E2042">
    <cfRule type="expression" dxfId="1719" priority="1661" stopIfTrue="1">
      <formula>NOT($A2042)</formula>
    </cfRule>
    <cfRule type="expression" dxfId="1718" priority="1662" stopIfTrue="1">
      <formula>($A2042)</formula>
    </cfRule>
  </conditionalFormatting>
  <conditionalFormatting sqref="B1169">
    <cfRule type="expression" dxfId="1717" priority="1657" stopIfTrue="1">
      <formula>NOT($A1169)</formula>
    </cfRule>
    <cfRule type="expression" dxfId="1716" priority="1658" stopIfTrue="1">
      <formula>($A1169)</formula>
    </cfRule>
  </conditionalFormatting>
  <conditionalFormatting sqref="A1169">
    <cfRule type="cellIs" dxfId="1715" priority="1659" stopIfTrue="1" operator="equal">
      <formula>0</formula>
    </cfRule>
    <cfRule type="cellIs" dxfId="1714" priority="1660" stopIfTrue="1" operator="notEqual">
      <formula>0</formula>
    </cfRule>
  </conditionalFormatting>
  <conditionalFormatting sqref="E124 C124">
    <cfRule type="expression" dxfId="1713" priority="1655" stopIfTrue="1">
      <formula>NOT(#REF!)</formula>
    </cfRule>
    <cfRule type="expression" dxfId="1712" priority="1656" stopIfTrue="1">
      <formula>(#REF!)</formula>
    </cfRule>
  </conditionalFormatting>
  <conditionalFormatting sqref="D125:D157">
    <cfRule type="expression" dxfId="1711" priority="1653" stopIfTrue="1">
      <formula>NOT(#REF!)</formula>
    </cfRule>
    <cfRule type="expression" dxfId="1710" priority="1654" stopIfTrue="1">
      <formula>(#REF!)</formula>
    </cfRule>
  </conditionalFormatting>
  <conditionalFormatting sqref="E125:E157 C125:C157">
    <cfRule type="expression" dxfId="1709" priority="1651" stopIfTrue="1">
      <formula>NOT(#REF!)</formula>
    </cfRule>
    <cfRule type="expression" dxfId="1708" priority="1652" stopIfTrue="1">
      <formula>(#REF!)</formula>
    </cfRule>
  </conditionalFormatting>
  <conditionalFormatting sqref="B173">
    <cfRule type="expression" dxfId="1707" priority="1647" stopIfTrue="1">
      <formula>NOT($A173)</formula>
    </cfRule>
    <cfRule type="expression" dxfId="1706" priority="1648" stopIfTrue="1">
      <formula>($A173)</formula>
    </cfRule>
  </conditionalFormatting>
  <conditionalFormatting sqref="A173">
    <cfRule type="cellIs" dxfId="1705" priority="1649" stopIfTrue="1" operator="equal">
      <formula>0</formula>
    </cfRule>
    <cfRule type="cellIs" dxfId="1704" priority="1650" stopIfTrue="1" operator="notEqual">
      <formula>0</formula>
    </cfRule>
  </conditionalFormatting>
  <conditionalFormatting sqref="D173">
    <cfRule type="expression" dxfId="1703" priority="1645" stopIfTrue="1">
      <formula>NOT(#REF!)</formula>
    </cfRule>
    <cfRule type="expression" dxfId="1702" priority="1646" stopIfTrue="1">
      <formula>(#REF!)</formula>
    </cfRule>
  </conditionalFormatting>
  <conditionalFormatting sqref="E173 C173">
    <cfRule type="expression" dxfId="1701" priority="1643" stopIfTrue="1">
      <formula>NOT(#REF!)</formula>
    </cfRule>
    <cfRule type="expression" dxfId="1700" priority="1644" stopIfTrue="1">
      <formula>(#REF!)</formula>
    </cfRule>
  </conditionalFormatting>
  <conditionalFormatting sqref="B245 B240:B241 B238 B235">
    <cfRule type="expression" dxfId="1699" priority="1639" stopIfTrue="1">
      <formula>NOT($A235)</formula>
    </cfRule>
    <cfRule type="expression" dxfId="1698" priority="1640" stopIfTrue="1">
      <formula>($A235)</formula>
    </cfRule>
  </conditionalFormatting>
  <conditionalFormatting sqref="A245 A240:A241 A238 A235">
    <cfRule type="cellIs" dxfId="1697" priority="1641" stopIfTrue="1" operator="equal">
      <formula>0</formula>
    </cfRule>
    <cfRule type="cellIs" dxfId="1696" priority="1642" stopIfTrue="1" operator="notEqual">
      <formula>0</formula>
    </cfRule>
  </conditionalFormatting>
  <conditionalFormatting sqref="D245 D240:D241 D238 D235">
    <cfRule type="expression" dxfId="1695" priority="1637" stopIfTrue="1">
      <formula>NOT(#REF!)</formula>
    </cfRule>
    <cfRule type="expression" dxfId="1694" priority="1638" stopIfTrue="1">
      <formula>(#REF!)</formula>
    </cfRule>
  </conditionalFormatting>
  <conditionalFormatting sqref="E245 C245 E240:E241 C240:C241 E238 C238 E235 C235">
    <cfRule type="expression" dxfId="1693" priority="1635" stopIfTrue="1">
      <formula>NOT(#REF!)</formula>
    </cfRule>
    <cfRule type="expression" dxfId="1692" priority="1636" stopIfTrue="1">
      <formula>(#REF!)</formula>
    </cfRule>
  </conditionalFormatting>
  <conditionalFormatting sqref="B301:B302">
    <cfRule type="expression" dxfId="1691" priority="1631" stopIfTrue="1">
      <formula>NOT($A301)</formula>
    </cfRule>
    <cfRule type="expression" dxfId="1690" priority="1632" stopIfTrue="1">
      <formula>($A301)</formula>
    </cfRule>
  </conditionalFormatting>
  <conditionalFormatting sqref="A301:A302">
    <cfRule type="cellIs" dxfId="1689" priority="1633" stopIfTrue="1" operator="equal">
      <formula>0</formula>
    </cfRule>
    <cfRule type="cellIs" dxfId="1688" priority="1634" stopIfTrue="1" operator="notEqual">
      <formula>0</formula>
    </cfRule>
  </conditionalFormatting>
  <conditionalFormatting sqref="D301:D302">
    <cfRule type="expression" dxfId="1687" priority="1629" stopIfTrue="1">
      <formula>NOT(#REF!)</formula>
    </cfRule>
    <cfRule type="expression" dxfId="1686" priority="1630" stopIfTrue="1">
      <formula>(#REF!)</formula>
    </cfRule>
  </conditionalFormatting>
  <conditionalFormatting sqref="E301:E302 C301:C302">
    <cfRule type="expression" dxfId="1685" priority="1627" stopIfTrue="1">
      <formula>NOT(#REF!)</formula>
    </cfRule>
    <cfRule type="expression" dxfId="1684" priority="1628" stopIfTrue="1">
      <formula>(#REF!)</formula>
    </cfRule>
  </conditionalFormatting>
  <conditionalFormatting sqref="B360:B381">
    <cfRule type="expression" dxfId="1683" priority="1623" stopIfTrue="1">
      <formula>NOT($A360)</formula>
    </cfRule>
    <cfRule type="expression" dxfId="1682" priority="1624" stopIfTrue="1">
      <formula>($A360)</formula>
    </cfRule>
  </conditionalFormatting>
  <conditionalFormatting sqref="A360:A381">
    <cfRule type="cellIs" dxfId="1681" priority="1625" stopIfTrue="1" operator="equal">
      <formula>0</formula>
    </cfRule>
    <cfRule type="cellIs" dxfId="1680" priority="1626" stopIfTrue="1" operator="notEqual">
      <formula>0</formula>
    </cfRule>
  </conditionalFormatting>
  <conditionalFormatting sqref="D360:D381">
    <cfRule type="expression" dxfId="1679" priority="1621" stopIfTrue="1">
      <formula>NOT(#REF!)</formula>
    </cfRule>
    <cfRule type="expression" dxfId="1678" priority="1622" stopIfTrue="1">
      <formula>(#REF!)</formula>
    </cfRule>
  </conditionalFormatting>
  <conditionalFormatting sqref="E360:E381 C360:C381">
    <cfRule type="expression" dxfId="1677" priority="1619" stopIfTrue="1">
      <formula>NOT(#REF!)</formula>
    </cfRule>
    <cfRule type="expression" dxfId="1676" priority="1620" stopIfTrue="1">
      <formula>(#REF!)</formula>
    </cfRule>
  </conditionalFormatting>
  <conditionalFormatting sqref="B577:B578 B545:B553">
    <cfRule type="expression" dxfId="1675" priority="1615" stopIfTrue="1">
      <formula>NOT($A545)</formula>
    </cfRule>
    <cfRule type="expression" dxfId="1674" priority="1616" stopIfTrue="1">
      <formula>($A545)</formula>
    </cfRule>
  </conditionalFormatting>
  <conditionalFormatting sqref="A577:A578 A545:A553">
    <cfRule type="cellIs" dxfId="1673" priority="1617" stopIfTrue="1" operator="equal">
      <formula>0</formula>
    </cfRule>
    <cfRule type="cellIs" dxfId="1672" priority="1618" stopIfTrue="1" operator="notEqual">
      <formula>0</formula>
    </cfRule>
  </conditionalFormatting>
  <conditionalFormatting sqref="D577:D578 D545:D553">
    <cfRule type="expression" dxfId="1671" priority="1613" stopIfTrue="1">
      <formula>NOT(#REF!)</formula>
    </cfRule>
    <cfRule type="expression" dxfId="1670" priority="1614" stopIfTrue="1">
      <formula>(#REF!)</formula>
    </cfRule>
  </conditionalFormatting>
  <conditionalFormatting sqref="E577:E578 C577:C578 E545:E553 C545:C553">
    <cfRule type="expression" dxfId="1669" priority="1611" stopIfTrue="1">
      <formula>NOT(#REF!)</formula>
    </cfRule>
    <cfRule type="expression" dxfId="1668" priority="1612" stopIfTrue="1">
      <formula>(#REF!)</formula>
    </cfRule>
  </conditionalFormatting>
  <conditionalFormatting sqref="B635:B651">
    <cfRule type="expression" dxfId="1667" priority="1607" stopIfTrue="1">
      <formula>NOT($A635)</formula>
    </cfRule>
    <cfRule type="expression" dxfId="1666" priority="1608" stopIfTrue="1">
      <formula>($A635)</formula>
    </cfRule>
  </conditionalFormatting>
  <conditionalFormatting sqref="A635:A651">
    <cfRule type="cellIs" dxfId="1665" priority="1609" stopIfTrue="1" operator="equal">
      <formula>0</formula>
    </cfRule>
    <cfRule type="cellIs" dxfId="1664" priority="1610" stopIfTrue="1" operator="notEqual">
      <formula>0</formula>
    </cfRule>
  </conditionalFormatting>
  <conditionalFormatting sqref="D635:D651">
    <cfRule type="expression" dxfId="1663" priority="1605" stopIfTrue="1">
      <formula>NOT(#REF!)</formula>
    </cfRule>
    <cfRule type="expression" dxfId="1662" priority="1606" stopIfTrue="1">
      <formula>(#REF!)</formula>
    </cfRule>
  </conditionalFormatting>
  <conditionalFormatting sqref="E635:E651 C635:C651">
    <cfRule type="expression" dxfId="1661" priority="1603" stopIfTrue="1">
      <formula>NOT(#REF!)</formula>
    </cfRule>
    <cfRule type="expression" dxfId="1660" priority="1604" stopIfTrue="1">
      <formula>(#REF!)</formula>
    </cfRule>
  </conditionalFormatting>
  <conditionalFormatting sqref="B742:B759 B703:B704">
    <cfRule type="expression" dxfId="1659" priority="1599" stopIfTrue="1">
      <formula>NOT($A703)</formula>
    </cfRule>
    <cfRule type="expression" dxfId="1658" priority="1600" stopIfTrue="1">
      <formula>($A703)</formula>
    </cfRule>
  </conditionalFormatting>
  <conditionalFormatting sqref="A742:A759 A729:A736 A703:A705">
    <cfRule type="cellIs" dxfId="1657" priority="1601" stopIfTrue="1" operator="equal">
      <formula>0</formula>
    </cfRule>
    <cfRule type="cellIs" dxfId="1656" priority="1602" stopIfTrue="1" operator="notEqual">
      <formula>0</formula>
    </cfRule>
  </conditionalFormatting>
  <conditionalFormatting sqref="D742:D759 D729:D736 D703:D704">
    <cfRule type="expression" dxfId="1655" priority="1597" stopIfTrue="1">
      <formula>NOT(#REF!)</formula>
    </cfRule>
    <cfRule type="expression" dxfId="1654" priority="1598" stopIfTrue="1">
      <formula>(#REF!)</formula>
    </cfRule>
  </conditionalFormatting>
  <conditionalFormatting sqref="C742:C759 E729:E736 C729:C736 E703:E704 C703:C704 E739:E759">
    <cfRule type="expression" dxfId="1653" priority="1595" stopIfTrue="1">
      <formula>NOT(#REF!)</formula>
    </cfRule>
    <cfRule type="expression" dxfId="1652" priority="1596" stopIfTrue="1">
      <formula>(#REF!)</formula>
    </cfRule>
  </conditionalFormatting>
  <conditionalFormatting sqref="B811:B812">
    <cfRule type="expression" dxfId="1651" priority="1591" stopIfTrue="1">
      <formula>NOT($A811)</formula>
    </cfRule>
    <cfRule type="expression" dxfId="1650" priority="1592" stopIfTrue="1">
      <formula>($A811)</formula>
    </cfRule>
  </conditionalFormatting>
  <conditionalFormatting sqref="A811:A812">
    <cfRule type="cellIs" dxfId="1649" priority="1593" stopIfTrue="1" operator="equal">
      <formula>0</formula>
    </cfRule>
    <cfRule type="cellIs" dxfId="1648" priority="1594" stopIfTrue="1" operator="notEqual">
      <formula>0</formula>
    </cfRule>
  </conditionalFormatting>
  <conditionalFormatting sqref="D811:D812">
    <cfRule type="expression" dxfId="1647" priority="1589" stopIfTrue="1">
      <formula>NOT(#REF!)</formula>
    </cfRule>
    <cfRule type="expression" dxfId="1646" priority="1590" stopIfTrue="1">
      <formula>(#REF!)</formula>
    </cfRule>
  </conditionalFormatting>
  <conditionalFormatting sqref="E811:E812 C811:C812">
    <cfRule type="expression" dxfId="1645" priority="1587" stopIfTrue="1">
      <formula>NOT(#REF!)</formula>
    </cfRule>
    <cfRule type="expression" dxfId="1644" priority="1588" stopIfTrue="1">
      <formula>(#REF!)</formula>
    </cfRule>
  </conditionalFormatting>
  <conditionalFormatting sqref="B864">
    <cfRule type="expression" dxfId="1643" priority="1583" stopIfTrue="1">
      <formula>NOT($A864)</formula>
    </cfRule>
    <cfRule type="expression" dxfId="1642" priority="1584" stopIfTrue="1">
      <formula>($A864)</formula>
    </cfRule>
  </conditionalFormatting>
  <conditionalFormatting sqref="A864">
    <cfRule type="cellIs" dxfId="1641" priority="1585" stopIfTrue="1" operator="equal">
      <formula>0</formula>
    </cfRule>
    <cfRule type="cellIs" dxfId="1640" priority="1586" stopIfTrue="1" operator="notEqual">
      <formula>0</formula>
    </cfRule>
  </conditionalFormatting>
  <conditionalFormatting sqref="D864">
    <cfRule type="expression" dxfId="1639" priority="1581" stopIfTrue="1">
      <formula>NOT(#REF!)</formula>
    </cfRule>
    <cfRule type="expression" dxfId="1638" priority="1582" stopIfTrue="1">
      <formula>(#REF!)</formula>
    </cfRule>
  </conditionalFormatting>
  <conditionalFormatting sqref="E864 C864">
    <cfRule type="expression" dxfId="1637" priority="1579" stopIfTrue="1">
      <formula>NOT(#REF!)</formula>
    </cfRule>
    <cfRule type="expression" dxfId="1636" priority="1580" stopIfTrue="1">
      <formula>(#REF!)</formula>
    </cfRule>
  </conditionalFormatting>
  <conditionalFormatting sqref="B904">
    <cfRule type="expression" dxfId="1635" priority="1575" stopIfTrue="1">
      <formula>NOT($A904)</formula>
    </cfRule>
    <cfRule type="expression" dxfId="1634" priority="1576" stopIfTrue="1">
      <formula>($A904)</formula>
    </cfRule>
  </conditionalFormatting>
  <conditionalFormatting sqref="A904">
    <cfRule type="cellIs" dxfId="1633" priority="1577" stopIfTrue="1" operator="equal">
      <formula>0</formula>
    </cfRule>
    <cfRule type="cellIs" dxfId="1632" priority="1578" stopIfTrue="1" operator="notEqual">
      <formula>0</formula>
    </cfRule>
  </conditionalFormatting>
  <conditionalFormatting sqref="D904">
    <cfRule type="expression" dxfId="1631" priority="1573" stopIfTrue="1">
      <formula>NOT(#REF!)</formula>
    </cfRule>
    <cfRule type="expression" dxfId="1630" priority="1574" stopIfTrue="1">
      <formula>(#REF!)</formula>
    </cfRule>
  </conditionalFormatting>
  <conditionalFormatting sqref="E904 C904">
    <cfRule type="expression" dxfId="1629" priority="1571" stopIfTrue="1">
      <formula>NOT(#REF!)</formula>
    </cfRule>
    <cfRule type="expression" dxfId="1628" priority="1572" stopIfTrue="1">
      <formula>(#REF!)</formula>
    </cfRule>
  </conditionalFormatting>
  <conditionalFormatting sqref="B993:B995">
    <cfRule type="expression" dxfId="1627" priority="1567" stopIfTrue="1">
      <formula>NOT($A993)</formula>
    </cfRule>
    <cfRule type="expression" dxfId="1626" priority="1568" stopIfTrue="1">
      <formula>($A993)</formula>
    </cfRule>
  </conditionalFormatting>
  <conditionalFormatting sqref="A993:A995">
    <cfRule type="cellIs" dxfId="1625" priority="1569" stopIfTrue="1" operator="equal">
      <formula>0</formula>
    </cfRule>
    <cfRule type="cellIs" dxfId="1624" priority="1570" stopIfTrue="1" operator="notEqual">
      <formula>0</formula>
    </cfRule>
  </conditionalFormatting>
  <conditionalFormatting sqref="D993:D995">
    <cfRule type="expression" dxfId="1623" priority="1565" stopIfTrue="1">
      <formula>NOT(#REF!)</formula>
    </cfRule>
    <cfRule type="expression" dxfId="1622" priority="1566" stopIfTrue="1">
      <formula>(#REF!)</formula>
    </cfRule>
  </conditionalFormatting>
  <conditionalFormatting sqref="E993:E995 C993:C995">
    <cfRule type="expression" dxfId="1621" priority="1563" stopIfTrue="1">
      <formula>NOT(#REF!)</formula>
    </cfRule>
    <cfRule type="expression" dxfId="1620" priority="1564" stopIfTrue="1">
      <formula>(#REF!)</formula>
    </cfRule>
  </conditionalFormatting>
  <conditionalFormatting sqref="B1106:B1108">
    <cfRule type="expression" dxfId="1619" priority="1559" stopIfTrue="1">
      <formula>NOT($A1106)</formula>
    </cfRule>
    <cfRule type="expression" dxfId="1618" priority="1560" stopIfTrue="1">
      <formula>($A1106)</formula>
    </cfRule>
  </conditionalFormatting>
  <conditionalFormatting sqref="A1106:A1108">
    <cfRule type="cellIs" dxfId="1617" priority="1561" stopIfTrue="1" operator="equal">
      <formula>0</formula>
    </cfRule>
    <cfRule type="cellIs" dxfId="1616" priority="1562" stopIfTrue="1" operator="notEqual">
      <formula>0</formula>
    </cfRule>
  </conditionalFormatting>
  <conditionalFormatting sqref="D1106:D1108">
    <cfRule type="expression" dxfId="1615" priority="1557" stopIfTrue="1">
      <formula>NOT(#REF!)</formula>
    </cfRule>
    <cfRule type="expression" dxfId="1614" priority="1558" stopIfTrue="1">
      <formula>(#REF!)</formula>
    </cfRule>
  </conditionalFormatting>
  <conditionalFormatting sqref="E1106:E1108 C1106:C1108">
    <cfRule type="expression" dxfId="1613" priority="1555" stopIfTrue="1">
      <formula>NOT(#REF!)</formula>
    </cfRule>
    <cfRule type="expression" dxfId="1612" priority="1556" stopIfTrue="1">
      <formula>(#REF!)</formula>
    </cfRule>
  </conditionalFormatting>
  <conditionalFormatting sqref="B1170">
    <cfRule type="expression" dxfId="1611" priority="1551" stopIfTrue="1">
      <formula>NOT($A1170)</formula>
    </cfRule>
    <cfRule type="expression" dxfId="1610" priority="1552" stopIfTrue="1">
      <formula>($A1170)</formula>
    </cfRule>
  </conditionalFormatting>
  <conditionalFormatting sqref="A1170">
    <cfRule type="cellIs" dxfId="1609" priority="1553" stopIfTrue="1" operator="equal">
      <formula>0</formula>
    </cfRule>
    <cfRule type="cellIs" dxfId="1608" priority="1554" stopIfTrue="1" operator="notEqual">
      <formula>0</formula>
    </cfRule>
  </conditionalFormatting>
  <conditionalFormatting sqref="D1170">
    <cfRule type="expression" dxfId="1607" priority="1549" stopIfTrue="1">
      <formula>NOT(#REF!)</formula>
    </cfRule>
    <cfRule type="expression" dxfId="1606" priority="1550" stopIfTrue="1">
      <formula>(#REF!)</formula>
    </cfRule>
  </conditionalFormatting>
  <conditionalFormatting sqref="E1170 C1170">
    <cfRule type="expression" dxfId="1605" priority="1547" stopIfTrue="1">
      <formula>NOT(#REF!)</formula>
    </cfRule>
    <cfRule type="expression" dxfId="1604" priority="1548" stopIfTrue="1">
      <formula>(#REF!)</formula>
    </cfRule>
  </conditionalFormatting>
  <conditionalFormatting sqref="B1196">
    <cfRule type="expression" dxfId="1603" priority="1543" stopIfTrue="1">
      <formula>NOT($A1196)</formula>
    </cfRule>
    <cfRule type="expression" dxfId="1602" priority="1544" stopIfTrue="1">
      <formula>($A1196)</formula>
    </cfRule>
  </conditionalFormatting>
  <conditionalFormatting sqref="A1196">
    <cfRule type="cellIs" dxfId="1601" priority="1545" stopIfTrue="1" operator="equal">
      <formula>0</formula>
    </cfRule>
    <cfRule type="cellIs" dxfId="1600" priority="1546" stopIfTrue="1" operator="notEqual">
      <formula>0</formula>
    </cfRule>
  </conditionalFormatting>
  <conditionalFormatting sqref="D1196">
    <cfRule type="expression" dxfId="1599" priority="1541" stopIfTrue="1">
      <formula>NOT(#REF!)</formula>
    </cfRule>
    <cfRule type="expression" dxfId="1598" priority="1542" stopIfTrue="1">
      <formula>(#REF!)</formula>
    </cfRule>
  </conditionalFormatting>
  <conditionalFormatting sqref="E1196 C1196">
    <cfRule type="expression" dxfId="1597" priority="1539" stopIfTrue="1">
      <formula>NOT(#REF!)</formula>
    </cfRule>
    <cfRule type="expression" dxfId="1596" priority="1540" stopIfTrue="1">
      <formula>(#REF!)</formula>
    </cfRule>
  </conditionalFormatting>
  <conditionalFormatting sqref="B1249 B1241 B1217:B1234">
    <cfRule type="expression" dxfId="1595" priority="1535" stopIfTrue="1">
      <formula>NOT($A1217)</formula>
    </cfRule>
    <cfRule type="expression" dxfId="1594" priority="1536" stopIfTrue="1">
      <formula>($A1217)</formula>
    </cfRule>
  </conditionalFormatting>
  <conditionalFormatting sqref="A1249 A1241 A1217:A1234">
    <cfRule type="cellIs" dxfId="1593" priority="1537" stopIfTrue="1" operator="equal">
      <formula>0</formula>
    </cfRule>
    <cfRule type="cellIs" dxfId="1592" priority="1538" stopIfTrue="1" operator="notEqual">
      <formula>0</formula>
    </cfRule>
  </conditionalFormatting>
  <conditionalFormatting sqref="D1249 D1241 D1217:D1234">
    <cfRule type="expression" dxfId="1591" priority="1533" stopIfTrue="1">
      <formula>NOT(#REF!)</formula>
    </cfRule>
    <cfRule type="expression" dxfId="1590" priority="1534" stopIfTrue="1">
      <formula>(#REF!)</formula>
    </cfRule>
  </conditionalFormatting>
  <conditionalFormatting sqref="E1249 C1249 E1241 C1241 E1217 C1217:C1234 E1226:E1234">
    <cfRule type="expression" dxfId="1589" priority="1531" stopIfTrue="1">
      <formula>NOT(#REF!)</formula>
    </cfRule>
    <cfRule type="expression" dxfId="1588" priority="1532" stopIfTrue="1">
      <formula>(#REF!)</formula>
    </cfRule>
  </conditionalFormatting>
  <conditionalFormatting sqref="B1334:B1342">
    <cfRule type="expression" dxfId="1587" priority="1527" stopIfTrue="1">
      <formula>NOT($A1334)</formula>
    </cfRule>
    <cfRule type="expression" dxfId="1586" priority="1528" stopIfTrue="1">
      <formula>($A1334)</formula>
    </cfRule>
  </conditionalFormatting>
  <conditionalFormatting sqref="A1334:A1342">
    <cfRule type="cellIs" dxfId="1585" priority="1529" stopIfTrue="1" operator="equal">
      <formula>0</formula>
    </cfRule>
    <cfRule type="cellIs" dxfId="1584" priority="1530" stopIfTrue="1" operator="notEqual">
      <formula>0</formula>
    </cfRule>
  </conditionalFormatting>
  <conditionalFormatting sqref="D1334:D1342">
    <cfRule type="expression" dxfId="1583" priority="1525" stopIfTrue="1">
      <formula>NOT(#REF!)</formula>
    </cfRule>
    <cfRule type="expression" dxfId="1582" priority="1526" stopIfTrue="1">
      <formula>(#REF!)</formula>
    </cfRule>
  </conditionalFormatting>
  <conditionalFormatting sqref="E1334:E1342 C1334:C1342">
    <cfRule type="expression" dxfId="1581" priority="1523" stopIfTrue="1">
      <formula>NOT(#REF!)</formula>
    </cfRule>
    <cfRule type="expression" dxfId="1580" priority="1524" stopIfTrue="1">
      <formula>(#REF!)</formula>
    </cfRule>
  </conditionalFormatting>
  <conditionalFormatting sqref="B1348:B1349">
    <cfRule type="expression" dxfId="1579" priority="1519" stopIfTrue="1">
      <formula>NOT($A1348)</formula>
    </cfRule>
    <cfRule type="expression" dxfId="1578" priority="1520" stopIfTrue="1">
      <formula>($A1348)</formula>
    </cfRule>
  </conditionalFormatting>
  <conditionalFormatting sqref="A1348:A1349">
    <cfRule type="cellIs" dxfId="1577" priority="1521" stopIfTrue="1" operator="equal">
      <formula>0</formula>
    </cfRule>
    <cfRule type="cellIs" dxfId="1576" priority="1522" stopIfTrue="1" operator="notEqual">
      <formula>0</formula>
    </cfRule>
  </conditionalFormatting>
  <conditionalFormatting sqref="D1348:D1349">
    <cfRule type="expression" dxfId="1575" priority="1517" stopIfTrue="1">
      <formula>NOT(#REF!)</formula>
    </cfRule>
    <cfRule type="expression" dxfId="1574" priority="1518" stopIfTrue="1">
      <formula>(#REF!)</formula>
    </cfRule>
  </conditionalFormatting>
  <conditionalFormatting sqref="E1348:E1349 C1348:C1349">
    <cfRule type="expression" dxfId="1573" priority="1515" stopIfTrue="1">
      <formula>NOT(#REF!)</formula>
    </cfRule>
    <cfRule type="expression" dxfId="1572" priority="1516" stopIfTrue="1">
      <formula>(#REF!)</formula>
    </cfRule>
  </conditionalFormatting>
  <conditionalFormatting sqref="B1387 B1384 B1374:B1378 B1369:B1372 B1365:B1367">
    <cfRule type="expression" dxfId="1571" priority="1511" stopIfTrue="1">
      <formula>NOT($A1365)</formula>
    </cfRule>
    <cfRule type="expression" dxfId="1570" priority="1512" stopIfTrue="1">
      <formula>($A1365)</formula>
    </cfRule>
  </conditionalFormatting>
  <conditionalFormatting sqref="A1387 A1384 A1374:A1378 A1369:A1372 A1365:A1367">
    <cfRule type="cellIs" dxfId="1569" priority="1513" stopIfTrue="1" operator="equal">
      <formula>0</formula>
    </cfRule>
    <cfRule type="cellIs" dxfId="1568" priority="1514" stopIfTrue="1" operator="notEqual">
      <formula>0</formula>
    </cfRule>
  </conditionalFormatting>
  <conditionalFormatting sqref="D1387 D1384 D1374:D1378 D1369:D1372 D1365:D1367">
    <cfRule type="expression" dxfId="1567" priority="1509" stopIfTrue="1">
      <formula>NOT(#REF!)</formula>
    </cfRule>
    <cfRule type="expression" dxfId="1566" priority="1510" stopIfTrue="1">
      <formula>(#REF!)</formula>
    </cfRule>
  </conditionalFormatting>
  <conditionalFormatting sqref="E1387 C1387 E1384 C1384 E1374:E1378 C1374:C1378 E1369:E1372 C1369:C1372 E1365:E1367 C1365:C1367">
    <cfRule type="expression" dxfId="1565" priority="1507" stopIfTrue="1">
      <formula>NOT(#REF!)</formula>
    </cfRule>
    <cfRule type="expression" dxfId="1564" priority="1508" stopIfTrue="1">
      <formula>(#REF!)</formula>
    </cfRule>
  </conditionalFormatting>
  <conditionalFormatting sqref="B1552 B1544:B1549 B1538:B1541 B1534:B1536 B1528:B1532 B1515:B1526 B1510:B1513 B1505:B1508 B1496:B1503">
    <cfRule type="expression" dxfId="1563" priority="1503" stopIfTrue="1">
      <formula>NOT($A1496)</formula>
    </cfRule>
    <cfRule type="expression" dxfId="1562" priority="1504" stopIfTrue="1">
      <formula>($A1496)</formula>
    </cfRule>
  </conditionalFormatting>
  <conditionalFormatting sqref="A1552 A1544:A1549 A1538:A1541 A1534:A1536 A1528:A1532 A1515:A1526 A1510:A1513 A1505:A1508 A1496:A1503">
    <cfRule type="cellIs" dxfId="1561" priority="1505" stopIfTrue="1" operator="equal">
      <formula>0</formula>
    </cfRule>
    <cfRule type="cellIs" dxfId="1560" priority="1506" stopIfTrue="1" operator="notEqual">
      <formula>0</formula>
    </cfRule>
  </conditionalFormatting>
  <conditionalFormatting sqref="D1552 D1544:D1549 D1538:D1541 D1534:D1536 D1528:D1532 D1515:D1526 D1510:D1513 D1505:D1508 D1496:D1503">
    <cfRule type="expression" dxfId="1559" priority="1501" stopIfTrue="1">
      <formula>NOT(#REF!)</formula>
    </cfRule>
    <cfRule type="expression" dxfId="1558" priority="1502" stopIfTrue="1">
      <formula>(#REF!)</formula>
    </cfRule>
  </conditionalFormatting>
  <conditionalFormatting sqref="E1552 C1552 E1544:E1549 C1544:C1549 E1538:E1541 C1538:C1541 E1534:E1536 C1534:C1536 E1528:E1532 C1528:C1532 E1515:E1526 C1515:C1526 E1510:E1513 C1510:C1513 E1505:E1508 C1505:C1508 E1496:E1503 C1496:C1503">
    <cfRule type="expression" dxfId="1557" priority="1499" stopIfTrue="1">
      <formula>NOT(#REF!)</formula>
    </cfRule>
    <cfRule type="expression" dxfId="1556" priority="1500" stopIfTrue="1">
      <formula>(#REF!)</formula>
    </cfRule>
  </conditionalFormatting>
  <conditionalFormatting sqref="B1572:B1576 B1559:B1570">
    <cfRule type="expression" dxfId="1555" priority="1495" stopIfTrue="1">
      <formula>NOT($A1559)</formula>
    </cfRule>
    <cfRule type="expression" dxfId="1554" priority="1496" stopIfTrue="1">
      <formula>($A1559)</formula>
    </cfRule>
  </conditionalFormatting>
  <conditionalFormatting sqref="A1572:A1576 A1559:A1570">
    <cfRule type="cellIs" dxfId="1553" priority="1497" stopIfTrue="1" operator="equal">
      <formula>0</formula>
    </cfRule>
    <cfRule type="cellIs" dxfId="1552" priority="1498" stopIfTrue="1" operator="notEqual">
      <formula>0</formula>
    </cfRule>
  </conditionalFormatting>
  <conditionalFormatting sqref="D1572:D1576 D1559:D1570">
    <cfRule type="expression" dxfId="1551" priority="1493" stopIfTrue="1">
      <formula>NOT(#REF!)</formula>
    </cfRule>
    <cfRule type="expression" dxfId="1550" priority="1494" stopIfTrue="1">
      <formula>(#REF!)</formula>
    </cfRule>
  </conditionalFormatting>
  <conditionalFormatting sqref="E1572:E1576 C1572:C1576 E1559:E1570 C1559:C1570">
    <cfRule type="expression" dxfId="1549" priority="1491" stopIfTrue="1">
      <formula>NOT(#REF!)</formula>
    </cfRule>
    <cfRule type="expression" dxfId="1548" priority="1492" stopIfTrue="1">
      <formula>(#REF!)</formula>
    </cfRule>
  </conditionalFormatting>
  <conditionalFormatting sqref="A2131:A2133">
    <cfRule type="cellIs" dxfId="1547" priority="1489" stopIfTrue="1" operator="equal">
      <formula>0</formula>
    </cfRule>
    <cfRule type="cellIs" dxfId="1546" priority="1490" stopIfTrue="1" operator="notEqual">
      <formula>0</formula>
    </cfRule>
  </conditionalFormatting>
  <conditionalFormatting sqref="B2826:B2827">
    <cfRule type="expression" dxfId="1545" priority="1485" stopIfTrue="1">
      <formula>NOT($A2826)</formula>
    </cfRule>
    <cfRule type="expression" dxfId="1544" priority="1486" stopIfTrue="1">
      <formula>($A2826)</formula>
    </cfRule>
  </conditionalFormatting>
  <conditionalFormatting sqref="A2826:A2827">
    <cfRule type="cellIs" dxfId="1543" priority="1487" stopIfTrue="1" operator="equal">
      <formula>0</formula>
    </cfRule>
    <cfRule type="cellIs" dxfId="1542" priority="1488" stopIfTrue="1" operator="notEqual">
      <formula>0</formula>
    </cfRule>
  </conditionalFormatting>
  <conditionalFormatting sqref="D2826:D2827">
    <cfRule type="expression" dxfId="1541" priority="1483" stopIfTrue="1">
      <formula>NOT(#REF!)</formula>
    </cfRule>
    <cfRule type="expression" dxfId="1540" priority="1484" stopIfTrue="1">
      <formula>(#REF!)</formula>
    </cfRule>
  </conditionalFormatting>
  <conditionalFormatting sqref="E2826:E2827 C2826:C2827">
    <cfRule type="expression" dxfId="1539" priority="1481" stopIfTrue="1">
      <formula>NOT(#REF!)</formula>
    </cfRule>
    <cfRule type="expression" dxfId="1538" priority="1482" stopIfTrue="1">
      <formula>(#REF!)</formula>
    </cfRule>
  </conditionalFormatting>
  <conditionalFormatting sqref="B2885 B2882">
    <cfRule type="expression" dxfId="1537" priority="1477" stopIfTrue="1">
      <formula>NOT($A2882)</formula>
    </cfRule>
    <cfRule type="expression" dxfId="1536" priority="1478" stopIfTrue="1">
      <formula>($A2882)</formula>
    </cfRule>
  </conditionalFormatting>
  <conditionalFormatting sqref="A2885 A2882">
    <cfRule type="cellIs" dxfId="1535" priority="1479" stopIfTrue="1" operator="equal">
      <formula>0</formula>
    </cfRule>
    <cfRule type="cellIs" dxfId="1534" priority="1480" stopIfTrue="1" operator="notEqual">
      <formula>0</formula>
    </cfRule>
  </conditionalFormatting>
  <conditionalFormatting sqref="D2885 D2882">
    <cfRule type="expression" dxfId="1533" priority="1475" stopIfTrue="1">
      <formula>NOT(#REF!)</formula>
    </cfRule>
    <cfRule type="expression" dxfId="1532" priority="1476" stopIfTrue="1">
      <formula>(#REF!)</formula>
    </cfRule>
  </conditionalFormatting>
  <conditionalFormatting sqref="E2885 C2885 E2882 C2882">
    <cfRule type="expression" dxfId="1531" priority="1473" stopIfTrue="1">
      <formula>NOT(#REF!)</formula>
    </cfRule>
    <cfRule type="expression" dxfId="1530" priority="1474" stopIfTrue="1">
      <formula>(#REF!)</formula>
    </cfRule>
  </conditionalFormatting>
  <conditionalFormatting sqref="A2049">
    <cfRule type="cellIs" dxfId="1529" priority="1471" stopIfTrue="1" operator="equal">
      <formula>0</formula>
    </cfRule>
    <cfRule type="cellIs" dxfId="1528" priority="1472" stopIfTrue="1" operator="notEqual">
      <formula>0</formula>
    </cfRule>
  </conditionalFormatting>
  <conditionalFormatting sqref="A2135">
    <cfRule type="cellIs" dxfId="1527" priority="1469" stopIfTrue="1" operator="equal">
      <formula>0</formula>
    </cfRule>
    <cfRule type="cellIs" dxfId="1526" priority="1470" stopIfTrue="1" operator="notEqual">
      <formula>0</formula>
    </cfRule>
  </conditionalFormatting>
  <conditionalFormatting sqref="A2708">
    <cfRule type="cellIs" dxfId="1525" priority="1467" stopIfTrue="1" operator="equal">
      <formula>0</formula>
    </cfRule>
    <cfRule type="cellIs" dxfId="1524" priority="1468" stopIfTrue="1" operator="notEqual">
      <formula>0</formula>
    </cfRule>
  </conditionalFormatting>
  <conditionalFormatting sqref="A2839">
    <cfRule type="cellIs" dxfId="1523" priority="1465" stopIfTrue="1" operator="equal">
      <formula>0</formula>
    </cfRule>
    <cfRule type="cellIs" dxfId="1522" priority="1466" stopIfTrue="1" operator="notEqual">
      <formula>0</formula>
    </cfRule>
  </conditionalFormatting>
  <conditionalFormatting sqref="C2041:D2043">
    <cfRule type="expression" dxfId="1521" priority="1463" stopIfTrue="1">
      <formula>NOT($A2041)</formula>
    </cfRule>
    <cfRule type="expression" dxfId="1520" priority="1464" stopIfTrue="1">
      <formula>($A2041)</formula>
    </cfRule>
  </conditionalFormatting>
  <conditionalFormatting sqref="C2040:D2040">
    <cfRule type="expression" dxfId="1519" priority="1461" stopIfTrue="1">
      <formula>NOT($A2040)</formula>
    </cfRule>
    <cfRule type="expression" dxfId="1518" priority="1462" stopIfTrue="1">
      <formula>($A2040)</formula>
    </cfRule>
  </conditionalFormatting>
  <conditionalFormatting sqref="C40:C46">
    <cfRule type="expression" dxfId="1517" priority="2221" stopIfTrue="1">
      <formula>NOT($A166)</formula>
    </cfRule>
    <cfRule type="expression" dxfId="1516" priority="2222" stopIfTrue="1">
      <formula>($A166)</formula>
    </cfRule>
  </conditionalFormatting>
  <conditionalFormatting sqref="D1208:D1216">
    <cfRule type="expression" dxfId="1515" priority="1459" stopIfTrue="1">
      <formula>NOT(#REF!)</formula>
    </cfRule>
    <cfRule type="expression" dxfId="1514" priority="1460" stopIfTrue="1">
      <formula>(#REF!)</formula>
    </cfRule>
  </conditionalFormatting>
  <conditionalFormatting sqref="C1208:C1216 E1208:E1216">
    <cfRule type="expression" dxfId="1513" priority="1457" stopIfTrue="1">
      <formula>NOT(#REF!)</formula>
    </cfRule>
    <cfRule type="expression" dxfId="1512" priority="1458" stopIfTrue="1">
      <formula>(#REF!)</formula>
    </cfRule>
  </conditionalFormatting>
  <conditionalFormatting sqref="E1218">
    <cfRule type="expression" dxfId="1511" priority="1455" stopIfTrue="1">
      <formula>NOT(#REF!)</formula>
    </cfRule>
    <cfRule type="expression" dxfId="1510" priority="1456" stopIfTrue="1">
      <formula>(#REF!)</formula>
    </cfRule>
  </conditionalFormatting>
  <conditionalFormatting sqref="E1219:E1225">
    <cfRule type="expression" dxfId="1509" priority="1453" stopIfTrue="1">
      <formula>NOT(#REF!)</formula>
    </cfRule>
    <cfRule type="expression" dxfId="1508" priority="1454" stopIfTrue="1">
      <formula>(#REF!)</formula>
    </cfRule>
  </conditionalFormatting>
  <conditionalFormatting sqref="D1310:D1332">
    <cfRule type="expression" dxfId="1507" priority="1451" stopIfTrue="1">
      <formula>NOT(#REF!)</formula>
    </cfRule>
    <cfRule type="expression" dxfId="1506" priority="1452" stopIfTrue="1">
      <formula>(#REF!)</formula>
    </cfRule>
  </conditionalFormatting>
  <conditionalFormatting sqref="C1310:C1332">
    <cfRule type="expression" dxfId="1505" priority="1449" stopIfTrue="1">
      <formula>NOT(#REF!)</formula>
    </cfRule>
    <cfRule type="expression" dxfId="1504" priority="1450" stopIfTrue="1">
      <formula>(#REF!)</formula>
    </cfRule>
  </conditionalFormatting>
  <conditionalFormatting sqref="E1310:E1332">
    <cfRule type="expression" dxfId="1503" priority="1447" stopIfTrue="1">
      <formula>NOT(#REF!)</formula>
    </cfRule>
    <cfRule type="expression" dxfId="1502" priority="1448" stopIfTrue="1">
      <formula>(#REF!)</formula>
    </cfRule>
  </conditionalFormatting>
  <conditionalFormatting sqref="D1354">
    <cfRule type="expression" dxfId="1501" priority="1445" stopIfTrue="1">
      <formula>NOT(#REF!)</formula>
    </cfRule>
    <cfRule type="expression" dxfId="1500" priority="1446" stopIfTrue="1">
      <formula>(#REF!)</formula>
    </cfRule>
  </conditionalFormatting>
  <conditionalFormatting sqref="E1354 C1354">
    <cfRule type="expression" dxfId="1499" priority="1443" stopIfTrue="1">
      <formula>NOT(#REF!)</formula>
    </cfRule>
    <cfRule type="expression" dxfId="1498" priority="1444" stopIfTrue="1">
      <formula>(#REF!)</formula>
    </cfRule>
  </conditionalFormatting>
  <conditionalFormatting sqref="D1368">
    <cfRule type="expression" dxfId="1497" priority="1441" stopIfTrue="1">
      <formula>NOT(#REF!)</formula>
    </cfRule>
    <cfRule type="expression" dxfId="1496" priority="1442" stopIfTrue="1">
      <formula>(#REF!)</formula>
    </cfRule>
  </conditionalFormatting>
  <conditionalFormatting sqref="E1368 C1368">
    <cfRule type="expression" dxfId="1495" priority="1439" stopIfTrue="1">
      <formula>NOT(#REF!)</formula>
    </cfRule>
    <cfRule type="expression" dxfId="1494" priority="1440" stopIfTrue="1">
      <formula>(#REF!)</formula>
    </cfRule>
  </conditionalFormatting>
  <conditionalFormatting sqref="D1391">
    <cfRule type="expression" dxfId="1493" priority="1437" stopIfTrue="1">
      <formula>NOT(#REF!)</formula>
    </cfRule>
    <cfRule type="expression" dxfId="1492" priority="1438" stopIfTrue="1">
      <formula>(#REF!)</formula>
    </cfRule>
  </conditionalFormatting>
  <conditionalFormatting sqref="E1391 C1391">
    <cfRule type="expression" dxfId="1491" priority="1435" stopIfTrue="1">
      <formula>NOT(#REF!)</formula>
    </cfRule>
    <cfRule type="expression" dxfId="1490" priority="1436" stopIfTrue="1">
      <formula>(#REF!)</formula>
    </cfRule>
  </conditionalFormatting>
  <conditionalFormatting sqref="A477">
    <cfRule type="cellIs" dxfId="1489" priority="1433" stopIfTrue="1" operator="equal">
      <formula>0</formula>
    </cfRule>
    <cfRule type="cellIs" dxfId="1488" priority="1434" stopIfTrue="1" operator="notEqual">
      <formula>0</formula>
    </cfRule>
  </conditionalFormatting>
  <conditionalFormatting sqref="D530:D540">
    <cfRule type="expression" dxfId="1487" priority="1431" stopIfTrue="1">
      <formula>NOT(#REF!)</formula>
    </cfRule>
    <cfRule type="expression" dxfId="1486" priority="1432" stopIfTrue="1">
      <formula>(#REF!)</formula>
    </cfRule>
  </conditionalFormatting>
  <conditionalFormatting sqref="E530:E540 C530:C540">
    <cfRule type="expression" dxfId="1485" priority="1429" stopIfTrue="1">
      <formula>NOT(#REF!)</formula>
    </cfRule>
    <cfRule type="expression" dxfId="1484" priority="1430" stopIfTrue="1">
      <formula>(#REF!)</formula>
    </cfRule>
  </conditionalFormatting>
  <conditionalFormatting sqref="D529">
    <cfRule type="expression" dxfId="1483" priority="1427" stopIfTrue="1">
      <formula>NOT(#REF!)</formula>
    </cfRule>
    <cfRule type="expression" dxfId="1482" priority="1428" stopIfTrue="1">
      <formula>(#REF!)</formula>
    </cfRule>
  </conditionalFormatting>
  <conditionalFormatting sqref="E529 C529">
    <cfRule type="expression" dxfId="1481" priority="1425" stopIfTrue="1">
      <formula>NOT(#REF!)</formula>
    </cfRule>
    <cfRule type="expression" dxfId="1480" priority="1426" stopIfTrue="1">
      <formula>(#REF!)</formula>
    </cfRule>
  </conditionalFormatting>
  <conditionalFormatting sqref="B1086:B1087">
    <cfRule type="expression" dxfId="1479" priority="1423" stopIfTrue="1">
      <formula>NOT($A1086)</formula>
    </cfRule>
    <cfRule type="expression" dxfId="1478" priority="1424" stopIfTrue="1">
      <formula>($A1086)</formula>
    </cfRule>
  </conditionalFormatting>
  <conditionalFormatting sqref="C181:E181">
    <cfRule type="expression" dxfId="1477" priority="2223" stopIfTrue="1">
      <formula>NOT($A177)</formula>
    </cfRule>
    <cfRule type="expression" dxfId="1476" priority="2224" stopIfTrue="1">
      <formula>($A177)</formula>
    </cfRule>
  </conditionalFormatting>
  <conditionalFormatting sqref="B667:B672">
    <cfRule type="expression" dxfId="1475" priority="1421" stopIfTrue="1">
      <formula>NOT($A667)</formula>
    </cfRule>
    <cfRule type="expression" dxfId="1474" priority="1422" stopIfTrue="1">
      <formula>($A667)</formula>
    </cfRule>
  </conditionalFormatting>
  <conditionalFormatting sqref="B673:B681">
    <cfRule type="expression" dxfId="1473" priority="1419" stopIfTrue="1">
      <formula>NOT($A673)</formula>
    </cfRule>
    <cfRule type="expression" dxfId="1472" priority="1420" stopIfTrue="1">
      <formula>($A673)</formula>
    </cfRule>
  </conditionalFormatting>
  <conditionalFormatting sqref="B1893:B1901">
    <cfRule type="expression" dxfId="1471" priority="1417" stopIfTrue="1">
      <formula>NOT($A1893)</formula>
    </cfRule>
    <cfRule type="expression" dxfId="1470" priority="1418" stopIfTrue="1">
      <formula>($A1893)</formula>
    </cfRule>
  </conditionalFormatting>
  <conditionalFormatting sqref="B1918:B1922 B1934:E1936">
    <cfRule type="expression" dxfId="1469" priority="1411" stopIfTrue="1">
      <formula>NOT($A1918)</formula>
    </cfRule>
    <cfRule type="expression" dxfId="1468" priority="1412" stopIfTrue="1">
      <formula>($A1918)</formula>
    </cfRule>
  </conditionalFormatting>
  <conditionalFormatting sqref="B1879">
    <cfRule type="cellIs" dxfId="1467" priority="1413" stopIfTrue="1" operator="equal">
      <formula>0</formula>
    </cfRule>
    <cfRule type="cellIs" dxfId="1466" priority="1414" stopIfTrue="1" operator="greaterThan">
      <formula>0</formula>
    </cfRule>
  </conditionalFormatting>
  <conditionalFormatting sqref="A1880 A1918:A1922 A1902">
    <cfRule type="cellIs" dxfId="1465" priority="1415" stopIfTrue="1" operator="equal">
      <formula>0</formula>
    </cfRule>
    <cfRule type="cellIs" dxfId="1464" priority="1416" stopIfTrue="1" operator="notEqual">
      <formula>0</formula>
    </cfRule>
  </conditionalFormatting>
  <conditionalFormatting sqref="C1919:E1922">
    <cfRule type="expression" dxfId="1463" priority="1409" stopIfTrue="1">
      <formula>NOT($A1919)</formula>
    </cfRule>
    <cfRule type="expression" dxfId="1462" priority="1410" stopIfTrue="1">
      <formula>($A1919)</formula>
    </cfRule>
  </conditionalFormatting>
  <conditionalFormatting sqref="C1918:E1918">
    <cfRule type="expression" dxfId="1461" priority="1407" stopIfTrue="1">
      <formula>NOT($A1918)</formula>
    </cfRule>
    <cfRule type="expression" dxfId="1460" priority="1408" stopIfTrue="1">
      <formula>($A1918)</formula>
    </cfRule>
  </conditionalFormatting>
  <conditionalFormatting sqref="B1913:B1917">
    <cfRule type="expression" dxfId="1459" priority="1403" stopIfTrue="1">
      <formula>NOT($A1913)</formula>
    </cfRule>
    <cfRule type="expression" dxfId="1458" priority="1404" stopIfTrue="1">
      <formula>($A1913)</formula>
    </cfRule>
  </conditionalFormatting>
  <conditionalFormatting sqref="A1913:A1917">
    <cfRule type="cellIs" dxfId="1457" priority="1405" stopIfTrue="1" operator="equal">
      <formula>0</formula>
    </cfRule>
    <cfRule type="cellIs" dxfId="1456" priority="1406" stopIfTrue="1" operator="notEqual">
      <formula>0</formula>
    </cfRule>
  </conditionalFormatting>
  <conditionalFormatting sqref="C1914:D1917">
    <cfRule type="expression" dxfId="1455" priority="1401" stopIfTrue="1">
      <formula>NOT($A1914)</formula>
    </cfRule>
    <cfRule type="expression" dxfId="1454" priority="1402" stopIfTrue="1">
      <formula>($A1914)</formula>
    </cfRule>
  </conditionalFormatting>
  <conditionalFormatting sqref="C1913:D1913">
    <cfRule type="expression" dxfId="1453" priority="1399" stopIfTrue="1">
      <formula>NOT($A1913)</formula>
    </cfRule>
    <cfRule type="expression" dxfId="1452" priority="1400" stopIfTrue="1">
      <formula>($A1913)</formula>
    </cfRule>
  </conditionalFormatting>
  <conditionalFormatting sqref="B1887:B1889">
    <cfRule type="expression" dxfId="1451" priority="1395" stopIfTrue="1">
      <formula>NOT($A1887)</formula>
    </cfRule>
    <cfRule type="expression" dxfId="1450" priority="1396" stopIfTrue="1">
      <formula>($A1887)</formula>
    </cfRule>
  </conditionalFormatting>
  <conditionalFormatting sqref="A1887:A1889 A1893:A1901">
    <cfRule type="cellIs" dxfId="1449" priority="1397" stopIfTrue="1" operator="equal">
      <formula>0</formula>
    </cfRule>
    <cfRule type="cellIs" dxfId="1448" priority="1398" stopIfTrue="1" operator="notEqual">
      <formula>0</formula>
    </cfRule>
  </conditionalFormatting>
  <conditionalFormatting sqref="C1887 E1887:E1889 E1893:E1900">
    <cfRule type="expression" dxfId="1447" priority="1393" stopIfTrue="1">
      <formula>NOT($A1887)</formula>
    </cfRule>
    <cfRule type="expression" dxfId="1446" priority="1394" stopIfTrue="1">
      <formula>($A1887)</formula>
    </cfRule>
  </conditionalFormatting>
  <conditionalFormatting sqref="C1888">
    <cfRule type="expression" dxfId="1445" priority="1391" stopIfTrue="1">
      <formula>NOT($A1888)</formula>
    </cfRule>
    <cfRule type="expression" dxfId="1444" priority="1392" stopIfTrue="1">
      <formula>($A1888)</formula>
    </cfRule>
  </conditionalFormatting>
  <conditionalFormatting sqref="C1889">
    <cfRule type="expression" dxfId="1443" priority="1389" stopIfTrue="1">
      <formula>NOT($A1889)</formula>
    </cfRule>
    <cfRule type="expression" dxfId="1442" priority="1390" stopIfTrue="1">
      <formula>($A1889)</formula>
    </cfRule>
  </conditionalFormatting>
  <conditionalFormatting sqref="C1893:D1900">
    <cfRule type="expression" dxfId="1441" priority="1387" stopIfTrue="1">
      <formula>NOT($A1893)</formula>
    </cfRule>
    <cfRule type="expression" dxfId="1440" priority="1388" stopIfTrue="1">
      <formula>($A1893)</formula>
    </cfRule>
  </conditionalFormatting>
  <conditionalFormatting sqref="A1892">
    <cfRule type="cellIs" dxfId="1439" priority="1385" stopIfTrue="1" operator="equal">
      <formula>0</formula>
    </cfRule>
    <cfRule type="cellIs" dxfId="1438" priority="1386" stopIfTrue="1" operator="notEqual">
      <formula>0</formula>
    </cfRule>
  </conditionalFormatting>
  <conditionalFormatting sqref="E1914:E1917">
    <cfRule type="expression" dxfId="1437" priority="1383" stopIfTrue="1">
      <formula>NOT($A1914)</formula>
    </cfRule>
    <cfRule type="expression" dxfId="1436" priority="1384" stopIfTrue="1">
      <formula>($A1914)</formula>
    </cfRule>
  </conditionalFormatting>
  <conditionalFormatting sqref="B1881:B1883 B1885:B1886">
    <cfRule type="expression" dxfId="1435" priority="1379" stopIfTrue="1">
      <formula>NOT($A1881)</formula>
    </cfRule>
    <cfRule type="expression" dxfId="1434" priority="1380" stopIfTrue="1">
      <formula>($A1881)</formula>
    </cfRule>
  </conditionalFormatting>
  <conditionalFormatting sqref="A1881:A1883 A1885:A1886">
    <cfRule type="cellIs" dxfId="1433" priority="1381" stopIfTrue="1" operator="equal">
      <formula>0</formula>
    </cfRule>
    <cfRule type="cellIs" dxfId="1432" priority="1382" stopIfTrue="1" operator="notEqual">
      <formula>0</formula>
    </cfRule>
  </conditionalFormatting>
  <conditionalFormatting sqref="C1881:D1883 E1884:E1886">
    <cfRule type="expression" dxfId="1431" priority="1377" stopIfTrue="1">
      <formula>NOT($A1881)</formula>
    </cfRule>
    <cfRule type="expression" dxfId="1430" priority="1378" stopIfTrue="1">
      <formula>($A1881)</formula>
    </cfRule>
  </conditionalFormatting>
  <conditionalFormatting sqref="C1885:D1885">
    <cfRule type="expression" dxfId="1429" priority="1375" stopIfTrue="1">
      <formula>NOT($A1885)</formula>
    </cfRule>
    <cfRule type="expression" dxfId="1428" priority="1376" stopIfTrue="1">
      <formula>($A1885)</formula>
    </cfRule>
  </conditionalFormatting>
  <conditionalFormatting sqref="C1886:D1886">
    <cfRule type="expression" dxfId="1427" priority="1373" stopIfTrue="1">
      <formula>NOT($A1886)</formula>
    </cfRule>
    <cfRule type="expression" dxfId="1426" priority="1374" stopIfTrue="1">
      <formula>($A1886)</formula>
    </cfRule>
  </conditionalFormatting>
  <conditionalFormatting sqref="D1887">
    <cfRule type="expression" dxfId="1425" priority="1371" stopIfTrue="1">
      <formula>NOT($A1887)</formula>
    </cfRule>
    <cfRule type="expression" dxfId="1424" priority="1372" stopIfTrue="1">
      <formula>($A1887)</formula>
    </cfRule>
  </conditionalFormatting>
  <conditionalFormatting sqref="D1888">
    <cfRule type="expression" dxfId="1423" priority="1369" stopIfTrue="1">
      <formula>NOT($A1888)</formula>
    </cfRule>
    <cfRule type="expression" dxfId="1422" priority="1370" stopIfTrue="1">
      <formula>($A1888)</formula>
    </cfRule>
  </conditionalFormatting>
  <conditionalFormatting sqref="D1889">
    <cfRule type="expression" dxfId="1421" priority="1367" stopIfTrue="1">
      <formula>NOT($A1889)</formula>
    </cfRule>
    <cfRule type="expression" dxfId="1420" priority="1368" stopIfTrue="1">
      <formula>($A1889)</formula>
    </cfRule>
  </conditionalFormatting>
  <conditionalFormatting sqref="B1903:B1912">
    <cfRule type="expression" dxfId="1419" priority="1363" stopIfTrue="1">
      <formula>NOT($A1903)</formula>
    </cfRule>
    <cfRule type="expression" dxfId="1418" priority="1364" stopIfTrue="1">
      <formula>($A1903)</formula>
    </cfRule>
  </conditionalFormatting>
  <conditionalFormatting sqref="A1903:A1912">
    <cfRule type="cellIs" dxfId="1417" priority="1365" stopIfTrue="1" operator="equal">
      <formula>0</formula>
    </cfRule>
    <cfRule type="cellIs" dxfId="1416" priority="1366" stopIfTrue="1" operator="notEqual">
      <formula>0</formula>
    </cfRule>
  </conditionalFormatting>
  <conditionalFormatting sqref="C1909:D1912">
    <cfRule type="expression" dxfId="1415" priority="1361" stopIfTrue="1">
      <formula>NOT($A1909)</formula>
    </cfRule>
    <cfRule type="expression" dxfId="1414" priority="1362" stopIfTrue="1">
      <formula>($A1909)</formula>
    </cfRule>
  </conditionalFormatting>
  <conditionalFormatting sqref="C1903:D1908">
    <cfRule type="expression" dxfId="1413" priority="1359" stopIfTrue="1">
      <formula>NOT($A1903)</formula>
    </cfRule>
    <cfRule type="expression" dxfId="1412" priority="1360" stopIfTrue="1">
      <formula>($A1903)</formula>
    </cfRule>
  </conditionalFormatting>
  <conditionalFormatting sqref="E1909:E1912">
    <cfRule type="expression" dxfId="1411" priority="1357" stopIfTrue="1">
      <formula>NOT($A1909)</formula>
    </cfRule>
    <cfRule type="expression" dxfId="1410" priority="1358" stopIfTrue="1">
      <formula>($A1909)</formula>
    </cfRule>
  </conditionalFormatting>
  <conditionalFormatting sqref="E1908">
    <cfRule type="expression" dxfId="1409" priority="1355" stopIfTrue="1">
      <formula>NOT($A1908)</formula>
    </cfRule>
    <cfRule type="expression" dxfId="1408" priority="1356" stopIfTrue="1">
      <formula>($A1908)</formula>
    </cfRule>
  </conditionalFormatting>
  <conditionalFormatting sqref="E1913">
    <cfRule type="expression" dxfId="1407" priority="1353" stopIfTrue="1">
      <formula>NOT($A1913)</formula>
    </cfRule>
    <cfRule type="expression" dxfId="1406" priority="1354" stopIfTrue="1">
      <formula>($A1913)</formula>
    </cfRule>
  </conditionalFormatting>
  <conditionalFormatting sqref="B1929:D1929 B1930:E1932 B1924:E1928">
    <cfRule type="expression" dxfId="1405" priority="1349" stopIfTrue="1">
      <formula>NOT($A1924)</formula>
    </cfRule>
    <cfRule type="expression" dxfId="1404" priority="1350" stopIfTrue="1">
      <formula>($A1924)</formula>
    </cfRule>
  </conditionalFormatting>
  <conditionalFormatting sqref="A1924:A1932">
    <cfRule type="cellIs" dxfId="1403" priority="1351" stopIfTrue="1" operator="equal">
      <formula>0</formula>
    </cfRule>
    <cfRule type="cellIs" dxfId="1402" priority="1352" stopIfTrue="1" operator="notEqual">
      <formula>0</formula>
    </cfRule>
  </conditionalFormatting>
  <conditionalFormatting sqref="E1929">
    <cfRule type="expression" dxfId="1401" priority="1347" stopIfTrue="1">
      <formula>NOT($A1929)</formula>
    </cfRule>
    <cfRule type="expression" dxfId="1400" priority="1348" stopIfTrue="1">
      <formula>($A1929)</formula>
    </cfRule>
  </conditionalFormatting>
  <conditionalFormatting sqref="E1944">
    <cfRule type="expression" dxfId="1399" priority="1331" stopIfTrue="1">
      <formula>NOT($A1944)</formula>
    </cfRule>
    <cfRule type="expression" dxfId="1398" priority="1332" stopIfTrue="1">
      <formula>($A1944)</formula>
    </cfRule>
  </conditionalFormatting>
  <conditionalFormatting sqref="E1945">
    <cfRule type="expression" dxfId="1397" priority="1329" stopIfTrue="1">
      <formula>NOT($A1945)</formula>
    </cfRule>
    <cfRule type="expression" dxfId="1396" priority="1330" stopIfTrue="1">
      <formula>($A1945)</formula>
    </cfRule>
  </conditionalFormatting>
  <conditionalFormatting sqref="E1942">
    <cfRule type="expression" dxfId="1395" priority="1327" stopIfTrue="1">
      <formula>NOT($A1942)</formula>
    </cfRule>
    <cfRule type="expression" dxfId="1394" priority="1328" stopIfTrue="1">
      <formula>($A1942)</formula>
    </cfRule>
  </conditionalFormatting>
  <conditionalFormatting sqref="E1948">
    <cfRule type="expression" dxfId="1393" priority="1325" stopIfTrue="1">
      <formula>NOT($A1948)</formula>
    </cfRule>
    <cfRule type="expression" dxfId="1392" priority="1326" stopIfTrue="1">
      <formula>($A1948)</formula>
    </cfRule>
  </conditionalFormatting>
  <conditionalFormatting sqref="B1955:B1958 E1958">
    <cfRule type="expression" dxfId="1391" priority="1319" stopIfTrue="1">
      <formula>NOT($A1955)</formula>
    </cfRule>
    <cfRule type="expression" dxfId="1390" priority="1320" stopIfTrue="1">
      <formula>($A1955)</formula>
    </cfRule>
  </conditionalFormatting>
  <conditionalFormatting sqref="E1957">
    <cfRule type="expression" dxfId="1389" priority="1317" stopIfTrue="1">
      <formula>NOT($A1957)</formula>
    </cfRule>
    <cfRule type="expression" dxfId="1388" priority="1318" stopIfTrue="1">
      <formula>($A1957)</formula>
    </cfRule>
  </conditionalFormatting>
  <conditionalFormatting sqref="B1959 E1959">
    <cfRule type="expression" dxfId="1387" priority="1313" stopIfTrue="1">
      <formula>NOT($A1959)</formula>
    </cfRule>
    <cfRule type="expression" dxfId="1386" priority="1314" stopIfTrue="1">
      <formula>($A1959)</formula>
    </cfRule>
  </conditionalFormatting>
  <conditionalFormatting sqref="C1955:D1955">
    <cfRule type="expression" dxfId="1385" priority="1309" stopIfTrue="1">
      <formula>NOT($A1955)</formula>
    </cfRule>
    <cfRule type="expression" dxfId="1384" priority="1310" stopIfTrue="1">
      <formula>($A1955)</formula>
    </cfRule>
  </conditionalFormatting>
  <conditionalFormatting sqref="A1940:A1941 A1961:A1963">
    <cfRule type="cellIs" dxfId="1383" priority="1345" stopIfTrue="1" operator="equal">
      <formula>0</formula>
    </cfRule>
    <cfRule type="cellIs" dxfId="1382" priority="1346" stopIfTrue="1" operator="notEqual">
      <formula>0</formula>
    </cfRule>
  </conditionalFormatting>
  <conditionalFormatting sqref="B1940:E1940">
    <cfRule type="expression" dxfId="1381" priority="1339" stopIfTrue="1">
      <formula>NOT($A1940)</formula>
    </cfRule>
    <cfRule type="expression" dxfId="1380" priority="1340" stopIfTrue="1">
      <formula>($A1940)</formula>
    </cfRule>
  </conditionalFormatting>
  <conditionalFormatting sqref="C1956:D1959">
    <cfRule type="expression" dxfId="1379" priority="1311" stopIfTrue="1">
      <formula>NOT($A1956)</formula>
    </cfRule>
    <cfRule type="expression" dxfId="1378" priority="1312" stopIfTrue="1">
      <formula>($A1956)</formula>
    </cfRule>
  </conditionalFormatting>
  <conditionalFormatting sqref="E1962:E1963">
    <cfRule type="expression" dxfId="1377" priority="1343" stopIfTrue="1">
      <formula>NOT($A1960)</formula>
    </cfRule>
    <cfRule type="expression" dxfId="1376" priority="1344" stopIfTrue="1">
      <formula>($A1960)</formula>
    </cfRule>
  </conditionalFormatting>
  <conditionalFormatting sqref="B1938">
    <cfRule type="cellIs" dxfId="1375" priority="1341" stopIfTrue="1" operator="equal">
      <formula>0</formula>
    </cfRule>
    <cfRule type="cellIs" dxfId="1374" priority="1342" stopIfTrue="1" operator="greaterThan">
      <formula>0</formula>
    </cfRule>
  </conditionalFormatting>
  <conditionalFormatting sqref="A1964">
    <cfRule type="cellIs" dxfId="1373" priority="1337" stopIfTrue="1" operator="equal">
      <formula>0</formula>
    </cfRule>
    <cfRule type="cellIs" dxfId="1372" priority="1338" stopIfTrue="1" operator="notEqual">
      <formula>0</formula>
    </cfRule>
  </conditionalFormatting>
  <conditionalFormatting sqref="A1942:A1952">
    <cfRule type="cellIs" dxfId="1371" priority="1335" stopIfTrue="1" operator="equal">
      <formula>0</formula>
    </cfRule>
    <cfRule type="cellIs" dxfId="1370" priority="1336" stopIfTrue="1" operator="notEqual">
      <formula>0</formula>
    </cfRule>
  </conditionalFormatting>
  <conditionalFormatting sqref="B1947:C1947 E1947 B1946:E1946 B1942:D1942 B1948:D1952 B1944:D1945 B1943">
    <cfRule type="expression" dxfId="1369" priority="1333" stopIfTrue="1">
      <formula>NOT($A1942)</formula>
    </cfRule>
    <cfRule type="expression" dxfId="1368" priority="1334" stopIfTrue="1">
      <formula>($A1942)</formula>
    </cfRule>
  </conditionalFormatting>
  <conditionalFormatting sqref="A1955:A1958">
    <cfRule type="cellIs" dxfId="1367" priority="1323" stopIfTrue="1" operator="equal">
      <formula>0</formula>
    </cfRule>
    <cfRule type="cellIs" dxfId="1366" priority="1324" stopIfTrue="1" operator="notEqual">
      <formula>0</formula>
    </cfRule>
  </conditionalFormatting>
  <conditionalFormatting sqref="E1956">
    <cfRule type="expression" dxfId="1365" priority="1321" stopIfTrue="1">
      <formula>NOT($A1957)</formula>
    </cfRule>
    <cfRule type="expression" dxfId="1364" priority="1322" stopIfTrue="1">
      <formula>($A1957)</formula>
    </cfRule>
  </conditionalFormatting>
  <conditionalFormatting sqref="A1959">
    <cfRule type="cellIs" dxfId="1363" priority="1315" stopIfTrue="1" operator="equal">
      <formula>0</formula>
    </cfRule>
    <cfRule type="cellIs" dxfId="1362" priority="1316" stopIfTrue="1" operator="notEqual">
      <formula>0</formula>
    </cfRule>
  </conditionalFormatting>
  <conditionalFormatting sqref="D2028">
    <cfRule type="expression" dxfId="1361" priority="1307" stopIfTrue="1">
      <formula>NOT($A2028)</formula>
    </cfRule>
    <cfRule type="expression" dxfId="1360" priority="1308" stopIfTrue="1">
      <formula>($A2028)</formula>
    </cfRule>
  </conditionalFormatting>
  <conditionalFormatting sqref="E2028">
    <cfRule type="expression" dxfId="1359" priority="1305" stopIfTrue="1">
      <formula>NOT($A2028)</formula>
    </cfRule>
    <cfRule type="expression" dxfId="1358" priority="1306" stopIfTrue="1">
      <formula>($A2028)</formula>
    </cfRule>
  </conditionalFormatting>
  <conditionalFormatting sqref="E1950">
    <cfRule type="expression" dxfId="1357" priority="1297" stopIfTrue="1">
      <formula>NOT($A1950)</formula>
    </cfRule>
    <cfRule type="expression" dxfId="1356" priority="1298" stopIfTrue="1">
      <formula>($A1950)</formula>
    </cfRule>
  </conditionalFormatting>
  <conditionalFormatting sqref="E1955">
    <cfRule type="expression" dxfId="1355" priority="1293" stopIfTrue="1">
      <formula>NOT($A1955)</formula>
    </cfRule>
    <cfRule type="expression" dxfId="1354" priority="1294" stopIfTrue="1">
      <formula>($A1955)</formula>
    </cfRule>
  </conditionalFormatting>
  <conditionalFormatting sqref="E1949">
    <cfRule type="expression" dxfId="1353" priority="1303" stopIfTrue="1">
      <formula>NOT($A1949)</formula>
    </cfRule>
    <cfRule type="expression" dxfId="1352" priority="1304" stopIfTrue="1">
      <formula>($A1949)</formula>
    </cfRule>
  </conditionalFormatting>
  <conditionalFormatting sqref="E1951">
    <cfRule type="expression" dxfId="1351" priority="1301" stopIfTrue="1">
      <formula>NOT($A1951)</formula>
    </cfRule>
    <cfRule type="expression" dxfId="1350" priority="1302" stopIfTrue="1">
      <formula>($A1951)</formula>
    </cfRule>
  </conditionalFormatting>
  <conditionalFormatting sqref="E1952">
    <cfRule type="expression" dxfId="1349" priority="1299" stopIfTrue="1">
      <formula>NOT($A1952)</formula>
    </cfRule>
    <cfRule type="expression" dxfId="1348" priority="1300" stopIfTrue="1">
      <formula>($A1952)</formula>
    </cfRule>
  </conditionalFormatting>
  <conditionalFormatting sqref="E1961">
    <cfRule type="expression" dxfId="1347" priority="1295" stopIfTrue="1">
      <formula>NOT($A1959)</formula>
    </cfRule>
    <cfRule type="expression" dxfId="1346" priority="1296" stopIfTrue="1">
      <formula>($A1959)</formula>
    </cfRule>
  </conditionalFormatting>
  <conditionalFormatting sqref="A1939">
    <cfRule type="cellIs" dxfId="1345" priority="1291" stopIfTrue="1" operator="equal">
      <formula>0</formula>
    </cfRule>
    <cfRule type="cellIs" dxfId="1344" priority="1292" stopIfTrue="1" operator="notEqual">
      <formula>0</formula>
    </cfRule>
  </conditionalFormatting>
  <conditionalFormatting sqref="A2025">
    <cfRule type="cellIs" dxfId="1343" priority="1289" stopIfTrue="1" operator="equal">
      <formula>0</formula>
    </cfRule>
    <cfRule type="cellIs" dxfId="1342" priority="1290" stopIfTrue="1" operator="notEqual">
      <formula>0</formula>
    </cfRule>
  </conditionalFormatting>
  <conditionalFormatting sqref="A2051">
    <cfRule type="cellIs" dxfId="1341" priority="1287" stopIfTrue="1" operator="equal">
      <formula>0</formula>
    </cfRule>
    <cfRule type="cellIs" dxfId="1340" priority="1288" stopIfTrue="1" operator="notEqual">
      <formula>0</formula>
    </cfRule>
  </conditionalFormatting>
  <conditionalFormatting sqref="A2134">
    <cfRule type="cellIs" dxfId="1339" priority="1283" stopIfTrue="1" operator="equal">
      <formula>0</formula>
    </cfRule>
    <cfRule type="cellIs" dxfId="1338" priority="1284" stopIfTrue="1" operator="notEqual">
      <formula>0</formula>
    </cfRule>
  </conditionalFormatting>
  <conditionalFormatting sqref="A2110">
    <cfRule type="cellIs" dxfId="1337" priority="1285" stopIfTrue="1" operator="equal">
      <formula>0</formula>
    </cfRule>
    <cfRule type="cellIs" dxfId="1336" priority="1286" stopIfTrue="1" operator="notEqual">
      <formula>0</formula>
    </cfRule>
  </conditionalFormatting>
  <conditionalFormatting sqref="D2113">
    <cfRule type="expression" dxfId="1335" priority="1281" stopIfTrue="1">
      <formula>NOT($A2113)</formula>
    </cfRule>
    <cfRule type="expression" dxfId="1334" priority="1282" stopIfTrue="1">
      <formula>($A2113)</formula>
    </cfRule>
  </conditionalFormatting>
  <conditionalFormatting sqref="E2113">
    <cfRule type="expression" dxfId="1333" priority="1279" stopIfTrue="1">
      <formula>NOT($A2113)</formula>
    </cfRule>
    <cfRule type="expression" dxfId="1332" priority="1280" stopIfTrue="1">
      <formula>($A2113)</formula>
    </cfRule>
  </conditionalFormatting>
  <conditionalFormatting sqref="E2128 E2125">
    <cfRule type="expression" dxfId="1331" priority="1275" stopIfTrue="1">
      <formula>NOT($A2125)</formula>
    </cfRule>
    <cfRule type="expression" dxfId="1330" priority="1276" stopIfTrue="1">
      <formula>($A2125)</formula>
    </cfRule>
  </conditionalFormatting>
  <conditionalFormatting sqref="E2126">
    <cfRule type="expression" dxfId="1329" priority="1277" stopIfTrue="1">
      <formula>NOT($A2127)</formula>
    </cfRule>
    <cfRule type="expression" dxfId="1328" priority="1278" stopIfTrue="1">
      <formula>($A2127)</formula>
    </cfRule>
  </conditionalFormatting>
  <conditionalFormatting sqref="E2127">
    <cfRule type="expression" dxfId="1327" priority="1273" stopIfTrue="1">
      <formula>NOT($A2127)</formula>
    </cfRule>
    <cfRule type="expression" dxfId="1326" priority="1274" stopIfTrue="1">
      <formula>($A2127)</formula>
    </cfRule>
  </conditionalFormatting>
  <conditionalFormatting sqref="B2368:E2368 B2297:B2300 E2300 E2297 B2218:D2220 B2285:C2285 B2292:E2292 B2303:D2305 B2370:C2370 B2382:D2385 B2388:E2390">
    <cfRule type="expression" dxfId="1325" priority="1265" stopIfTrue="1">
      <formula>NOT($A2218)</formula>
    </cfRule>
    <cfRule type="expression" dxfId="1324" priority="1266" stopIfTrue="1">
      <formula>($A2218)</formula>
    </cfRule>
  </conditionalFormatting>
  <conditionalFormatting sqref="C2298:D2300">
    <cfRule type="expression" dxfId="1323" priority="1247" stopIfTrue="1">
      <formula>NOT($A2298)</formula>
    </cfRule>
    <cfRule type="expression" dxfId="1322" priority="1248" stopIfTrue="1">
      <formula>($A2298)</formula>
    </cfRule>
  </conditionalFormatting>
  <conditionalFormatting sqref="B2175:B2179 B2191:E2193">
    <cfRule type="expression" dxfId="1321" priority="1239" stopIfTrue="1">
      <formula>NOT($A2175)</formula>
    </cfRule>
    <cfRule type="expression" dxfId="1320" priority="1240" stopIfTrue="1">
      <formula>($A2175)</formula>
    </cfRule>
  </conditionalFormatting>
  <conditionalFormatting sqref="A2223">
    <cfRule type="cellIs" dxfId="1319" priority="1259" stopIfTrue="1" operator="equal">
      <formula>0</formula>
    </cfRule>
    <cfRule type="cellIs" dxfId="1318" priority="1260" stopIfTrue="1" operator="notEqual">
      <formula>0</formula>
    </cfRule>
  </conditionalFormatting>
  <conditionalFormatting sqref="B2138:B2143">
    <cfRule type="expression" dxfId="1317" priority="1209" stopIfTrue="1">
      <formula>NOT($A2138)</formula>
    </cfRule>
    <cfRule type="expression" dxfId="1316" priority="1210" stopIfTrue="1">
      <formula>($A2138)</formula>
    </cfRule>
  </conditionalFormatting>
  <conditionalFormatting sqref="B2283:E2283 B2286:E2291 B2293:E2294">
    <cfRule type="expression" dxfId="1315" priority="1255" stopIfTrue="1">
      <formula>NOT($A2283)</formula>
    </cfRule>
    <cfRule type="expression" dxfId="1314" priority="1256" stopIfTrue="1">
      <formula>($A2283)</formula>
    </cfRule>
  </conditionalFormatting>
  <conditionalFormatting sqref="A2170:A2174">
    <cfRule type="cellIs" dxfId="1313" priority="1233" stopIfTrue="1" operator="equal">
      <formula>0</formula>
    </cfRule>
    <cfRule type="cellIs" dxfId="1312" priority="1234" stopIfTrue="1" operator="notEqual">
      <formula>0</formula>
    </cfRule>
  </conditionalFormatting>
  <conditionalFormatting sqref="E2298">
    <cfRule type="expression" dxfId="1311" priority="1267" stopIfTrue="1">
      <formula>NOT($A2299)</formula>
    </cfRule>
    <cfRule type="expression" dxfId="1310" priority="1268" stopIfTrue="1">
      <formula>($A2299)</formula>
    </cfRule>
  </conditionalFormatting>
  <conditionalFormatting sqref="B2366 B2307">
    <cfRule type="cellIs" dxfId="1309" priority="1269" stopIfTrue="1" operator="equal">
      <formula>0</formula>
    </cfRule>
    <cfRule type="cellIs" dxfId="1308" priority="1270" stopIfTrue="1" operator="greaterThan">
      <formula>0</formula>
    </cfRule>
  </conditionalFormatting>
  <conditionalFormatting sqref="A2302:A2305 A2190:A2194 A2280 A2365">
    <cfRule type="cellIs" dxfId="1307" priority="1271" stopIfTrue="1" operator="equal">
      <formula>0</formula>
    </cfRule>
    <cfRule type="cellIs" dxfId="1306" priority="1272" stopIfTrue="1" operator="notEqual">
      <formula>0</formula>
    </cfRule>
  </conditionalFormatting>
  <conditionalFormatting sqref="C2175:E2175">
    <cfRule type="expression" dxfId="1305" priority="1235" stopIfTrue="1">
      <formula>NOT($A2175)</formula>
    </cfRule>
    <cfRule type="expression" dxfId="1304" priority="1236" stopIfTrue="1">
      <formula>($A2175)</formula>
    </cfRule>
  </conditionalFormatting>
  <conditionalFormatting sqref="E2304:E2305">
    <cfRule type="expression" dxfId="1303" priority="1261" stopIfTrue="1">
      <formula>NOT($A2302)</formula>
    </cfRule>
    <cfRule type="expression" dxfId="1302" priority="1262" stopIfTrue="1">
      <formula>($A2302)</formula>
    </cfRule>
  </conditionalFormatting>
  <conditionalFormatting sqref="E2303">
    <cfRule type="expression" dxfId="1301" priority="1263" stopIfTrue="1">
      <formula>NOT($A2301)</formula>
    </cfRule>
    <cfRule type="expression" dxfId="1300" priority="1264" stopIfTrue="1">
      <formula>($A2301)</formula>
    </cfRule>
  </conditionalFormatting>
  <conditionalFormatting sqref="B2281 B2222">
    <cfRule type="cellIs" dxfId="1299" priority="1257" stopIfTrue="1" operator="equal">
      <formula>0</formula>
    </cfRule>
    <cfRule type="cellIs" dxfId="1298" priority="1258" stopIfTrue="1" operator="greaterThan">
      <formula>0</formula>
    </cfRule>
  </conditionalFormatting>
  <conditionalFormatting sqref="E2299">
    <cfRule type="expression" dxfId="1297" priority="1253" stopIfTrue="1">
      <formula>NOT($A2299)</formula>
    </cfRule>
    <cfRule type="expression" dxfId="1296" priority="1254" stopIfTrue="1">
      <formula>($A2299)</formula>
    </cfRule>
  </conditionalFormatting>
  <conditionalFormatting sqref="A2388:A2390">
    <cfRule type="cellIs" dxfId="1295" priority="1251" stopIfTrue="1" operator="equal">
      <formula>0</formula>
    </cfRule>
    <cfRule type="cellIs" dxfId="1294" priority="1252" stopIfTrue="1" operator="notEqual">
      <formula>0</formula>
    </cfRule>
  </conditionalFormatting>
  <conditionalFormatting sqref="A2306">
    <cfRule type="cellIs" dxfId="1293" priority="1249" stopIfTrue="1" operator="equal">
      <formula>0</formula>
    </cfRule>
    <cfRule type="cellIs" dxfId="1292" priority="1250" stopIfTrue="1" operator="notEqual">
      <formula>0</formula>
    </cfRule>
  </conditionalFormatting>
  <conditionalFormatting sqref="C2297:D2297">
    <cfRule type="expression" dxfId="1291" priority="1245" stopIfTrue="1">
      <formula>NOT($A2297)</formula>
    </cfRule>
    <cfRule type="expression" dxfId="1290" priority="1246" stopIfTrue="1">
      <formula>($A2297)</formula>
    </cfRule>
  </conditionalFormatting>
  <conditionalFormatting sqref="C2176:E2179">
    <cfRule type="expression" dxfId="1289" priority="1237" stopIfTrue="1">
      <formula>NOT($A2176)</formula>
    </cfRule>
    <cfRule type="expression" dxfId="1288" priority="1238" stopIfTrue="1">
      <formula>($A2176)</formula>
    </cfRule>
  </conditionalFormatting>
  <conditionalFormatting sqref="B2170:B2174">
    <cfRule type="expression" dxfId="1287" priority="1231" stopIfTrue="1">
      <formula>NOT($A2170)</formula>
    </cfRule>
    <cfRule type="expression" dxfId="1286" priority="1232" stopIfTrue="1">
      <formula>($A2170)</formula>
    </cfRule>
  </conditionalFormatting>
  <conditionalFormatting sqref="B2136">
    <cfRule type="cellIs" dxfId="1285" priority="1241" stopIfTrue="1" operator="equal">
      <formula>0</formula>
    </cfRule>
    <cfRule type="cellIs" dxfId="1284" priority="1242" stopIfTrue="1" operator="greaterThan">
      <formula>0</formula>
    </cfRule>
  </conditionalFormatting>
  <conditionalFormatting sqref="A2137 A2175:A2179 A2159">
    <cfRule type="cellIs" dxfId="1283" priority="1243" stopIfTrue="1" operator="equal">
      <formula>0</formula>
    </cfRule>
    <cfRule type="cellIs" dxfId="1282" priority="1244" stopIfTrue="1" operator="notEqual">
      <formula>0</formula>
    </cfRule>
  </conditionalFormatting>
  <conditionalFormatting sqref="C2171:D2174">
    <cfRule type="expression" dxfId="1281" priority="1229" stopIfTrue="1">
      <formula>NOT($A2171)</formula>
    </cfRule>
    <cfRule type="expression" dxfId="1280" priority="1230" stopIfTrue="1">
      <formula>($A2171)</formula>
    </cfRule>
  </conditionalFormatting>
  <conditionalFormatting sqref="C2170:D2170">
    <cfRule type="expression" dxfId="1279" priority="1227" stopIfTrue="1">
      <formula>NOT($A2170)</formula>
    </cfRule>
    <cfRule type="expression" dxfId="1278" priority="1228" stopIfTrue="1">
      <formula>($A2170)</formula>
    </cfRule>
  </conditionalFormatting>
  <conditionalFormatting sqref="B2144:B2146">
    <cfRule type="expression" dxfId="1277" priority="1223" stopIfTrue="1">
      <formula>NOT($A2144)</formula>
    </cfRule>
    <cfRule type="expression" dxfId="1276" priority="1224" stopIfTrue="1">
      <formula>($A2144)</formula>
    </cfRule>
  </conditionalFormatting>
  <conditionalFormatting sqref="A2144:A2146">
    <cfRule type="cellIs" dxfId="1275" priority="1225" stopIfTrue="1" operator="equal">
      <formula>0</formula>
    </cfRule>
    <cfRule type="cellIs" dxfId="1274" priority="1226" stopIfTrue="1" operator="notEqual">
      <formula>0</formula>
    </cfRule>
  </conditionalFormatting>
  <conditionalFormatting sqref="C2144 E2144:E2146">
    <cfRule type="expression" dxfId="1273" priority="1221" stopIfTrue="1">
      <formula>NOT($A2144)</formula>
    </cfRule>
    <cfRule type="expression" dxfId="1272" priority="1222" stopIfTrue="1">
      <formula>($A2144)</formula>
    </cfRule>
  </conditionalFormatting>
  <conditionalFormatting sqref="C2145">
    <cfRule type="expression" dxfId="1271" priority="1219" stopIfTrue="1">
      <formula>NOT($A2145)</formula>
    </cfRule>
    <cfRule type="expression" dxfId="1270" priority="1220" stopIfTrue="1">
      <formula>($A2145)</formula>
    </cfRule>
  </conditionalFormatting>
  <conditionalFormatting sqref="C2146">
    <cfRule type="expression" dxfId="1269" priority="1217" stopIfTrue="1">
      <formula>NOT($A2146)</formula>
    </cfRule>
    <cfRule type="expression" dxfId="1268" priority="1218" stopIfTrue="1">
      <formula>($A2146)</formula>
    </cfRule>
  </conditionalFormatting>
  <conditionalFormatting sqref="A2149">
    <cfRule type="cellIs" dxfId="1267" priority="1215" stopIfTrue="1" operator="equal">
      <formula>0</formula>
    </cfRule>
    <cfRule type="cellIs" dxfId="1266" priority="1216" stopIfTrue="1" operator="notEqual">
      <formula>0</formula>
    </cfRule>
  </conditionalFormatting>
  <conditionalFormatting sqref="E2171:E2174">
    <cfRule type="expression" dxfId="1265" priority="1213" stopIfTrue="1">
      <formula>NOT($A2171)</formula>
    </cfRule>
    <cfRule type="expression" dxfId="1264" priority="1214" stopIfTrue="1">
      <formula>($A2171)</formula>
    </cfRule>
  </conditionalFormatting>
  <conditionalFormatting sqref="A2138:A2143">
    <cfRule type="cellIs" dxfId="1263" priority="1211" stopIfTrue="1" operator="equal">
      <formula>0</formula>
    </cfRule>
    <cfRule type="cellIs" dxfId="1262" priority="1212" stopIfTrue="1" operator="notEqual">
      <formula>0</formula>
    </cfRule>
  </conditionalFormatting>
  <conditionalFormatting sqref="C2141:E2141 E2142:E2143 C2138:D2140">
    <cfRule type="expression" dxfId="1261" priority="1207" stopIfTrue="1">
      <formula>NOT($A2138)</formula>
    </cfRule>
    <cfRule type="expression" dxfId="1260" priority="1208" stopIfTrue="1">
      <formula>($A2138)</formula>
    </cfRule>
  </conditionalFormatting>
  <conditionalFormatting sqref="C2142:D2142">
    <cfRule type="expression" dxfId="1259" priority="1205" stopIfTrue="1">
      <formula>NOT($A2142)</formula>
    </cfRule>
    <cfRule type="expression" dxfId="1258" priority="1206" stopIfTrue="1">
      <formula>($A2142)</formula>
    </cfRule>
  </conditionalFormatting>
  <conditionalFormatting sqref="C2143:D2143">
    <cfRule type="expression" dxfId="1257" priority="1203" stopIfTrue="1">
      <formula>NOT($A2143)</formula>
    </cfRule>
    <cfRule type="expression" dxfId="1256" priority="1204" stopIfTrue="1">
      <formula>($A2143)</formula>
    </cfRule>
  </conditionalFormatting>
  <conditionalFormatting sqref="D2144">
    <cfRule type="expression" dxfId="1255" priority="1201" stopIfTrue="1">
      <formula>NOT($A2144)</formula>
    </cfRule>
    <cfRule type="expression" dxfId="1254" priority="1202" stopIfTrue="1">
      <formula>($A2144)</formula>
    </cfRule>
  </conditionalFormatting>
  <conditionalFormatting sqref="D2145">
    <cfRule type="expression" dxfId="1253" priority="1199" stopIfTrue="1">
      <formula>NOT($A2145)</formula>
    </cfRule>
    <cfRule type="expression" dxfId="1252" priority="1200" stopIfTrue="1">
      <formula>($A2145)</formula>
    </cfRule>
  </conditionalFormatting>
  <conditionalFormatting sqref="D2146">
    <cfRule type="expression" dxfId="1251" priority="1197" stopIfTrue="1">
      <formula>NOT($A2146)</formula>
    </cfRule>
    <cfRule type="expression" dxfId="1250" priority="1198" stopIfTrue="1">
      <formula>($A2146)</formula>
    </cfRule>
  </conditionalFormatting>
  <conditionalFormatting sqref="B2160:B2169">
    <cfRule type="expression" dxfId="1249" priority="1193" stopIfTrue="1">
      <formula>NOT($A2160)</formula>
    </cfRule>
    <cfRule type="expression" dxfId="1248" priority="1194" stopIfTrue="1">
      <formula>($A2160)</formula>
    </cfRule>
  </conditionalFormatting>
  <conditionalFormatting sqref="A2160:A2169">
    <cfRule type="cellIs" dxfId="1247" priority="1195" stopIfTrue="1" operator="equal">
      <formula>0</formula>
    </cfRule>
    <cfRule type="cellIs" dxfId="1246" priority="1196" stopIfTrue="1" operator="notEqual">
      <formula>0</formula>
    </cfRule>
  </conditionalFormatting>
  <conditionalFormatting sqref="C2166:D2169">
    <cfRule type="expression" dxfId="1245" priority="1191" stopIfTrue="1">
      <formula>NOT($A2166)</formula>
    </cfRule>
    <cfRule type="expression" dxfId="1244" priority="1192" stopIfTrue="1">
      <formula>($A2166)</formula>
    </cfRule>
  </conditionalFormatting>
  <conditionalFormatting sqref="C2160:D2165">
    <cfRule type="expression" dxfId="1243" priority="1189" stopIfTrue="1">
      <formula>NOT($A2160)</formula>
    </cfRule>
    <cfRule type="expression" dxfId="1242" priority="1190" stopIfTrue="1">
      <formula>($A2160)</formula>
    </cfRule>
  </conditionalFormatting>
  <conditionalFormatting sqref="E2166:E2169">
    <cfRule type="expression" dxfId="1241" priority="1187" stopIfTrue="1">
      <formula>NOT($A2166)</formula>
    </cfRule>
    <cfRule type="expression" dxfId="1240" priority="1188" stopIfTrue="1">
      <formula>($A2166)</formula>
    </cfRule>
  </conditionalFormatting>
  <conditionalFormatting sqref="E2165">
    <cfRule type="expression" dxfId="1239" priority="1185" stopIfTrue="1">
      <formula>NOT($A2165)</formula>
    </cfRule>
    <cfRule type="expression" dxfId="1238" priority="1186" stopIfTrue="1">
      <formula>($A2165)</formula>
    </cfRule>
  </conditionalFormatting>
  <conditionalFormatting sqref="E2170">
    <cfRule type="expression" dxfId="1237" priority="1183" stopIfTrue="1">
      <formula>NOT($A2170)</formula>
    </cfRule>
    <cfRule type="expression" dxfId="1236" priority="1184" stopIfTrue="1">
      <formula>($A2170)</formula>
    </cfRule>
  </conditionalFormatting>
  <conditionalFormatting sqref="C2261:E2261">
    <cfRule type="expression" dxfId="1235" priority="1173" stopIfTrue="1">
      <formula>NOT($A2261)</formula>
    </cfRule>
    <cfRule type="expression" dxfId="1234" priority="1174" stopIfTrue="1">
      <formula>($A2261)</formula>
    </cfRule>
  </conditionalFormatting>
  <conditionalFormatting sqref="A2276:A2279">
    <cfRule type="cellIs" dxfId="1233" priority="1181" stopIfTrue="1" operator="equal">
      <formula>0</formula>
    </cfRule>
    <cfRule type="cellIs" dxfId="1232" priority="1182" stopIfTrue="1" operator="notEqual">
      <formula>0</formula>
    </cfRule>
  </conditionalFormatting>
  <conditionalFormatting sqref="B2261:B2265 B2277:E2279">
    <cfRule type="expression" dxfId="1231" priority="1177" stopIfTrue="1">
      <formula>NOT($A2261)</formula>
    </cfRule>
    <cfRule type="expression" dxfId="1230" priority="1178" stopIfTrue="1">
      <formula>($A2261)</formula>
    </cfRule>
  </conditionalFormatting>
  <conditionalFormatting sqref="A2261:A2265 A2245">
    <cfRule type="cellIs" dxfId="1229" priority="1179" stopIfTrue="1" operator="equal">
      <formula>0</formula>
    </cfRule>
    <cfRule type="cellIs" dxfId="1228" priority="1180" stopIfTrue="1" operator="notEqual">
      <formula>0</formula>
    </cfRule>
  </conditionalFormatting>
  <conditionalFormatting sqref="C2262:E2265">
    <cfRule type="expression" dxfId="1227" priority="1175" stopIfTrue="1">
      <formula>NOT($A2262)</formula>
    </cfRule>
    <cfRule type="expression" dxfId="1226" priority="1176" stopIfTrue="1">
      <formula>($A2262)</formula>
    </cfRule>
  </conditionalFormatting>
  <conditionalFormatting sqref="B2256:B2260">
    <cfRule type="expression" dxfId="1225" priority="1169" stopIfTrue="1">
      <formula>NOT($A2256)</formula>
    </cfRule>
    <cfRule type="expression" dxfId="1224" priority="1170" stopIfTrue="1">
      <formula>($A2256)</formula>
    </cfRule>
  </conditionalFormatting>
  <conditionalFormatting sqref="A2256:A2260">
    <cfRule type="cellIs" dxfId="1223" priority="1171" stopIfTrue="1" operator="equal">
      <formula>0</formula>
    </cfRule>
    <cfRule type="cellIs" dxfId="1222" priority="1172" stopIfTrue="1" operator="notEqual">
      <formula>0</formula>
    </cfRule>
  </conditionalFormatting>
  <conditionalFormatting sqref="C2257:D2260">
    <cfRule type="expression" dxfId="1221" priority="1167" stopIfTrue="1">
      <formula>NOT($A2257)</formula>
    </cfRule>
    <cfRule type="expression" dxfId="1220" priority="1168" stopIfTrue="1">
      <formula>($A2257)</formula>
    </cfRule>
  </conditionalFormatting>
  <conditionalFormatting sqref="C2256:D2256">
    <cfRule type="expression" dxfId="1219" priority="1165" stopIfTrue="1">
      <formula>NOT($A2256)</formula>
    </cfRule>
    <cfRule type="expression" dxfId="1218" priority="1166" stopIfTrue="1">
      <formula>($A2256)</formula>
    </cfRule>
  </conditionalFormatting>
  <conditionalFormatting sqref="B2230:B2232">
    <cfRule type="expression" dxfId="1217" priority="1161" stopIfTrue="1">
      <formula>NOT($A2230)</formula>
    </cfRule>
    <cfRule type="expression" dxfId="1216" priority="1162" stopIfTrue="1">
      <formula>($A2230)</formula>
    </cfRule>
  </conditionalFormatting>
  <conditionalFormatting sqref="A2230:A2232">
    <cfRule type="cellIs" dxfId="1215" priority="1163" stopIfTrue="1" operator="equal">
      <formula>0</formula>
    </cfRule>
    <cfRule type="cellIs" dxfId="1214" priority="1164" stopIfTrue="1" operator="notEqual">
      <formula>0</formula>
    </cfRule>
  </conditionalFormatting>
  <conditionalFormatting sqref="C2230 E2230:E2232">
    <cfRule type="expression" dxfId="1213" priority="1159" stopIfTrue="1">
      <formula>NOT($A2230)</formula>
    </cfRule>
    <cfRule type="expression" dxfId="1212" priority="1160" stopIfTrue="1">
      <formula>($A2230)</formula>
    </cfRule>
  </conditionalFormatting>
  <conditionalFormatting sqref="C2231">
    <cfRule type="expression" dxfId="1211" priority="1157" stopIfTrue="1">
      <formula>NOT($A2231)</formula>
    </cfRule>
    <cfRule type="expression" dxfId="1210" priority="1158" stopIfTrue="1">
      <formula>($A2231)</formula>
    </cfRule>
  </conditionalFormatting>
  <conditionalFormatting sqref="C2232">
    <cfRule type="expression" dxfId="1209" priority="1155" stopIfTrue="1">
      <formula>NOT($A2232)</formula>
    </cfRule>
    <cfRule type="expression" dxfId="1208" priority="1156" stopIfTrue="1">
      <formula>($A2232)</formula>
    </cfRule>
  </conditionalFormatting>
  <conditionalFormatting sqref="E2256">
    <cfRule type="expression" dxfId="1207" priority="1121" stopIfTrue="1">
      <formula>NOT($A2256)</formula>
    </cfRule>
    <cfRule type="expression" dxfId="1206" priority="1122" stopIfTrue="1">
      <formula>($A2256)</formula>
    </cfRule>
  </conditionalFormatting>
  <conditionalFormatting sqref="A2235">
    <cfRule type="cellIs" dxfId="1205" priority="1153" stopIfTrue="1" operator="equal">
      <formula>0</formula>
    </cfRule>
    <cfRule type="cellIs" dxfId="1204" priority="1154" stopIfTrue="1" operator="notEqual">
      <formula>0</formula>
    </cfRule>
  </conditionalFormatting>
  <conditionalFormatting sqref="E2257:E2260">
    <cfRule type="expression" dxfId="1203" priority="1151" stopIfTrue="1">
      <formula>NOT($A2257)</formula>
    </cfRule>
    <cfRule type="expression" dxfId="1202" priority="1152" stopIfTrue="1">
      <formula>($A2257)</formula>
    </cfRule>
  </conditionalFormatting>
  <conditionalFormatting sqref="B2224:B2229">
    <cfRule type="expression" dxfId="1201" priority="1147" stopIfTrue="1">
      <formula>NOT($A2224)</formula>
    </cfRule>
    <cfRule type="expression" dxfId="1200" priority="1148" stopIfTrue="1">
      <formula>($A2224)</formula>
    </cfRule>
  </conditionalFormatting>
  <conditionalFormatting sqref="A2224:A2229">
    <cfRule type="cellIs" dxfId="1199" priority="1149" stopIfTrue="1" operator="equal">
      <formula>0</formula>
    </cfRule>
    <cfRule type="cellIs" dxfId="1198" priority="1150" stopIfTrue="1" operator="notEqual">
      <formula>0</formula>
    </cfRule>
  </conditionalFormatting>
  <conditionalFormatting sqref="C2227:E2227 E2228:E2229 C2224:D2226">
    <cfRule type="expression" dxfId="1197" priority="1145" stopIfTrue="1">
      <formula>NOT($A2224)</formula>
    </cfRule>
    <cfRule type="expression" dxfId="1196" priority="1146" stopIfTrue="1">
      <formula>($A2224)</formula>
    </cfRule>
  </conditionalFormatting>
  <conditionalFormatting sqref="C2228:D2228">
    <cfRule type="expression" dxfId="1195" priority="1143" stopIfTrue="1">
      <formula>NOT($A2228)</formula>
    </cfRule>
    <cfRule type="expression" dxfId="1194" priority="1144" stopIfTrue="1">
      <formula>($A2228)</formula>
    </cfRule>
  </conditionalFormatting>
  <conditionalFormatting sqref="C2229:D2229">
    <cfRule type="expression" dxfId="1193" priority="1141" stopIfTrue="1">
      <formula>NOT($A2229)</formula>
    </cfRule>
    <cfRule type="expression" dxfId="1192" priority="1142" stopIfTrue="1">
      <formula>($A2229)</formula>
    </cfRule>
  </conditionalFormatting>
  <conditionalFormatting sqref="D2230">
    <cfRule type="expression" dxfId="1191" priority="1139" stopIfTrue="1">
      <formula>NOT($A2230)</formula>
    </cfRule>
    <cfRule type="expression" dxfId="1190" priority="1140" stopIfTrue="1">
      <formula>($A2230)</formula>
    </cfRule>
  </conditionalFormatting>
  <conditionalFormatting sqref="D2231">
    <cfRule type="expression" dxfId="1189" priority="1137" stopIfTrue="1">
      <formula>NOT($A2231)</formula>
    </cfRule>
    <cfRule type="expression" dxfId="1188" priority="1138" stopIfTrue="1">
      <formula>($A2231)</formula>
    </cfRule>
  </conditionalFormatting>
  <conditionalFormatting sqref="D2232">
    <cfRule type="expression" dxfId="1187" priority="1135" stopIfTrue="1">
      <formula>NOT($A2232)</formula>
    </cfRule>
    <cfRule type="expression" dxfId="1186" priority="1136" stopIfTrue="1">
      <formula>($A2232)</formula>
    </cfRule>
  </conditionalFormatting>
  <conditionalFormatting sqref="B2246:B2255">
    <cfRule type="expression" dxfId="1185" priority="1131" stopIfTrue="1">
      <formula>NOT($A2246)</formula>
    </cfRule>
    <cfRule type="expression" dxfId="1184" priority="1132" stopIfTrue="1">
      <formula>($A2246)</formula>
    </cfRule>
  </conditionalFormatting>
  <conditionalFormatting sqref="A2246:A2255">
    <cfRule type="cellIs" dxfId="1183" priority="1133" stopIfTrue="1" operator="equal">
      <formula>0</formula>
    </cfRule>
    <cfRule type="cellIs" dxfId="1182" priority="1134" stopIfTrue="1" operator="notEqual">
      <formula>0</formula>
    </cfRule>
  </conditionalFormatting>
  <conditionalFormatting sqref="C2252:D2255">
    <cfRule type="expression" dxfId="1181" priority="1129" stopIfTrue="1">
      <formula>NOT($A2252)</formula>
    </cfRule>
    <cfRule type="expression" dxfId="1180" priority="1130" stopIfTrue="1">
      <formula>($A2252)</formula>
    </cfRule>
  </conditionalFormatting>
  <conditionalFormatting sqref="C2246:D2251">
    <cfRule type="expression" dxfId="1179" priority="1127" stopIfTrue="1">
      <formula>NOT($A2246)</formula>
    </cfRule>
    <cfRule type="expression" dxfId="1178" priority="1128" stopIfTrue="1">
      <formula>($A2246)</formula>
    </cfRule>
  </conditionalFormatting>
  <conditionalFormatting sqref="E2252:E2255">
    <cfRule type="expression" dxfId="1177" priority="1125" stopIfTrue="1">
      <formula>NOT($A2252)</formula>
    </cfRule>
    <cfRule type="expression" dxfId="1176" priority="1126" stopIfTrue="1">
      <formula>($A2252)</formula>
    </cfRule>
  </conditionalFormatting>
  <conditionalFormatting sqref="E2251">
    <cfRule type="expression" dxfId="1175" priority="1123" stopIfTrue="1">
      <formula>NOT($A2251)</formula>
    </cfRule>
    <cfRule type="expression" dxfId="1174" priority="1124" stopIfTrue="1">
      <formula>($A2251)</formula>
    </cfRule>
  </conditionalFormatting>
  <conditionalFormatting sqref="A2361:A2364">
    <cfRule type="cellIs" dxfId="1173" priority="1119" stopIfTrue="1" operator="equal">
      <formula>0</formula>
    </cfRule>
    <cfRule type="cellIs" dxfId="1172" priority="1120" stopIfTrue="1" operator="notEqual">
      <formula>0</formula>
    </cfRule>
  </conditionalFormatting>
  <conditionalFormatting sqref="C2315 E2315:E2317">
    <cfRule type="expression" dxfId="1171" priority="1097" stopIfTrue="1">
      <formula>NOT($A2315)</formula>
    </cfRule>
    <cfRule type="expression" dxfId="1170" priority="1098" stopIfTrue="1">
      <formula>($A2315)</formula>
    </cfRule>
  </conditionalFormatting>
  <conditionalFormatting sqref="B2346:B2350 B2362:E2364">
    <cfRule type="expression" dxfId="1169" priority="1115" stopIfTrue="1">
      <formula>NOT($A2346)</formula>
    </cfRule>
    <cfRule type="expression" dxfId="1168" priority="1116" stopIfTrue="1">
      <formula>($A2346)</formula>
    </cfRule>
  </conditionalFormatting>
  <conditionalFormatting sqref="A2346:A2350 A2330">
    <cfRule type="cellIs" dxfId="1167" priority="1117" stopIfTrue="1" operator="equal">
      <formula>0</formula>
    </cfRule>
    <cfRule type="cellIs" dxfId="1166" priority="1118" stopIfTrue="1" operator="notEqual">
      <formula>0</formula>
    </cfRule>
  </conditionalFormatting>
  <conditionalFormatting sqref="C2347:E2350">
    <cfRule type="expression" dxfId="1165" priority="1113" stopIfTrue="1">
      <formula>NOT($A2347)</formula>
    </cfRule>
    <cfRule type="expression" dxfId="1164" priority="1114" stopIfTrue="1">
      <formula>($A2347)</formula>
    </cfRule>
  </conditionalFormatting>
  <conditionalFormatting sqref="C2346:E2346">
    <cfRule type="expression" dxfId="1163" priority="1111" stopIfTrue="1">
      <formula>NOT($A2346)</formula>
    </cfRule>
    <cfRule type="expression" dxfId="1162" priority="1112" stopIfTrue="1">
      <formula>($A2346)</formula>
    </cfRule>
  </conditionalFormatting>
  <conditionalFormatting sqref="B2341:B2345">
    <cfRule type="expression" dxfId="1161" priority="1107" stopIfTrue="1">
      <formula>NOT($A2341)</formula>
    </cfRule>
    <cfRule type="expression" dxfId="1160" priority="1108" stopIfTrue="1">
      <formula>($A2341)</formula>
    </cfRule>
  </conditionalFormatting>
  <conditionalFormatting sqref="A2341:A2345">
    <cfRule type="cellIs" dxfId="1159" priority="1109" stopIfTrue="1" operator="equal">
      <formula>0</formula>
    </cfRule>
    <cfRule type="cellIs" dxfId="1158" priority="1110" stopIfTrue="1" operator="notEqual">
      <formula>0</formula>
    </cfRule>
  </conditionalFormatting>
  <conditionalFormatting sqref="C2342:D2345">
    <cfRule type="expression" dxfId="1157" priority="1105" stopIfTrue="1">
      <formula>NOT($A2342)</formula>
    </cfRule>
    <cfRule type="expression" dxfId="1156" priority="1106" stopIfTrue="1">
      <formula>($A2342)</formula>
    </cfRule>
  </conditionalFormatting>
  <conditionalFormatting sqref="C2341:D2341">
    <cfRule type="expression" dxfId="1155" priority="1103" stopIfTrue="1">
      <formula>NOT($A2341)</formula>
    </cfRule>
    <cfRule type="expression" dxfId="1154" priority="1104" stopIfTrue="1">
      <formula>($A2341)</formula>
    </cfRule>
  </conditionalFormatting>
  <conditionalFormatting sqref="B2315:B2317">
    <cfRule type="expression" dxfId="1153" priority="1099" stopIfTrue="1">
      <formula>NOT($A2315)</formula>
    </cfRule>
    <cfRule type="expression" dxfId="1152" priority="1100" stopIfTrue="1">
      <formula>($A2315)</formula>
    </cfRule>
  </conditionalFormatting>
  <conditionalFormatting sqref="A2315:A2317">
    <cfRule type="cellIs" dxfId="1151" priority="1101" stopIfTrue="1" operator="equal">
      <formula>0</formula>
    </cfRule>
    <cfRule type="cellIs" dxfId="1150" priority="1102" stopIfTrue="1" operator="notEqual">
      <formula>0</formula>
    </cfRule>
  </conditionalFormatting>
  <conditionalFormatting sqref="C2316">
    <cfRule type="expression" dxfId="1149" priority="1095" stopIfTrue="1">
      <formula>NOT($A2316)</formula>
    </cfRule>
    <cfRule type="expression" dxfId="1148" priority="1096" stopIfTrue="1">
      <formula>($A2316)</formula>
    </cfRule>
  </conditionalFormatting>
  <conditionalFormatting sqref="C2317">
    <cfRule type="expression" dxfId="1147" priority="1093" stopIfTrue="1">
      <formula>NOT($A2317)</formula>
    </cfRule>
    <cfRule type="expression" dxfId="1146" priority="1094" stopIfTrue="1">
      <formula>($A2317)</formula>
    </cfRule>
  </conditionalFormatting>
  <conditionalFormatting sqref="C2337:D2340">
    <cfRule type="expression" dxfId="1145" priority="1067" stopIfTrue="1">
      <formula>NOT($A2337)</formula>
    </cfRule>
    <cfRule type="expression" dxfId="1144" priority="1068" stopIfTrue="1">
      <formula>($A2337)</formula>
    </cfRule>
  </conditionalFormatting>
  <conditionalFormatting sqref="A2320">
    <cfRule type="cellIs" dxfId="1143" priority="1091" stopIfTrue="1" operator="equal">
      <formula>0</formula>
    </cfRule>
    <cfRule type="cellIs" dxfId="1142" priority="1092" stopIfTrue="1" operator="notEqual">
      <formula>0</formula>
    </cfRule>
  </conditionalFormatting>
  <conditionalFormatting sqref="E2342:E2345">
    <cfRule type="expression" dxfId="1141" priority="1089" stopIfTrue="1">
      <formula>NOT($A2342)</formula>
    </cfRule>
    <cfRule type="expression" dxfId="1140" priority="1090" stopIfTrue="1">
      <formula>($A2342)</formula>
    </cfRule>
  </conditionalFormatting>
  <conditionalFormatting sqref="B2309:B2314">
    <cfRule type="expression" dxfId="1139" priority="1085" stopIfTrue="1">
      <formula>NOT($A2309)</formula>
    </cfRule>
    <cfRule type="expression" dxfId="1138" priority="1086" stopIfTrue="1">
      <formula>($A2309)</formula>
    </cfRule>
  </conditionalFormatting>
  <conditionalFormatting sqref="A2309:A2314">
    <cfRule type="cellIs" dxfId="1137" priority="1087" stopIfTrue="1" operator="equal">
      <formula>0</formula>
    </cfRule>
    <cfRule type="cellIs" dxfId="1136" priority="1088" stopIfTrue="1" operator="notEqual">
      <formula>0</formula>
    </cfRule>
  </conditionalFormatting>
  <conditionalFormatting sqref="C2312:E2312 E2313:E2314 C2309:D2311">
    <cfRule type="expression" dxfId="1135" priority="1083" stopIfTrue="1">
      <formula>NOT($A2309)</formula>
    </cfRule>
    <cfRule type="expression" dxfId="1134" priority="1084" stopIfTrue="1">
      <formula>($A2309)</formula>
    </cfRule>
  </conditionalFormatting>
  <conditionalFormatting sqref="C2313:D2313">
    <cfRule type="expression" dxfId="1133" priority="1081" stopIfTrue="1">
      <formula>NOT($A2313)</formula>
    </cfRule>
    <cfRule type="expression" dxfId="1132" priority="1082" stopIfTrue="1">
      <formula>($A2313)</formula>
    </cfRule>
  </conditionalFormatting>
  <conditionalFormatting sqref="C2314:D2314">
    <cfRule type="expression" dxfId="1131" priority="1079" stopIfTrue="1">
      <formula>NOT($A2314)</formula>
    </cfRule>
    <cfRule type="expression" dxfId="1130" priority="1080" stopIfTrue="1">
      <formula>($A2314)</formula>
    </cfRule>
  </conditionalFormatting>
  <conditionalFormatting sqref="D2315">
    <cfRule type="expression" dxfId="1129" priority="1077" stopIfTrue="1">
      <formula>NOT($A2315)</formula>
    </cfRule>
    <cfRule type="expression" dxfId="1128" priority="1078" stopIfTrue="1">
      <formula>($A2315)</formula>
    </cfRule>
  </conditionalFormatting>
  <conditionalFormatting sqref="D2316">
    <cfRule type="expression" dxfId="1127" priority="1075" stopIfTrue="1">
      <formula>NOT($A2316)</formula>
    </cfRule>
    <cfRule type="expression" dxfId="1126" priority="1076" stopIfTrue="1">
      <formula>($A2316)</formula>
    </cfRule>
  </conditionalFormatting>
  <conditionalFormatting sqref="D2317">
    <cfRule type="expression" dxfId="1125" priority="1073" stopIfTrue="1">
      <formula>NOT($A2317)</formula>
    </cfRule>
    <cfRule type="expression" dxfId="1124" priority="1074" stopIfTrue="1">
      <formula>($A2317)</formula>
    </cfRule>
  </conditionalFormatting>
  <conditionalFormatting sqref="B2331:B2340">
    <cfRule type="expression" dxfId="1123" priority="1069" stopIfTrue="1">
      <formula>NOT($A2331)</formula>
    </cfRule>
    <cfRule type="expression" dxfId="1122" priority="1070" stopIfTrue="1">
      <formula>($A2331)</formula>
    </cfRule>
  </conditionalFormatting>
  <conditionalFormatting sqref="A2331:A2340">
    <cfRule type="cellIs" dxfId="1121" priority="1071" stopIfTrue="1" operator="equal">
      <formula>0</formula>
    </cfRule>
    <cfRule type="cellIs" dxfId="1120" priority="1072" stopIfTrue="1" operator="notEqual">
      <formula>0</formula>
    </cfRule>
  </conditionalFormatting>
  <conditionalFormatting sqref="C2331:D2336">
    <cfRule type="expression" dxfId="1119" priority="1065" stopIfTrue="1">
      <formula>NOT($A2331)</formula>
    </cfRule>
    <cfRule type="expression" dxfId="1118" priority="1066" stopIfTrue="1">
      <formula>($A2331)</formula>
    </cfRule>
  </conditionalFormatting>
  <conditionalFormatting sqref="E2337:E2340">
    <cfRule type="expression" dxfId="1117" priority="1063" stopIfTrue="1">
      <formula>NOT($A2337)</formula>
    </cfRule>
    <cfRule type="expression" dxfId="1116" priority="1064" stopIfTrue="1">
      <formula>($A2337)</formula>
    </cfRule>
  </conditionalFormatting>
  <conditionalFormatting sqref="E2336 E2331">
    <cfRule type="expression" dxfId="1115" priority="1061" stopIfTrue="1">
      <formula>NOT($A2331)</formula>
    </cfRule>
    <cfRule type="expression" dxfId="1114" priority="1062" stopIfTrue="1">
      <formula>($A2331)</formula>
    </cfRule>
  </conditionalFormatting>
  <conditionalFormatting sqref="E2341">
    <cfRule type="expression" dxfId="1113" priority="1059" stopIfTrue="1">
      <formula>NOT($A2341)</formula>
    </cfRule>
    <cfRule type="expression" dxfId="1112" priority="1060" stopIfTrue="1">
      <formula>($A2341)</formula>
    </cfRule>
  </conditionalFormatting>
  <conditionalFormatting sqref="A2197:A2198 A2217:A2220">
    <cfRule type="cellIs" dxfId="1111" priority="1057" stopIfTrue="1" operator="equal">
      <formula>0</formula>
    </cfRule>
    <cfRule type="cellIs" dxfId="1110" priority="1058" stopIfTrue="1" operator="notEqual">
      <formula>0</formula>
    </cfRule>
  </conditionalFormatting>
  <conditionalFormatting sqref="B2197:D2197">
    <cfRule type="expression" dxfId="1109" priority="1051" stopIfTrue="1">
      <formula>NOT($A2197)</formula>
    </cfRule>
    <cfRule type="expression" dxfId="1108" priority="1052" stopIfTrue="1">
      <formula>($A2197)</formula>
    </cfRule>
  </conditionalFormatting>
  <conditionalFormatting sqref="E2219:E2220">
    <cfRule type="expression" dxfId="1107" priority="1055" stopIfTrue="1">
      <formula>NOT($A2217)</formula>
    </cfRule>
    <cfRule type="expression" dxfId="1106" priority="1056" stopIfTrue="1">
      <formula>($A2217)</formula>
    </cfRule>
  </conditionalFormatting>
  <conditionalFormatting sqref="B2195">
    <cfRule type="cellIs" dxfId="1105" priority="1053" stopIfTrue="1" operator="equal">
      <formula>0</formula>
    </cfRule>
    <cfRule type="cellIs" dxfId="1104" priority="1054" stopIfTrue="1" operator="greaterThan">
      <formula>0</formula>
    </cfRule>
  </conditionalFormatting>
  <conditionalFormatting sqref="A2221">
    <cfRule type="cellIs" dxfId="1103" priority="1049" stopIfTrue="1" operator="equal">
      <formula>0</formula>
    </cfRule>
    <cfRule type="cellIs" dxfId="1102" priority="1050" stopIfTrue="1" operator="notEqual">
      <formula>0</formula>
    </cfRule>
  </conditionalFormatting>
  <conditionalFormatting sqref="A2199:A2210">
    <cfRule type="cellIs" dxfId="1101" priority="1047" stopIfTrue="1" operator="equal">
      <formula>0</formula>
    </cfRule>
    <cfRule type="cellIs" dxfId="1100" priority="1048" stopIfTrue="1" operator="notEqual">
      <formula>0</formula>
    </cfRule>
  </conditionalFormatting>
  <conditionalFormatting sqref="B2204:C2204 E2204 B2203:E2203 B2205:D2209 B2201:D2202 B2199:B2200">
    <cfRule type="expression" dxfId="1099" priority="1045" stopIfTrue="1">
      <formula>NOT($A2199)</formula>
    </cfRule>
    <cfRule type="expression" dxfId="1098" priority="1046" stopIfTrue="1">
      <formula>($A2199)</formula>
    </cfRule>
  </conditionalFormatting>
  <conditionalFormatting sqref="E2201">
    <cfRule type="expression" dxfId="1097" priority="1043" stopIfTrue="1">
      <formula>NOT($A2201)</formula>
    </cfRule>
    <cfRule type="expression" dxfId="1096" priority="1044" stopIfTrue="1">
      <formula>($A2201)</formula>
    </cfRule>
  </conditionalFormatting>
  <conditionalFormatting sqref="E2202">
    <cfRule type="expression" dxfId="1095" priority="1041" stopIfTrue="1">
      <formula>NOT($A2202)</formula>
    </cfRule>
    <cfRule type="expression" dxfId="1094" priority="1042" stopIfTrue="1">
      <formula>($A2202)</formula>
    </cfRule>
  </conditionalFormatting>
  <conditionalFormatting sqref="E2205">
    <cfRule type="expression" dxfId="1093" priority="1039" stopIfTrue="1">
      <formula>NOT($A2205)</formula>
    </cfRule>
    <cfRule type="expression" dxfId="1092" priority="1040" stopIfTrue="1">
      <formula>($A2205)</formula>
    </cfRule>
  </conditionalFormatting>
  <conditionalFormatting sqref="E2214">
    <cfRule type="expression" dxfId="1091" priority="1031" stopIfTrue="1">
      <formula>NOT($A2214)</formula>
    </cfRule>
    <cfRule type="expression" dxfId="1090" priority="1032" stopIfTrue="1">
      <formula>($A2214)</formula>
    </cfRule>
  </conditionalFormatting>
  <conditionalFormatting sqref="B2212:B2215 E2215">
    <cfRule type="expression" dxfId="1089" priority="1033" stopIfTrue="1">
      <formula>NOT($A2212)</formula>
    </cfRule>
    <cfRule type="expression" dxfId="1088" priority="1034" stopIfTrue="1">
      <formula>($A2212)</formula>
    </cfRule>
  </conditionalFormatting>
  <conditionalFormatting sqref="A2212:A2215">
    <cfRule type="cellIs" dxfId="1087" priority="1037" stopIfTrue="1" operator="equal">
      <formula>0</formula>
    </cfRule>
    <cfRule type="cellIs" dxfId="1086" priority="1038" stopIfTrue="1" operator="notEqual">
      <formula>0</formula>
    </cfRule>
  </conditionalFormatting>
  <conditionalFormatting sqref="E2213">
    <cfRule type="expression" dxfId="1085" priority="1035" stopIfTrue="1">
      <formula>NOT($A2214)</formula>
    </cfRule>
    <cfRule type="expression" dxfId="1084" priority="1036" stopIfTrue="1">
      <formula>($A2214)</formula>
    </cfRule>
  </conditionalFormatting>
  <conditionalFormatting sqref="C2213:D2215">
    <cfRule type="expression" dxfId="1083" priority="1029" stopIfTrue="1">
      <formula>NOT($A2213)</formula>
    </cfRule>
    <cfRule type="expression" dxfId="1082" priority="1030" stopIfTrue="1">
      <formula>($A2213)</formula>
    </cfRule>
  </conditionalFormatting>
  <conditionalFormatting sqref="C2212:D2212">
    <cfRule type="expression" dxfId="1081" priority="1027" stopIfTrue="1">
      <formula>NOT($A2212)</formula>
    </cfRule>
    <cfRule type="expression" dxfId="1080" priority="1028" stopIfTrue="1">
      <formula>($A2212)</formula>
    </cfRule>
  </conditionalFormatting>
  <conditionalFormatting sqref="D2285">
    <cfRule type="expression" dxfId="1079" priority="1025" stopIfTrue="1">
      <formula>NOT($A2285)</formula>
    </cfRule>
    <cfRule type="expression" dxfId="1078" priority="1026" stopIfTrue="1">
      <formula>($A2285)</formula>
    </cfRule>
  </conditionalFormatting>
  <conditionalFormatting sqref="E2285">
    <cfRule type="expression" dxfId="1077" priority="1023" stopIfTrue="1">
      <formula>NOT($A2285)</formula>
    </cfRule>
    <cfRule type="expression" dxfId="1076" priority="1024" stopIfTrue="1">
      <formula>($A2285)</formula>
    </cfRule>
  </conditionalFormatting>
  <conditionalFormatting sqref="E2207">
    <cfRule type="expression" dxfId="1075" priority="1015" stopIfTrue="1">
      <formula>NOT($A2207)</formula>
    </cfRule>
    <cfRule type="expression" dxfId="1074" priority="1016" stopIfTrue="1">
      <formula>($A2207)</formula>
    </cfRule>
  </conditionalFormatting>
  <conditionalFormatting sqref="E2212">
    <cfRule type="expression" dxfId="1073" priority="1011" stopIfTrue="1">
      <formula>NOT($A2212)</formula>
    </cfRule>
    <cfRule type="expression" dxfId="1072" priority="1012" stopIfTrue="1">
      <formula>($A2212)</formula>
    </cfRule>
  </conditionalFormatting>
  <conditionalFormatting sqref="E2206">
    <cfRule type="expression" dxfId="1071" priority="1021" stopIfTrue="1">
      <formula>NOT($A2206)</formula>
    </cfRule>
    <cfRule type="expression" dxfId="1070" priority="1022" stopIfTrue="1">
      <formula>($A2206)</formula>
    </cfRule>
  </conditionalFormatting>
  <conditionalFormatting sqref="E2208">
    <cfRule type="expression" dxfId="1069" priority="1019" stopIfTrue="1">
      <formula>NOT($A2208)</formula>
    </cfRule>
    <cfRule type="expression" dxfId="1068" priority="1020" stopIfTrue="1">
      <formula>($A2208)</formula>
    </cfRule>
  </conditionalFormatting>
  <conditionalFormatting sqref="E2209">
    <cfRule type="expression" dxfId="1067" priority="1017" stopIfTrue="1">
      <formula>NOT($A2209)</formula>
    </cfRule>
    <cfRule type="expression" dxfId="1066" priority="1018" stopIfTrue="1">
      <formula>($A2209)</formula>
    </cfRule>
  </conditionalFormatting>
  <conditionalFormatting sqref="E2218">
    <cfRule type="expression" dxfId="1065" priority="1013" stopIfTrue="1">
      <formula>NOT($A2216)</formula>
    </cfRule>
    <cfRule type="expression" dxfId="1064" priority="1014" stopIfTrue="1">
      <formula>($A2216)</formula>
    </cfRule>
  </conditionalFormatting>
  <conditionalFormatting sqref="A2196">
    <cfRule type="cellIs" dxfId="1063" priority="1009" stopIfTrue="1" operator="equal">
      <formula>0</formula>
    </cfRule>
    <cfRule type="cellIs" dxfId="1062" priority="1010" stopIfTrue="1" operator="notEqual">
      <formula>0</formula>
    </cfRule>
  </conditionalFormatting>
  <conditionalFormatting sqref="A2282">
    <cfRule type="cellIs" dxfId="1061" priority="1007" stopIfTrue="1" operator="equal">
      <formula>0</formula>
    </cfRule>
    <cfRule type="cellIs" dxfId="1060" priority="1008" stopIfTrue="1" operator="notEqual">
      <formula>0</formula>
    </cfRule>
  </conditionalFormatting>
  <conditionalFormatting sqref="A2308">
    <cfRule type="cellIs" dxfId="1059" priority="1005" stopIfTrue="1" operator="equal">
      <formula>0</formula>
    </cfRule>
    <cfRule type="cellIs" dxfId="1058" priority="1006" stopIfTrue="1" operator="notEqual">
      <formula>0</formula>
    </cfRule>
  </conditionalFormatting>
  <conditionalFormatting sqref="A2367">
    <cfRule type="cellIs" dxfId="1057" priority="1003" stopIfTrue="1" operator="equal">
      <formula>0</formula>
    </cfRule>
    <cfRule type="cellIs" dxfId="1056" priority="1004" stopIfTrue="1" operator="notEqual">
      <formula>0</formula>
    </cfRule>
  </conditionalFormatting>
  <conditionalFormatting sqref="D2370">
    <cfRule type="expression" dxfId="1055" priority="1001" stopIfTrue="1">
      <formula>NOT($A2370)</formula>
    </cfRule>
    <cfRule type="expression" dxfId="1054" priority="1002" stopIfTrue="1">
      <formula>($A2370)</formula>
    </cfRule>
  </conditionalFormatting>
  <conditionalFormatting sqref="E2370">
    <cfRule type="expression" dxfId="1053" priority="999" stopIfTrue="1">
      <formula>NOT($A2370)</formula>
    </cfRule>
    <cfRule type="expression" dxfId="1052" priority="1000" stopIfTrue="1">
      <formula>($A2370)</formula>
    </cfRule>
  </conditionalFormatting>
  <conditionalFormatting sqref="E2385 E2382">
    <cfRule type="expression" dxfId="1051" priority="995" stopIfTrue="1">
      <formula>NOT($A2382)</formula>
    </cfRule>
    <cfRule type="expression" dxfId="1050" priority="996" stopIfTrue="1">
      <formula>($A2382)</formula>
    </cfRule>
  </conditionalFormatting>
  <conditionalFormatting sqref="E2383">
    <cfRule type="expression" dxfId="1049" priority="997" stopIfTrue="1">
      <formula>NOT($A2384)</formula>
    </cfRule>
    <cfRule type="expression" dxfId="1048" priority="998" stopIfTrue="1">
      <formula>($A2384)</formula>
    </cfRule>
  </conditionalFormatting>
  <conditionalFormatting sqref="E2384">
    <cfRule type="expression" dxfId="1047" priority="993" stopIfTrue="1">
      <formula>NOT($A2384)</formula>
    </cfRule>
    <cfRule type="expression" dxfId="1046" priority="994" stopIfTrue="1">
      <formula>($A2384)</formula>
    </cfRule>
  </conditionalFormatting>
  <conditionalFormatting sqref="B2480:B2486 B2477:B2478 B2426:B2431 B2433:B2437 B2439:B2440 B2442:B2460 B2462:B2466 B2468:B2473 B2475 B2490:B2493 E2490:E2493">
    <cfRule type="expression" dxfId="1043" priority="983" stopIfTrue="1">
      <formula>NOT($A2426)</formula>
    </cfRule>
    <cfRule type="expression" dxfId="1042" priority="984" stopIfTrue="1">
      <formula>($A2426)</formula>
    </cfRule>
  </conditionalFormatting>
  <conditionalFormatting sqref="D2426">
    <cfRule type="expression" dxfId="1041" priority="967" stopIfTrue="1">
      <formula>NOT($A2426)</formula>
    </cfRule>
    <cfRule type="expression" dxfId="1040" priority="968" stopIfTrue="1">
      <formula>($A2426)</formula>
    </cfRule>
  </conditionalFormatting>
  <conditionalFormatting sqref="A2498">
    <cfRule type="cellIs" dxfId="1039" priority="969" stopIfTrue="1" operator="equal">
      <formula>0</formula>
    </cfRule>
    <cfRule type="cellIs" dxfId="1038" priority="970" stopIfTrue="1" operator="notEqual">
      <formula>0</formula>
    </cfRule>
  </conditionalFormatting>
  <conditionalFormatting sqref="A2407">
    <cfRule type="cellIs" dxfId="1037" priority="965" stopIfTrue="1" operator="equal">
      <formula>0</formula>
    </cfRule>
    <cfRule type="cellIs" dxfId="1036" priority="966" stopIfTrue="1" operator="notEqual">
      <formula>0</formula>
    </cfRule>
  </conditionalFormatting>
  <conditionalFormatting sqref="B2585:B2591 B2582:B2583 B2531:B2536 B2538:B2542 B2544:B2545 B2547:B2565 B2567:B2571 B2573:B2578 B2580 B2595:B2598 E2595:E2598">
    <cfRule type="expression" dxfId="1035" priority="945" stopIfTrue="1">
      <formula>NOT($A2531)</formula>
    </cfRule>
    <cfRule type="expression" dxfId="1034" priority="946" stopIfTrue="1">
      <formula>($A2531)</formula>
    </cfRule>
  </conditionalFormatting>
  <conditionalFormatting sqref="E2495:E2497">
    <cfRule type="expression" dxfId="1033" priority="991" stopIfTrue="1">
      <formula>NOT($A2490)</formula>
    </cfRule>
    <cfRule type="expression" dxfId="1032" priority="992" stopIfTrue="1">
      <formula>($A2490)</formula>
    </cfRule>
  </conditionalFormatting>
  <conditionalFormatting sqref="C2490:D2493 C2481:E2486 C2468:D2471 E2469:E2473 C2475:E2475 C2477:E2478 E2462 C2427:E2431 C2433:E2437 C2439:E2440 C2442:E2460 C2462:D2466 E2464:E2466 C2419:E2424 C2426 E2426 C2473:D2473 C2480:D2480">
    <cfRule type="expression" dxfId="1031" priority="985" stopIfTrue="1">
      <formula>NOT(#REF!)</formula>
    </cfRule>
    <cfRule type="expression" dxfId="1030" priority="986" stopIfTrue="1">
      <formula>(#REF!)</formula>
    </cfRule>
  </conditionalFormatting>
  <conditionalFormatting sqref="E2468 E2463">
    <cfRule type="expression" dxfId="1029" priority="987" stopIfTrue="1">
      <formula>NOT(#REF!)</formula>
    </cfRule>
    <cfRule type="expression" dxfId="1028" priority="988" stopIfTrue="1">
      <formula>(#REF!)</formula>
    </cfRule>
  </conditionalFormatting>
  <conditionalFormatting sqref="C2413:C2418">
    <cfRule type="expression" dxfId="1027" priority="975" stopIfTrue="1">
      <formula>NOT(#REF!)</formula>
    </cfRule>
    <cfRule type="expression" dxfId="1026" priority="976" stopIfTrue="1">
      <formula>(#REF!)</formula>
    </cfRule>
  </conditionalFormatting>
  <conditionalFormatting sqref="A2395:A2406 A2408:A2418">
    <cfRule type="cellIs" dxfId="1023" priority="979" stopIfTrue="1" operator="equal">
      <formula>0</formula>
    </cfRule>
    <cfRule type="cellIs" dxfId="1022" priority="980" stopIfTrue="1" operator="notEqual">
      <formula>0</formula>
    </cfRule>
  </conditionalFormatting>
  <conditionalFormatting sqref="C2395:D2406 C2408:D2412">
    <cfRule type="expression" dxfId="1021" priority="977" stopIfTrue="1">
      <formula>NOT(#REF!)</formula>
    </cfRule>
    <cfRule type="expression" dxfId="1020" priority="978" stopIfTrue="1">
      <formula>(#REF!)</formula>
    </cfRule>
  </conditionalFormatting>
  <conditionalFormatting sqref="B2501:B2529 B2600:D2602">
    <cfRule type="expression" dxfId="1019" priority="953" stopIfTrue="1">
      <formula>NOT($A2501)</formula>
    </cfRule>
    <cfRule type="expression" dxfId="1018" priority="954" stopIfTrue="1">
      <formula>($A2501)</formula>
    </cfRule>
  </conditionalFormatting>
  <conditionalFormatting sqref="D2413:D2418">
    <cfRule type="expression" dxfId="1017" priority="973" stopIfTrue="1">
      <formula>NOT(#REF!)</formula>
    </cfRule>
    <cfRule type="expression" dxfId="1016" priority="974" stopIfTrue="1">
      <formula>(#REF!)</formula>
    </cfRule>
  </conditionalFormatting>
  <conditionalFormatting sqref="E2413:E2418">
    <cfRule type="expression" dxfId="1015" priority="971" stopIfTrue="1">
      <formula>NOT(#REF!)</formula>
    </cfRule>
    <cfRule type="expression" dxfId="1014" priority="972" stopIfTrue="1">
      <formula>(#REF!)</formula>
    </cfRule>
  </conditionalFormatting>
  <conditionalFormatting sqref="C2407:D2407">
    <cfRule type="expression" dxfId="1013" priority="963" stopIfTrue="1">
      <formula>NOT(#REF!)</formula>
    </cfRule>
    <cfRule type="expression" dxfId="1012" priority="964" stopIfTrue="1">
      <formula>(#REF!)</formula>
    </cfRule>
  </conditionalFormatting>
  <conditionalFormatting sqref="C2501:D2511 C2513:D2517">
    <cfRule type="expression" dxfId="1011" priority="941" stopIfTrue="1">
      <formula>NOT(#REF!)</formula>
    </cfRule>
    <cfRule type="expression" dxfId="1010" priority="942" stopIfTrue="1">
      <formula>(#REF!)</formula>
    </cfRule>
  </conditionalFormatting>
  <conditionalFormatting sqref="C2518:C2523">
    <cfRule type="expression" dxfId="1009" priority="939" stopIfTrue="1">
      <formula>NOT(#REF!)</formula>
    </cfRule>
    <cfRule type="expression" dxfId="1008" priority="940" stopIfTrue="1">
      <formula>(#REF!)</formula>
    </cfRule>
  </conditionalFormatting>
  <conditionalFormatting sqref="A2501:A2511 A2513:A2523">
    <cfRule type="cellIs" dxfId="1007" priority="943" stopIfTrue="1" operator="equal">
      <formula>0</formula>
    </cfRule>
    <cfRule type="cellIs" dxfId="1006" priority="944" stopIfTrue="1" operator="notEqual">
      <formula>0</formula>
    </cfRule>
  </conditionalFormatting>
  <conditionalFormatting sqref="C2472:D2472">
    <cfRule type="expression" dxfId="1005" priority="961" stopIfTrue="1">
      <formula>NOT(#REF!)</formula>
    </cfRule>
    <cfRule type="expression" dxfId="1004" priority="962" stopIfTrue="1">
      <formula>(#REF!)</formula>
    </cfRule>
  </conditionalFormatting>
  <conditionalFormatting sqref="E2507:E2510 E2514:E2517">
    <cfRule type="expression" dxfId="1003" priority="955" stopIfTrue="1">
      <formula>NOT(#REF!)</formula>
    </cfRule>
    <cfRule type="expression" dxfId="1002" priority="956" stopIfTrue="1">
      <formula>(#REF!)</formula>
    </cfRule>
  </conditionalFormatting>
  <conditionalFormatting sqref="A2500">
    <cfRule type="cellIs" dxfId="1001" priority="959" stopIfTrue="1" operator="equal">
      <formula>0</formula>
    </cfRule>
    <cfRule type="cellIs" dxfId="1000" priority="960" stopIfTrue="1" operator="notEqual">
      <formula>0</formula>
    </cfRule>
  </conditionalFormatting>
  <conditionalFormatting sqref="A2524:A2529 A2531:A2591 A2594:A2602">
    <cfRule type="cellIs" dxfId="999" priority="957" stopIfTrue="1" operator="equal">
      <formula>0</formula>
    </cfRule>
    <cfRule type="cellIs" dxfId="998" priority="958" stopIfTrue="1" operator="notEqual">
      <formula>0</formula>
    </cfRule>
  </conditionalFormatting>
  <conditionalFormatting sqref="A2606">
    <cfRule type="cellIs" dxfId="997" priority="919" stopIfTrue="1" operator="equal">
      <formula>0</formula>
    </cfRule>
    <cfRule type="cellIs" dxfId="996" priority="920" stopIfTrue="1" operator="notEqual">
      <formula>0</formula>
    </cfRule>
  </conditionalFormatting>
  <conditionalFormatting sqref="D2518:D2523">
    <cfRule type="expression" dxfId="995" priority="937" stopIfTrue="1">
      <formula>NOT(#REF!)</formula>
    </cfRule>
    <cfRule type="expression" dxfId="994" priority="938" stopIfTrue="1">
      <formula>(#REF!)</formula>
    </cfRule>
  </conditionalFormatting>
  <conditionalFormatting sqref="A2530">
    <cfRule type="cellIs" dxfId="993" priority="917" stopIfTrue="1" operator="equal">
      <formula>0</formula>
    </cfRule>
    <cfRule type="cellIs" dxfId="992" priority="918" stopIfTrue="1" operator="notEqual">
      <formula>0</formula>
    </cfRule>
  </conditionalFormatting>
  <conditionalFormatting sqref="D2531">
    <cfRule type="expression" dxfId="991" priority="933" stopIfTrue="1">
      <formula>NOT($A2531)</formula>
    </cfRule>
    <cfRule type="expression" dxfId="990" priority="934" stopIfTrue="1">
      <formula>($A2531)</formula>
    </cfRule>
  </conditionalFormatting>
  <conditionalFormatting sqref="E2600:E2602">
    <cfRule type="expression" dxfId="989" priority="951" stopIfTrue="1">
      <formula>NOT($A2595)</formula>
    </cfRule>
    <cfRule type="expression" dxfId="988" priority="952" stopIfTrue="1">
      <formula>($A2595)</formula>
    </cfRule>
  </conditionalFormatting>
  <conditionalFormatting sqref="C2595:D2598 C2586:E2591 C2573:D2576 E2574:E2578 C2580:E2580 C2582:E2583 E2567 C2532:E2536 C2538:E2542 C2544:E2545 C2547:E2565 C2567:D2571 E2569:E2571 C2524:E2529 C2531 E2531 C2578:D2578 C2585:D2585">
    <cfRule type="expression" dxfId="987" priority="947" stopIfTrue="1">
      <formula>NOT(#REF!)</formula>
    </cfRule>
    <cfRule type="expression" dxfId="986" priority="948" stopIfTrue="1">
      <formula>(#REF!)</formula>
    </cfRule>
  </conditionalFormatting>
  <conditionalFormatting sqref="E2573 E2568">
    <cfRule type="expression" dxfId="985" priority="949" stopIfTrue="1">
      <formula>NOT(#REF!)</formula>
    </cfRule>
    <cfRule type="expression" dxfId="984" priority="950" stopIfTrue="1">
      <formula>(#REF!)</formula>
    </cfRule>
  </conditionalFormatting>
  <conditionalFormatting sqref="E2519:E2522">
    <cfRule type="expression" dxfId="983" priority="935" stopIfTrue="1">
      <formula>NOT(#REF!)</formula>
    </cfRule>
    <cfRule type="expression" dxfId="982" priority="936" stopIfTrue="1">
      <formula>(#REF!)</formula>
    </cfRule>
  </conditionalFormatting>
  <conditionalFormatting sqref="C2512:D2512">
    <cfRule type="expression" dxfId="981" priority="929" stopIfTrue="1">
      <formula>NOT(#REF!)</formula>
    </cfRule>
    <cfRule type="expression" dxfId="980" priority="930" stopIfTrue="1">
      <formula>(#REF!)</formula>
    </cfRule>
  </conditionalFormatting>
  <conditionalFormatting sqref="A2512">
    <cfRule type="cellIs" dxfId="979" priority="931" stopIfTrue="1" operator="equal">
      <formula>0</formula>
    </cfRule>
    <cfRule type="cellIs" dxfId="978" priority="932" stopIfTrue="1" operator="notEqual">
      <formula>0</formula>
    </cfRule>
  </conditionalFormatting>
  <conditionalFormatting sqref="C2577:D2577">
    <cfRule type="expression" dxfId="977" priority="927" stopIfTrue="1">
      <formula>NOT(#REF!)</formula>
    </cfRule>
    <cfRule type="expression" dxfId="976" priority="928" stopIfTrue="1">
      <formula>(#REF!)</formula>
    </cfRule>
  </conditionalFormatting>
  <conditionalFormatting sqref="B2638">
    <cfRule type="expression" dxfId="975" priority="921" stopIfTrue="1">
      <formula>NOT($A2638)</formula>
    </cfRule>
    <cfRule type="expression" dxfId="974" priority="922" stopIfTrue="1">
      <formula>($A2638)</formula>
    </cfRule>
  </conditionalFormatting>
  <conditionalFormatting sqref="C2638:E2638">
    <cfRule type="expression" dxfId="973" priority="923" stopIfTrue="1">
      <formula>NOT(#REF!)</formula>
    </cfRule>
    <cfRule type="expression" dxfId="972" priority="924" stopIfTrue="1">
      <formula>(#REF!)</formula>
    </cfRule>
  </conditionalFormatting>
  <conditionalFormatting sqref="A2638">
    <cfRule type="cellIs" dxfId="971" priority="925" stopIfTrue="1" operator="equal">
      <formula>0</formula>
    </cfRule>
    <cfRule type="cellIs" dxfId="970" priority="926" stopIfTrue="1" operator="notEqual">
      <formula>0</formula>
    </cfRule>
  </conditionalFormatting>
  <conditionalFormatting sqref="A2637">
    <cfRule type="cellIs" dxfId="969" priority="887" stopIfTrue="1" operator="equal">
      <formula>0</formula>
    </cfRule>
    <cfRule type="cellIs" dxfId="968" priority="888" stopIfTrue="1" operator="notEqual">
      <formula>0</formula>
    </cfRule>
  </conditionalFormatting>
  <conditionalFormatting sqref="A2425">
    <cfRule type="cellIs" dxfId="967" priority="915" stopIfTrue="1" operator="equal">
      <formula>0</formula>
    </cfRule>
    <cfRule type="cellIs" dxfId="966" priority="916" stopIfTrue="1" operator="notEqual">
      <formula>0</formula>
    </cfRule>
  </conditionalFormatting>
  <conditionalFormatting sqref="D2654:E2672">
    <cfRule type="expression" dxfId="965" priority="913" stopIfTrue="1">
      <formula>NOT(#REF!)</formula>
    </cfRule>
    <cfRule type="expression" dxfId="964" priority="914" stopIfTrue="1">
      <formula>(#REF!)</formula>
    </cfRule>
  </conditionalFormatting>
  <conditionalFormatting sqref="C2607:D2615 C2620:D2624 C2617:D2618 D2616">
    <cfRule type="expression" dxfId="963" priority="899" stopIfTrue="1">
      <formula>NOT(#REF!)</formula>
    </cfRule>
    <cfRule type="expression" dxfId="962" priority="900" stopIfTrue="1">
      <formula>(#REF!)</formula>
    </cfRule>
  </conditionalFormatting>
  <conditionalFormatting sqref="E2700:E2703">
    <cfRule type="expression" dxfId="961" priority="911" stopIfTrue="1">
      <formula>NOT($A2700)</formula>
    </cfRule>
    <cfRule type="expression" dxfId="960" priority="912" stopIfTrue="1">
      <formula>($A2700)</formula>
    </cfRule>
  </conditionalFormatting>
  <conditionalFormatting sqref="D2625:D2630">
    <cfRule type="expression" dxfId="959" priority="895" stopIfTrue="1">
      <formula>NOT(#REF!)</formula>
    </cfRule>
    <cfRule type="expression" dxfId="958" priority="896" stopIfTrue="1">
      <formula>(#REF!)</formula>
    </cfRule>
  </conditionalFormatting>
  <conditionalFormatting sqref="A2631:A2636">
    <cfRule type="cellIs" dxfId="957" priority="909" stopIfTrue="1" operator="equal">
      <formula>0</formula>
    </cfRule>
    <cfRule type="cellIs" dxfId="956" priority="910" stopIfTrue="1" operator="notEqual">
      <formula>0</formula>
    </cfRule>
  </conditionalFormatting>
  <conditionalFormatting sqref="B2607:B2615 B2617:B2636">
    <cfRule type="expression" dxfId="955" priority="905" stopIfTrue="1">
      <formula>NOT($A2607)</formula>
    </cfRule>
    <cfRule type="expression" dxfId="954" priority="906" stopIfTrue="1">
      <formula>($A2607)</formula>
    </cfRule>
  </conditionalFormatting>
  <conditionalFormatting sqref="E2614:E2617 E2621:E2624">
    <cfRule type="expression" dxfId="953" priority="907" stopIfTrue="1">
      <formula>NOT(#REF!)</formula>
    </cfRule>
    <cfRule type="expression" dxfId="952" priority="908" stopIfTrue="1">
      <formula>(#REF!)</formula>
    </cfRule>
  </conditionalFormatting>
  <conditionalFormatting sqref="A2619">
    <cfRule type="cellIs" dxfId="951" priority="891" stopIfTrue="1" operator="equal">
      <formula>0</formula>
    </cfRule>
    <cfRule type="cellIs" dxfId="950" priority="892" stopIfTrue="1" operator="notEqual">
      <formula>0</formula>
    </cfRule>
  </conditionalFormatting>
  <conditionalFormatting sqref="C2625:C2630">
    <cfRule type="expression" dxfId="949" priority="897" stopIfTrue="1">
      <formula>NOT(#REF!)</formula>
    </cfRule>
    <cfRule type="expression" dxfId="948" priority="898" stopIfTrue="1">
      <formula>(#REF!)</formula>
    </cfRule>
  </conditionalFormatting>
  <conditionalFormatting sqref="C2631:E2636">
    <cfRule type="expression" dxfId="947" priority="903" stopIfTrue="1">
      <formula>NOT(#REF!)</formula>
    </cfRule>
    <cfRule type="expression" dxfId="946" priority="904" stopIfTrue="1">
      <formula>(#REF!)</formula>
    </cfRule>
  </conditionalFormatting>
  <conditionalFormatting sqref="A2607:A2618 A2620:A2630">
    <cfRule type="cellIs" dxfId="945" priority="901" stopIfTrue="1" operator="equal">
      <formula>0</formula>
    </cfRule>
    <cfRule type="cellIs" dxfId="944" priority="902" stopIfTrue="1" operator="notEqual">
      <formula>0</formula>
    </cfRule>
  </conditionalFormatting>
  <conditionalFormatting sqref="E2626:E2629">
    <cfRule type="expression" dxfId="943" priority="893" stopIfTrue="1">
      <formula>NOT(#REF!)</formula>
    </cfRule>
    <cfRule type="expression" dxfId="942" priority="894" stopIfTrue="1">
      <formula>(#REF!)</formula>
    </cfRule>
  </conditionalFormatting>
  <conditionalFormatting sqref="C2619:D2619">
    <cfRule type="expression" dxfId="941" priority="889" stopIfTrue="1">
      <formula>NOT(#REF!)</formula>
    </cfRule>
    <cfRule type="expression" dxfId="940" priority="890" stopIfTrue="1">
      <formula>(#REF!)</formula>
    </cfRule>
  </conditionalFormatting>
  <conditionalFormatting sqref="E2692">
    <cfRule type="expression" dxfId="939" priority="885" stopIfTrue="1">
      <formula>NOT(#REF!)</formula>
    </cfRule>
    <cfRule type="expression" dxfId="938" priority="886" stopIfTrue="1">
      <formula>(#REF!)</formula>
    </cfRule>
  </conditionalFormatting>
  <conditionalFormatting sqref="E2480">
    <cfRule type="expression" dxfId="937" priority="881" stopIfTrue="1">
      <formula>NOT(#REF!)</formula>
    </cfRule>
    <cfRule type="expression" dxfId="936" priority="882" stopIfTrue="1">
      <formula>(#REF!)</formula>
    </cfRule>
  </conditionalFormatting>
  <conditionalFormatting sqref="E2618">
    <cfRule type="expression" dxfId="935" priority="877" stopIfTrue="1">
      <formula>NOT(#REF!)</formula>
    </cfRule>
    <cfRule type="expression" dxfId="934" priority="878" stopIfTrue="1">
      <formula>(#REF!)</formula>
    </cfRule>
  </conditionalFormatting>
  <conditionalFormatting sqref="E2585">
    <cfRule type="expression" dxfId="933" priority="883" stopIfTrue="1">
      <formula>NOT(#REF!)</formula>
    </cfRule>
    <cfRule type="expression" dxfId="932" priority="884" stopIfTrue="1">
      <formula>(#REF!)</formula>
    </cfRule>
  </conditionalFormatting>
  <conditionalFormatting sqref="E2613">
    <cfRule type="expression" dxfId="931" priority="879" stopIfTrue="1">
      <formula>NOT(#REF!)</formula>
    </cfRule>
    <cfRule type="expression" dxfId="930" priority="880" stopIfTrue="1">
      <formula>(#REF!)</formula>
    </cfRule>
  </conditionalFormatting>
  <conditionalFormatting sqref="E2511">
    <cfRule type="expression" dxfId="929" priority="867" stopIfTrue="1">
      <formula>NOT(#REF!)</formula>
    </cfRule>
    <cfRule type="expression" dxfId="928" priority="868" stopIfTrue="1">
      <formula>(#REF!)</formula>
    </cfRule>
  </conditionalFormatting>
  <conditionalFormatting sqref="E2512">
    <cfRule type="expression" dxfId="927" priority="865" stopIfTrue="1">
      <formula>NOT(#REF!)</formula>
    </cfRule>
    <cfRule type="expression" dxfId="926" priority="866" stopIfTrue="1">
      <formula>(#REF!)</formula>
    </cfRule>
  </conditionalFormatting>
  <conditionalFormatting sqref="E2513">
    <cfRule type="expression" dxfId="925" priority="863" stopIfTrue="1">
      <formula>NOT(#REF!)</formula>
    </cfRule>
    <cfRule type="expression" dxfId="924" priority="864" stopIfTrue="1">
      <formula>(#REF!)</formula>
    </cfRule>
  </conditionalFormatting>
  <conditionalFormatting sqref="E2518">
    <cfRule type="expression" dxfId="923" priority="861" stopIfTrue="1">
      <formula>NOT(#REF!)</formula>
    </cfRule>
    <cfRule type="expression" dxfId="922" priority="862" stopIfTrue="1">
      <formula>(#REF!)</formula>
    </cfRule>
  </conditionalFormatting>
  <conditionalFormatting sqref="E2619">
    <cfRule type="expression" dxfId="921" priority="875" stopIfTrue="1">
      <formula>NOT(#REF!)</formula>
    </cfRule>
    <cfRule type="expression" dxfId="920" priority="876" stopIfTrue="1">
      <formula>(#REF!)</formula>
    </cfRule>
  </conditionalFormatting>
  <conditionalFormatting sqref="E2523">
    <cfRule type="expression" dxfId="919" priority="859" stopIfTrue="1">
      <formula>NOT(#REF!)</formula>
    </cfRule>
    <cfRule type="expression" dxfId="918" priority="860" stopIfTrue="1">
      <formula>(#REF!)</formula>
    </cfRule>
  </conditionalFormatting>
  <conditionalFormatting sqref="E2620">
    <cfRule type="expression" dxfId="917" priority="873" stopIfTrue="1">
      <formula>NOT(#REF!)</formula>
    </cfRule>
    <cfRule type="expression" dxfId="916" priority="874" stopIfTrue="1">
      <formula>(#REF!)</formula>
    </cfRule>
  </conditionalFormatting>
  <conditionalFormatting sqref="E2625">
    <cfRule type="expression" dxfId="915" priority="871" stopIfTrue="1">
      <formula>NOT(#REF!)</formula>
    </cfRule>
    <cfRule type="expression" dxfId="914" priority="872" stopIfTrue="1">
      <formula>(#REF!)</formula>
    </cfRule>
  </conditionalFormatting>
  <conditionalFormatting sqref="E2630">
    <cfRule type="expression" dxfId="913" priority="869" stopIfTrue="1">
      <formula>NOT(#REF!)</formula>
    </cfRule>
    <cfRule type="expression" dxfId="912" priority="870" stopIfTrue="1">
      <formula>(#REF!)</formula>
    </cfRule>
  </conditionalFormatting>
  <conditionalFormatting sqref="B2809:D2811">
    <cfRule type="expression" dxfId="911" priority="855" stopIfTrue="1">
      <formula>NOT($A2809)</formula>
    </cfRule>
    <cfRule type="expression" dxfId="910" priority="856" stopIfTrue="1">
      <formula>($A2809)</formula>
    </cfRule>
  </conditionalFormatting>
  <conditionalFormatting sqref="A2783:A2811">
    <cfRule type="cellIs" dxfId="909" priority="857" stopIfTrue="1" operator="equal">
      <formula>0</formula>
    </cfRule>
    <cfRule type="cellIs" dxfId="908" priority="858" stopIfTrue="1" operator="notEqual">
      <formula>0</formula>
    </cfRule>
  </conditionalFormatting>
  <conditionalFormatting sqref="B2796:B2802 B2793:B2794 B2749:B2753 B2755:B2756 B2758:B2776 B2778:B2782 B2784:B2789 B2791 B2804:B2807 B2743:B2747">
    <cfRule type="expression" dxfId="907" priority="843" stopIfTrue="1">
      <formula>NOT($A2743)</formula>
    </cfRule>
    <cfRule type="expression" dxfId="906" priority="844" stopIfTrue="1">
      <formula>($A2743)</formula>
    </cfRule>
  </conditionalFormatting>
  <conditionalFormatting sqref="E2809:E2811">
    <cfRule type="expression" dxfId="905" priority="853" stopIfTrue="1">
      <formula>NOT($A2804)</formula>
    </cfRule>
    <cfRule type="expression" dxfId="904" priority="854" stopIfTrue="1">
      <formula>($A2804)</formula>
    </cfRule>
  </conditionalFormatting>
  <conditionalFormatting sqref="C2804:D2807 C2797:E2802 C2784:D2789 E2785:E2789 C2791:E2791 C2793:E2794 E2778 C2749:E2753 C2755:E2756 C2758:C2776 C2778:D2782 E2780:E2782 C2743:E2747 C2796:D2796">
    <cfRule type="expression" dxfId="903" priority="845" stopIfTrue="1">
      <formula>NOT(#REF!)</formula>
    </cfRule>
    <cfRule type="expression" dxfId="902" priority="846" stopIfTrue="1">
      <formula>(#REF!)</formula>
    </cfRule>
  </conditionalFormatting>
  <conditionalFormatting sqref="E2784 E2779">
    <cfRule type="expression" dxfId="901" priority="847" stopIfTrue="1">
      <formula>NOT(#REF!)</formula>
    </cfRule>
    <cfRule type="expression" dxfId="900" priority="848" stopIfTrue="1">
      <formula>(#REF!)</formula>
    </cfRule>
  </conditionalFormatting>
  <conditionalFormatting sqref="A2743:A2782">
    <cfRule type="cellIs" dxfId="897" priority="851" stopIfTrue="1" operator="equal">
      <formula>0</formula>
    </cfRule>
    <cfRule type="cellIs" dxfId="896" priority="852" stopIfTrue="1" operator="notEqual">
      <formula>0</formula>
    </cfRule>
  </conditionalFormatting>
  <conditionalFormatting sqref="A2742">
    <cfRule type="cellIs" dxfId="895" priority="841" stopIfTrue="1" operator="equal">
      <formula>0</formula>
    </cfRule>
    <cfRule type="cellIs" dxfId="894" priority="842" stopIfTrue="1" operator="notEqual">
      <formula>0</formula>
    </cfRule>
  </conditionalFormatting>
  <conditionalFormatting sqref="A2710">
    <cfRule type="cellIs" dxfId="893" priority="835" stopIfTrue="1" operator="equal">
      <formula>0</formula>
    </cfRule>
    <cfRule type="cellIs" dxfId="892" priority="836" stopIfTrue="1" operator="notEqual">
      <formula>0</formula>
    </cfRule>
  </conditionalFormatting>
  <conditionalFormatting sqref="B2742">
    <cfRule type="expression" dxfId="891" priority="837" stopIfTrue="1">
      <formula>NOT($A2742)</formula>
    </cfRule>
    <cfRule type="expression" dxfId="890" priority="838" stopIfTrue="1">
      <formula>($A2742)</formula>
    </cfRule>
  </conditionalFormatting>
  <conditionalFormatting sqref="C2742:E2742">
    <cfRule type="expression" dxfId="889" priority="839" stopIfTrue="1">
      <formula>NOT(#REF!)</formula>
    </cfRule>
    <cfRule type="expression" dxfId="888" priority="840" stopIfTrue="1">
      <formula>(#REF!)</formula>
    </cfRule>
  </conditionalFormatting>
  <conditionalFormatting sqref="A2711:A2722 A2724:A2734">
    <cfRule type="cellIs" dxfId="887" priority="821" stopIfTrue="1" operator="equal">
      <formula>0</formula>
    </cfRule>
    <cfRule type="cellIs" dxfId="886" priority="822" stopIfTrue="1" operator="notEqual">
      <formula>0</formula>
    </cfRule>
  </conditionalFormatting>
  <conditionalFormatting sqref="A2741">
    <cfRule type="cellIs" dxfId="885" priority="807" stopIfTrue="1" operator="equal">
      <formula>0</formula>
    </cfRule>
    <cfRule type="cellIs" dxfId="884" priority="808" stopIfTrue="1" operator="notEqual">
      <formula>0</formula>
    </cfRule>
  </conditionalFormatting>
  <conditionalFormatting sqref="D2758:E2776">
    <cfRule type="expression" dxfId="883" priority="833" stopIfTrue="1">
      <formula>NOT(#REF!)</formula>
    </cfRule>
    <cfRule type="expression" dxfId="882" priority="834" stopIfTrue="1">
      <formula>(#REF!)</formula>
    </cfRule>
  </conditionalFormatting>
  <conditionalFormatting sqref="E2804:E2807">
    <cfRule type="expression" dxfId="881" priority="831" stopIfTrue="1">
      <formula>NOT($A2804)</formula>
    </cfRule>
    <cfRule type="expression" dxfId="880" priority="832" stopIfTrue="1">
      <formula>($A2804)</formula>
    </cfRule>
  </conditionalFormatting>
  <conditionalFormatting sqref="B2711:B2740">
    <cfRule type="expression" dxfId="879" priority="825" stopIfTrue="1">
      <formula>NOT($A2711)</formula>
    </cfRule>
    <cfRule type="expression" dxfId="878" priority="826" stopIfTrue="1">
      <formula>($A2711)</formula>
    </cfRule>
  </conditionalFormatting>
  <conditionalFormatting sqref="E2718:E2721 E2725:E2728">
    <cfRule type="expression" dxfId="877" priority="827" stopIfTrue="1">
      <formula>NOT(#REF!)</formula>
    </cfRule>
    <cfRule type="expression" dxfId="876" priority="828" stopIfTrue="1">
      <formula>(#REF!)</formula>
    </cfRule>
  </conditionalFormatting>
  <conditionalFormatting sqref="A2735:A2740">
    <cfRule type="cellIs" dxfId="875" priority="829" stopIfTrue="1" operator="equal">
      <formula>0</formula>
    </cfRule>
    <cfRule type="cellIs" dxfId="874" priority="830" stopIfTrue="1" operator="notEqual">
      <formula>0</formula>
    </cfRule>
  </conditionalFormatting>
  <conditionalFormatting sqref="C2729:C2734">
    <cfRule type="expression" dxfId="873" priority="817" stopIfTrue="1">
      <formula>NOT(#REF!)</formula>
    </cfRule>
    <cfRule type="expression" dxfId="872" priority="818" stopIfTrue="1">
      <formula>(#REF!)</formula>
    </cfRule>
  </conditionalFormatting>
  <conditionalFormatting sqref="C2735:E2740">
    <cfRule type="expression" dxfId="871" priority="823" stopIfTrue="1">
      <formula>NOT(#REF!)</formula>
    </cfRule>
    <cfRule type="expression" dxfId="870" priority="824" stopIfTrue="1">
      <formula>(#REF!)</formula>
    </cfRule>
  </conditionalFormatting>
  <conditionalFormatting sqref="C2711:D2722 C2724:D2728">
    <cfRule type="expression" dxfId="869" priority="819" stopIfTrue="1">
      <formula>NOT(#REF!)</formula>
    </cfRule>
    <cfRule type="expression" dxfId="868" priority="820" stopIfTrue="1">
      <formula>(#REF!)</formula>
    </cfRule>
  </conditionalFormatting>
  <conditionalFormatting sqref="D2729:D2734">
    <cfRule type="expression" dxfId="867" priority="815" stopIfTrue="1">
      <formula>NOT(#REF!)</formula>
    </cfRule>
    <cfRule type="expression" dxfId="866" priority="816" stopIfTrue="1">
      <formula>(#REF!)</formula>
    </cfRule>
  </conditionalFormatting>
  <conditionalFormatting sqref="E2730:E2733">
    <cfRule type="expression" dxfId="865" priority="813" stopIfTrue="1">
      <formula>NOT(#REF!)</formula>
    </cfRule>
    <cfRule type="expression" dxfId="864" priority="814" stopIfTrue="1">
      <formula>(#REF!)</formula>
    </cfRule>
  </conditionalFormatting>
  <conditionalFormatting sqref="C2723:D2723">
    <cfRule type="expression" dxfId="863" priority="809" stopIfTrue="1">
      <formula>NOT(#REF!)</formula>
    </cfRule>
    <cfRule type="expression" dxfId="862" priority="810" stopIfTrue="1">
      <formula>(#REF!)</formula>
    </cfRule>
  </conditionalFormatting>
  <conditionalFormatting sqref="A2723">
    <cfRule type="cellIs" dxfId="861" priority="811" stopIfTrue="1" operator="equal">
      <formula>0</formula>
    </cfRule>
    <cfRule type="cellIs" dxfId="860" priority="812" stopIfTrue="1" operator="notEqual">
      <formula>0</formula>
    </cfRule>
  </conditionalFormatting>
  <conditionalFormatting sqref="E2796">
    <cfRule type="expression" dxfId="859" priority="805" stopIfTrue="1">
      <formula>NOT(#REF!)</formula>
    </cfRule>
    <cfRule type="expression" dxfId="858" priority="806" stopIfTrue="1">
      <formula>(#REF!)</formula>
    </cfRule>
  </conditionalFormatting>
  <conditionalFormatting sqref="E2717">
    <cfRule type="expression" dxfId="857" priority="803" stopIfTrue="1">
      <formula>NOT(#REF!)</formula>
    </cfRule>
    <cfRule type="expression" dxfId="856" priority="804" stopIfTrue="1">
      <formula>(#REF!)</formula>
    </cfRule>
  </conditionalFormatting>
  <conditionalFormatting sqref="E2722">
    <cfRule type="expression" dxfId="855" priority="801" stopIfTrue="1">
      <formula>NOT(#REF!)</formula>
    </cfRule>
    <cfRule type="expression" dxfId="854" priority="802" stopIfTrue="1">
      <formula>(#REF!)</formula>
    </cfRule>
  </conditionalFormatting>
  <conditionalFormatting sqref="E2723">
    <cfRule type="expression" dxfId="853" priority="799" stopIfTrue="1">
      <formula>NOT(#REF!)</formula>
    </cfRule>
    <cfRule type="expression" dxfId="852" priority="800" stopIfTrue="1">
      <formula>(#REF!)</formula>
    </cfRule>
  </conditionalFormatting>
  <conditionalFormatting sqref="E2724">
    <cfRule type="expression" dxfId="851" priority="797" stopIfTrue="1">
      <formula>NOT(#REF!)</formula>
    </cfRule>
    <cfRule type="expression" dxfId="850" priority="798" stopIfTrue="1">
      <formula>(#REF!)</formula>
    </cfRule>
  </conditionalFormatting>
  <conditionalFormatting sqref="E2729">
    <cfRule type="expression" dxfId="849" priority="795" stopIfTrue="1">
      <formula>NOT(#REF!)</formula>
    </cfRule>
    <cfRule type="expression" dxfId="848" priority="796" stopIfTrue="1">
      <formula>(#REF!)</formula>
    </cfRule>
  </conditionalFormatting>
  <conditionalFormatting sqref="E2734">
    <cfRule type="expression" dxfId="847" priority="793" stopIfTrue="1">
      <formula>NOT(#REF!)</formula>
    </cfRule>
    <cfRule type="expression" dxfId="846" priority="794" stopIfTrue="1">
      <formula>(#REF!)</formula>
    </cfRule>
  </conditionalFormatting>
  <conditionalFormatting sqref="A2815">
    <cfRule type="cellIs" dxfId="845" priority="791" stopIfTrue="1" operator="equal">
      <formula>0</formula>
    </cfRule>
    <cfRule type="cellIs" dxfId="844" priority="792" stopIfTrue="1" operator="notEqual">
      <formula>0</formula>
    </cfRule>
  </conditionalFormatting>
  <conditionalFormatting sqref="A2841">
    <cfRule type="cellIs" dxfId="843" priority="789" stopIfTrue="1" operator="equal">
      <formula>0</formula>
    </cfRule>
    <cfRule type="cellIs" dxfId="842" priority="790" stopIfTrue="1" operator="notEqual">
      <formula>0</formula>
    </cfRule>
  </conditionalFormatting>
  <conditionalFormatting sqref="E2816:E2818">
    <cfRule type="expression" dxfId="841" priority="779" stopIfTrue="1">
      <formula>NOT($A2816)</formula>
    </cfRule>
    <cfRule type="expression" dxfId="840" priority="780" stopIfTrue="1">
      <formula>($A2816)</formula>
    </cfRule>
  </conditionalFormatting>
  <conditionalFormatting sqref="B2816:B2819">
    <cfRule type="expression" dxfId="839" priority="785" stopIfTrue="1">
      <formula>NOT($A2816)</formula>
    </cfRule>
    <cfRule type="expression" dxfId="838" priority="786" stopIfTrue="1">
      <formula>($A2816)</formula>
    </cfRule>
  </conditionalFormatting>
  <conditionalFormatting sqref="A2816:A2819">
    <cfRule type="cellIs" dxfId="837" priority="787" stopIfTrue="1" operator="equal">
      <formula>0</formula>
    </cfRule>
    <cfRule type="cellIs" dxfId="836" priority="788" stopIfTrue="1" operator="notEqual">
      <formula>0</formula>
    </cfRule>
  </conditionalFormatting>
  <conditionalFormatting sqref="C2819:D2819">
    <cfRule type="expression" dxfId="835" priority="783" stopIfTrue="1">
      <formula>NOT(#REF!)</formula>
    </cfRule>
    <cfRule type="expression" dxfId="834" priority="784" stopIfTrue="1">
      <formula>(#REF!)</formula>
    </cfRule>
  </conditionalFormatting>
  <conditionalFormatting sqref="C2816:D2818">
    <cfRule type="expression" dxfId="833" priority="781" stopIfTrue="1">
      <formula>NOT(#REF!)</formula>
    </cfRule>
    <cfRule type="expression" dxfId="832" priority="782" stopIfTrue="1">
      <formula>(#REF!)</formula>
    </cfRule>
  </conditionalFormatting>
  <conditionalFormatting sqref="B2864:D2864 B2855:B2862 E2860:E2862 E2855:E2858">
    <cfRule type="expression" dxfId="831" priority="773" stopIfTrue="1">
      <formula>NOT($A2855)</formula>
    </cfRule>
    <cfRule type="expression" dxfId="830" priority="774" stopIfTrue="1">
      <formula>($A2855)</formula>
    </cfRule>
  </conditionalFormatting>
  <conditionalFormatting sqref="A2854:A2864">
    <cfRule type="cellIs" dxfId="829" priority="775" stopIfTrue="1" operator="equal">
      <formula>0</formula>
    </cfRule>
    <cfRule type="cellIs" dxfId="828" priority="776" stopIfTrue="1" operator="notEqual">
      <formula>0</formula>
    </cfRule>
  </conditionalFormatting>
  <conditionalFormatting sqref="E2864">
    <cfRule type="expression" dxfId="827" priority="777" stopIfTrue="1">
      <formula>NOT($A2854)</formula>
    </cfRule>
    <cfRule type="expression" dxfId="826" priority="778" stopIfTrue="1">
      <formula>($A2854)</formula>
    </cfRule>
  </conditionalFormatting>
  <conditionalFormatting sqref="B2850:B2851">
    <cfRule type="expression" dxfId="825" priority="767" stopIfTrue="1">
      <formula>NOT($A2850)</formula>
    </cfRule>
    <cfRule type="expression" dxfId="824" priority="768" stopIfTrue="1">
      <formula>($A2850)</formula>
    </cfRule>
  </conditionalFormatting>
  <conditionalFormatting sqref="C2850:D2851">
    <cfRule type="expression" dxfId="823" priority="769" stopIfTrue="1">
      <formula>NOT(#REF!)</formula>
    </cfRule>
    <cfRule type="expression" dxfId="822" priority="770" stopIfTrue="1">
      <formula>(#REF!)</formula>
    </cfRule>
  </conditionalFormatting>
  <conditionalFormatting sqref="A2850:A2851">
    <cfRule type="cellIs" dxfId="821" priority="771" stopIfTrue="1" operator="equal">
      <formula>0</formula>
    </cfRule>
    <cfRule type="cellIs" dxfId="820" priority="772" stopIfTrue="1" operator="notEqual">
      <formula>0</formula>
    </cfRule>
  </conditionalFormatting>
  <conditionalFormatting sqref="B2848:B2849">
    <cfRule type="expression" dxfId="819" priority="763" stopIfTrue="1">
      <formula>NOT($A2848)</formula>
    </cfRule>
    <cfRule type="expression" dxfId="818" priority="764" stopIfTrue="1">
      <formula>($A2848)</formula>
    </cfRule>
  </conditionalFormatting>
  <conditionalFormatting sqref="A2848:A2849">
    <cfRule type="cellIs" dxfId="817" priority="765" stopIfTrue="1" operator="equal">
      <formula>0</formula>
    </cfRule>
    <cfRule type="cellIs" dxfId="816" priority="766" stopIfTrue="1" operator="notEqual">
      <formula>0</formula>
    </cfRule>
  </conditionalFormatting>
  <conditionalFormatting sqref="C2849:D2849">
    <cfRule type="expression" dxfId="815" priority="761" stopIfTrue="1">
      <formula>NOT(#REF!)</formula>
    </cfRule>
    <cfRule type="expression" dxfId="814" priority="762" stopIfTrue="1">
      <formula>(#REF!)</formula>
    </cfRule>
  </conditionalFormatting>
  <conditionalFormatting sqref="C2848:D2848">
    <cfRule type="expression" dxfId="813" priority="759" stopIfTrue="1">
      <formula>NOT(#REF!)</formula>
    </cfRule>
    <cfRule type="expression" dxfId="812" priority="760" stopIfTrue="1">
      <formula>(#REF!)</formula>
    </cfRule>
  </conditionalFormatting>
  <conditionalFormatting sqref="B2846:B2847">
    <cfRule type="expression" dxfId="811" priority="755" stopIfTrue="1">
      <formula>NOT($A2846)</formula>
    </cfRule>
    <cfRule type="expression" dxfId="810" priority="756" stopIfTrue="1">
      <formula>($A2846)</formula>
    </cfRule>
  </conditionalFormatting>
  <conditionalFormatting sqref="A2846:A2847">
    <cfRule type="cellIs" dxfId="809" priority="757" stopIfTrue="1" operator="equal">
      <formula>0</formula>
    </cfRule>
    <cfRule type="cellIs" dxfId="808" priority="758" stopIfTrue="1" operator="notEqual">
      <formula>0</formula>
    </cfRule>
  </conditionalFormatting>
  <conditionalFormatting sqref="C2847:D2847">
    <cfRule type="expression" dxfId="807" priority="753" stopIfTrue="1">
      <formula>NOT(#REF!)</formula>
    </cfRule>
    <cfRule type="expression" dxfId="806" priority="754" stopIfTrue="1">
      <formula>(#REF!)</formula>
    </cfRule>
  </conditionalFormatting>
  <conditionalFormatting sqref="C2846:D2846">
    <cfRule type="expression" dxfId="805" priority="751" stopIfTrue="1">
      <formula>NOT(#REF!)</formula>
    </cfRule>
    <cfRule type="expression" dxfId="804" priority="752" stopIfTrue="1">
      <formula>(#REF!)</formula>
    </cfRule>
  </conditionalFormatting>
  <conditionalFormatting sqref="B2852:B2853">
    <cfRule type="expression" dxfId="803" priority="747" stopIfTrue="1">
      <formula>NOT($A2852)</formula>
    </cfRule>
    <cfRule type="expression" dxfId="802" priority="748" stopIfTrue="1">
      <formula>($A2852)</formula>
    </cfRule>
  </conditionalFormatting>
  <conditionalFormatting sqref="A2852:A2853">
    <cfRule type="cellIs" dxfId="801" priority="749" stopIfTrue="1" operator="equal">
      <formula>0</formula>
    </cfRule>
    <cfRule type="cellIs" dxfId="800" priority="750" stopIfTrue="1" operator="notEqual">
      <formula>0</formula>
    </cfRule>
  </conditionalFormatting>
  <conditionalFormatting sqref="D2852:D2853">
    <cfRule type="expression" dxfId="799" priority="745" stopIfTrue="1">
      <formula>NOT(#REF!)</formula>
    </cfRule>
    <cfRule type="expression" dxfId="798" priority="746" stopIfTrue="1">
      <formula>(#REF!)</formula>
    </cfRule>
  </conditionalFormatting>
  <conditionalFormatting sqref="E2852:E2853 C2852:C2853">
    <cfRule type="expression" dxfId="797" priority="743" stopIfTrue="1">
      <formula>NOT(#REF!)</formula>
    </cfRule>
    <cfRule type="expression" dxfId="796" priority="744" stopIfTrue="1">
      <formula>(#REF!)</formula>
    </cfRule>
  </conditionalFormatting>
  <conditionalFormatting sqref="B2842:B2845">
    <cfRule type="expression" dxfId="795" priority="739" stopIfTrue="1">
      <formula>NOT($A2842)</formula>
    </cfRule>
    <cfRule type="expression" dxfId="794" priority="740" stopIfTrue="1">
      <formula>($A2842)</formula>
    </cfRule>
  </conditionalFormatting>
  <conditionalFormatting sqref="A2842:A2845">
    <cfRule type="cellIs" dxfId="793" priority="741" stopIfTrue="1" operator="equal">
      <formula>0</formula>
    </cfRule>
    <cfRule type="cellIs" dxfId="792" priority="742" stopIfTrue="1" operator="notEqual">
      <formula>0</formula>
    </cfRule>
  </conditionalFormatting>
  <conditionalFormatting sqref="C2845:D2845">
    <cfRule type="expression" dxfId="791" priority="737" stopIfTrue="1">
      <formula>NOT(#REF!)</formula>
    </cfRule>
    <cfRule type="expression" dxfId="790" priority="738" stopIfTrue="1">
      <formula>(#REF!)</formula>
    </cfRule>
  </conditionalFormatting>
  <conditionalFormatting sqref="C2842:D2844">
    <cfRule type="expression" dxfId="789" priority="735" stopIfTrue="1">
      <formula>NOT(#REF!)</formula>
    </cfRule>
    <cfRule type="expression" dxfId="788" priority="736" stopIfTrue="1">
      <formula>(#REF!)</formula>
    </cfRule>
  </conditionalFormatting>
  <conditionalFormatting sqref="E2197">
    <cfRule type="expression" dxfId="787" priority="733" stopIfTrue="1">
      <formula>NOT($A2197)</formula>
    </cfRule>
    <cfRule type="expression" dxfId="786" priority="734" stopIfTrue="1">
      <formula>($A2197)</formula>
    </cfRule>
  </conditionalFormatting>
  <conditionalFormatting sqref="A1041">
    <cfRule type="cellIs" dxfId="783" priority="717" stopIfTrue="1" operator="equal">
      <formula>0</formula>
    </cfRule>
    <cfRule type="cellIs" dxfId="782" priority="718" stopIfTrue="1" operator="notEqual">
      <formula>0</formula>
    </cfRule>
  </conditionalFormatting>
  <conditionalFormatting sqref="A1032">
    <cfRule type="cellIs" dxfId="781" priority="729" stopIfTrue="1" operator="equal">
      <formula>0</formula>
    </cfRule>
    <cfRule type="cellIs" dxfId="780" priority="730" stopIfTrue="1" operator="notEqual">
      <formula>0</formula>
    </cfRule>
  </conditionalFormatting>
  <conditionalFormatting sqref="B1033">
    <cfRule type="cellIs" dxfId="779" priority="727" stopIfTrue="1" operator="equal">
      <formula>0</formula>
    </cfRule>
    <cfRule type="cellIs" dxfId="778" priority="728" stopIfTrue="1" operator="greaterThan">
      <formula>0</formula>
    </cfRule>
  </conditionalFormatting>
  <conditionalFormatting sqref="B1126:B1138 B1141">
    <cfRule type="expression" dxfId="777" priority="723" stopIfTrue="1">
      <formula>NOT($A1126)</formula>
    </cfRule>
    <cfRule type="expression" dxfId="776" priority="724" stopIfTrue="1">
      <formula>($A1126)</formula>
    </cfRule>
  </conditionalFormatting>
  <conditionalFormatting sqref="A1126:A1141">
    <cfRule type="cellIs" dxfId="775" priority="725" stopIfTrue="1" operator="equal">
      <formula>0</formula>
    </cfRule>
    <cfRule type="cellIs" dxfId="774" priority="726" stopIfTrue="1" operator="notEqual">
      <formula>0</formula>
    </cfRule>
  </conditionalFormatting>
  <conditionalFormatting sqref="A1167">
    <cfRule type="cellIs" dxfId="773" priority="721" stopIfTrue="1" operator="equal">
      <formula>0</formula>
    </cfRule>
    <cfRule type="cellIs" dxfId="772" priority="722" stopIfTrue="1" operator="notEqual">
      <formula>0</formula>
    </cfRule>
  </conditionalFormatting>
  <conditionalFormatting sqref="B1125">
    <cfRule type="cellIs" dxfId="771" priority="719" stopIfTrue="1" operator="equal">
      <formula>0</formula>
    </cfRule>
    <cfRule type="cellIs" dxfId="770" priority="720" stopIfTrue="1" operator="greaterThan">
      <formula>0</formula>
    </cfRule>
  </conditionalFormatting>
  <conditionalFormatting sqref="A1050">
    <cfRule type="cellIs" dxfId="769" priority="715" stopIfTrue="1" operator="equal">
      <formula>0</formula>
    </cfRule>
    <cfRule type="cellIs" dxfId="768" priority="716" stopIfTrue="1" operator="notEqual">
      <formula>0</formula>
    </cfRule>
  </conditionalFormatting>
  <conditionalFormatting sqref="A1046">
    <cfRule type="cellIs" dxfId="767" priority="713" stopIfTrue="1" operator="equal">
      <formula>0</formula>
    </cfRule>
    <cfRule type="cellIs" dxfId="766" priority="714" stopIfTrue="1" operator="notEqual">
      <formula>0</formula>
    </cfRule>
  </conditionalFormatting>
  <conditionalFormatting sqref="A1142">
    <cfRule type="cellIs" dxfId="765" priority="711" stopIfTrue="1" operator="equal">
      <formula>0</formula>
    </cfRule>
    <cfRule type="cellIs" dxfId="764" priority="712" stopIfTrue="1" operator="notEqual">
      <formula>0</formula>
    </cfRule>
  </conditionalFormatting>
  <conditionalFormatting sqref="A1162 A1158 A1146">
    <cfRule type="cellIs" dxfId="763" priority="709" stopIfTrue="1" operator="equal">
      <formula>0</formula>
    </cfRule>
    <cfRule type="cellIs" dxfId="762" priority="710" stopIfTrue="1" operator="notEqual">
      <formula>0</formula>
    </cfRule>
  </conditionalFormatting>
  <conditionalFormatting sqref="B1139:B1140">
    <cfRule type="expression" dxfId="761" priority="707" stopIfTrue="1">
      <formula>NOT($A1139)</formula>
    </cfRule>
    <cfRule type="expression" dxfId="760" priority="708" stopIfTrue="1">
      <formula>($A1139)</formula>
    </cfRule>
  </conditionalFormatting>
  <conditionalFormatting sqref="C1943:D1943">
    <cfRule type="expression" dxfId="759" priority="705" stopIfTrue="1">
      <formula>NOT($A1943)</formula>
    </cfRule>
    <cfRule type="expression" dxfId="758" priority="706" stopIfTrue="1">
      <formula>($A1943)</formula>
    </cfRule>
  </conditionalFormatting>
  <conditionalFormatting sqref="E1943">
    <cfRule type="expression" dxfId="757" priority="703" stopIfTrue="1">
      <formula>NOT($A1943)</formula>
    </cfRule>
    <cfRule type="expression" dxfId="756" priority="704" stopIfTrue="1">
      <formula>($A1943)</formula>
    </cfRule>
  </conditionalFormatting>
  <conditionalFormatting sqref="E2199">
    <cfRule type="expression" dxfId="755" priority="701" stopIfTrue="1">
      <formula>NOT($A2199)</formula>
    </cfRule>
    <cfRule type="expression" dxfId="754" priority="702" stopIfTrue="1">
      <formula>($A2199)</formula>
    </cfRule>
  </conditionalFormatting>
  <conditionalFormatting sqref="E2200">
    <cfRule type="expression" dxfId="753" priority="699" stopIfTrue="1">
      <formula>NOT($A2200)</formula>
    </cfRule>
    <cfRule type="expression" dxfId="752" priority="700" stopIfTrue="1">
      <formula>($A2200)</formula>
    </cfRule>
  </conditionalFormatting>
  <conditionalFormatting sqref="A2391">
    <cfRule type="cellIs" dxfId="751" priority="697" stopIfTrue="1" operator="equal">
      <formula>0</formula>
    </cfRule>
    <cfRule type="cellIs" dxfId="750" priority="698" stopIfTrue="1" operator="notEqual">
      <formula>0</formula>
    </cfRule>
  </conditionalFormatting>
  <conditionalFormatting sqref="C2199:D2199">
    <cfRule type="expression" dxfId="749" priority="695" stopIfTrue="1">
      <formula>NOT($A2199)</formula>
    </cfRule>
    <cfRule type="expression" dxfId="748" priority="696" stopIfTrue="1">
      <formula>($A2199)</formula>
    </cfRule>
  </conditionalFormatting>
  <conditionalFormatting sqref="C2200:D2200">
    <cfRule type="expression" dxfId="747" priority="693" stopIfTrue="1">
      <formula>NOT($A2200)</formula>
    </cfRule>
    <cfRule type="expression" dxfId="746" priority="694" stopIfTrue="1">
      <formula>($A2200)</formula>
    </cfRule>
  </conditionalFormatting>
  <conditionalFormatting sqref="C1715:C1718">
    <cfRule type="expression" dxfId="745" priority="691" stopIfTrue="1">
      <formula>NOT($A1715)</formula>
    </cfRule>
    <cfRule type="expression" dxfId="744" priority="692" stopIfTrue="1">
      <formula>($A1715)</formula>
    </cfRule>
  </conditionalFormatting>
  <conditionalFormatting sqref="C1714">
    <cfRule type="expression" dxfId="743" priority="689" stopIfTrue="1">
      <formula>NOT($A1714)</formula>
    </cfRule>
    <cfRule type="expression" dxfId="742" priority="690" stopIfTrue="1">
      <formula>($A1714)</formula>
    </cfRule>
  </conditionalFormatting>
  <conditionalFormatting sqref="C1710:C1713">
    <cfRule type="expression" dxfId="741" priority="687" stopIfTrue="1">
      <formula>NOT($A1710)</formula>
    </cfRule>
    <cfRule type="expression" dxfId="740" priority="688" stopIfTrue="1">
      <formula>($A1710)</formula>
    </cfRule>
  </conditionalFormatting>
  <conditionalFormatting sqref="A1719">
    <cfRule type="cellIs" dxfId="739" priority="685" stopIfTrue="1" operator="equal">
      <formula>0</formula>
    </cfRule>
    <cfRule type="cellIs" dxfId="738" priority="686" stopIfTrue="1" operator="notEqual">
      <formula>0</formula>
    </cfRule>
  </conditionalFormatting>
  <conditionalFormatting sqref="C1747:C1752">
    <cfRule type="expression" dxfId="737" priority="683" stopIfTrue="1">
      <formula>NOT($A1747)</formula>
    </cfRule>
    <cfRule type="expression" dxfId="736" priority="684" stopIfTrue="1">
      <formula>($A1747)</formula>
    </cfRule>
  </conditionalFormatting>
  <conditionalFormatting sqref="A1753">
    <cfRule type="cellIs" dxfId="735" priority="681" stopIfTrue="1" operator="equal">
      <formula>0</formula>
    </cfRule>
    <cfRule type="cellIs" dxfId="734" priority="682" stopIfTrue="1" operator="notEqual">
      <formula>0</formula>
    </cfRule>
  </conditionalFormatting>
  <conditionalFormatting sqref="C1783">
    <cfRule type="expression" dxfId="733" priority="2225" stopIfTrue="1">
      <formula>NOT($A1810)</formula>
    </cfRule>
    <cfRule type="expression" dxfId="732" priority="2226" stopIfTrue="1">
      <formula>($A1810)</formula>
    </cfRule>
  </conditionalFormatting>
  <conditionalFormatting sqref="A1792">
    <cfRule type="cellIs" dxfId="731" priority="679" stopIfTrue="1" operator="equal">
      <formula>0</formula>
    </cfRule>
    <cfRule type="cellIs" dxfId="730" priority="680" stopIfTrue="1" operator="notEqual">
      <formula>0</formula>
    </cfRule>
  </conditionalFormatting>
  <conditionalFormatting sqref="A1761">
    <cfRule type="cellIs" dxfId="729" priority="677" stopIfTrue="1" operator="equal">
      <formula>0</formula>
    </cfRule>
    <cfRule type="cellIs" dxfId="728" priority="678" stopIfTrue="1" operator="notEqual">
      <formula>0</formula>
    </cfRule>
  </conditionalFormatting>
  <conditionalFormatting sqref="A1776">
    <cfRule type="cellIs" dxfId="727" priority="675" stopIfTrue="1" operator="equal">
      <formula>0</formula>
    </cfRule>
    <cfRule type="cellIs" dxfId="726" priority="676" stopIfTrue="1" operator="notEqual">
      <formula>0</formula>
    </cfRule>
  </conditionalFormatting>
  <conditionalFormatting sqref="C1774">
    <cfRule type="expression" dxfId="725" priority="2227" stopIfTrue="1">
      <formula>NOT(#REF!)</formula>
    </cfRule>
    <cfRule type="expression" dxfId="724" priority="2228" stopIfTrue="1">
      <formula>(#REF!)</formula>
    </cfRule>
  </conditionalFormatting>
  <conditionalFormatting sqref="A1812">
    <cfRule type="cellIs" dxfId="723" priority="673" stopIfTrue="1" operator="equal">
      <formula>0</formula>
    </cfRule>
    <cfRule type="cellIs" dxfId="722" priority="674" stopIfTrue="1" operator="notEqual">
      <formula>0</formula>
    </cfRule>
  </conditionalFormatting>
  <conditionalFormatting sqref="A352">
    <cfRule type="cellIs" dxfId="675" priority="627" stopIfTrue="1" operator="equal">
      <formula>0</formula>
    </cfRule>
    <cfRule type="cellIs" dxfId="674" priority="628" stopIfTrue="1" operator="notEqual">
      <formula>0</formula>
    </cfRule>
  </conditionalFormatting>
  <conditionalFormatting sqref="B353">
    <cfRule type="cellIs" dxfId="673" priority="625" stopIfTrue="1" operator="equal">
      <formula>0</formula>
    </cfRule>
    <cfRule type="cellIs" dxfId="672" priority="626" stopIfTrue="1" operator="greaterThan">
      <formula>0</formula>
    </cfRule>
  </conditionalFormatting>
  <conditionalFormatting sqref="A1258">
    <cfRule type="cellIs" dxfId="671" priority="623" stopIfTrue="1" operator="equal">
      <formula>0</formula>
    </cfRule>
    <cfRule type="cellIs" dxfId="670" priority="624" stopIfTrue="1" operator="notEqual">
      <formula>0</formula>
    </cfRule>
  </conditionalFormatting>
  <conditionalFormatting sqref="B1259">
    <cfRule type="cellIs" dxfId="669" priority="621" stopIfTrue="1" operator="equal">
      <formula>0</formula>
    </cfRule>
    <cfRule type="cellIs" dxfId="668" priority="622" stopIfTrue="1" operator="greaterThan">
      <formula>0</formula>
    </cfRule>
  </conditionalFormatting>
  <conditionalFormatting sqref="A1295">
    <cfRule type="cellIs" dxfId="667" priority="609" stopIfTrue="1" operator="equal">
      <formula>0</formula>
    </cfRule>
    <cfRule type="cellIs" dxfId="666" priority="610" stopIfTrue="1" operator="notEqual">
      <formula>0</formula>
    </cfRule>
  </conditionalFormatting>
  <conditionalFormatting sqref="B1271">
    <cfRule type="cellIs" dxfId="665" priority="619" stopIfTrue="1" operator="equal">
      <formula>0</formula>
    </cfRule>
    <cfRule type="cellIs" dxfId="664" priority="620" stopIfTrue="1" operator="greaterThan">
      <formula>0</formula>
    </cfRule>
  </conditionalFormatting>
  <conditionalFormatting sqref="B1297:E1297 B1307:E1307 B1299:D1299 B1298 E1298 B1300:B1306 E1302:E1306">
    <cfRule type="expression" dxfId="663" priority="615" stopIfTrue="1">
      <formula>NOT($A1297)</formula>
    </cfRule>
    <cfRule type="expression" dxfId="662" priority="616" stopIfTrue="1">
      <formula>($A1297)</formula>
    </cfRule>
  </conditionalFormatting>
  <conditionalFormatting sqref="A1297:A1307">
    <cfRule type="cellIs" dxfId="661" priority="617" stopIfTrue="1" operator="equal">
      <formula>0</formula>
    </cfRule>
    <cfRule type="cellIs" dxfId="660" priority="618" stopIfTrue="1" operator="notEqual">
      <formula>0</formula>
    </cfRule>
  </conditionalFormatting>
  <conditionalFormatting sqref="B1296">
    <cfRule type="cellIs" dxfId="659" priority="613" stopIfTrue="1" operator="equal">
      <formula>0</formula>
    </cfRule>
    <cfRule type="cellIs" dxfId="658" priority="614" stopIfTrue="1" operator="greaterThan">
      <formula>0</formula>
    </cfRule>
  </conditionalFormatting>
  <conditionalFormatting sqref="A1270">
    <cfRule type="cellIs" dxfId="657" priority="611" stopIfTrue="1" operator="equal">
      <formula>0</formula>
    </cfRule>
    <cfRule type="cellIs" dxfId="656" priority="612" stopIfTrue="1" operator="notEqual">
      <formula>0</formula>
    </cfRule>
  </conditionalFormatting>
  <conditionalFormatting sqref="A1308">
    <cfRule type="cellIs" dxfId="655" priority="607" stopIfTrue="1" operator="equal">
      <formula>0</formula>
    </cfRule>
    <cfRule type="cellIs" dxfId="654" priority="608" stopIfTrue="1" operator="notEqual">
      <formula>0</formula>
    </cfRule>
  </conditionalFormatting>
  <conditionalFormatting sqref="D419:D424">
    <cfRule type="expression" dxfId="653" priority="605" stopIfTrue="1">
      <formula>NOT(#REF!)</formula>
    </cfRule>
    <cfRule type="expression" dxfId="652" priority="606" stopIfTrue="1">
      <formula>(#REF!)</formula>
    </cfRule>
  </conditionalFormatting>
  <conditionalFormatting sqref="E419:E424 C419:C424">
    <cfRule type="expression" dxfId="651" priority="603" stopIfTrue="1">
      <formula>NOT(#REF!)</formula>
    </cfRule>
    <cfRule type="expression" dxfId="650" priority="604" stopIfTrue="1">
      <formula>(#REF!)</formula>
    </cfRule>
  </conditionalFormatting>
  <conditionalFormatting sqref="A1054">
    <cfRule type="cellIs" dxfId="649" priority="601" stopIfTrue="1" operator="equal">
      <formula>0</formula>
    </cfRule>
    <cfRule type="cellIs" dxfId="648" priority="602" stopIfTrue="1" operator="notEqual">
      <formula>0</formula>
    </cfRule>
  </conditionalFormatting>
  <conditionalFormatting sqref="A1150">
    <cfRule type="cellIs" dxfId="647" priority="599" stopIfTrue="1" operator="equal">
      <formula>0</formula>
    </cfRule>
    <cfRule type="cellIs" dxfId="646" priority="600" stopIfTrue="1" operator="notEqual">
      <formula>0</formula>
    </cfRule>
  </conditionalFormatting>
  <conditionalFormatting sqref="B1042:B1044">
    <cfRule type="expression" dxfId="645" priority="595" stopIfTrue="1">
      <formula>NOT($A1042)</formula>
    </cfRule>
    <cfRule type="expression" dxfId="644" priority="596" stopIfTrue="1">
      <formula>($A1042)</formula>
    </cfRule>
  </conditionalFormatting>
  <conditionalFormatting sqref="A1042:A1044">
    <cfRule type="cellIs" dxfId="643" priority="597" stopIfTrue="1" operator="equal">
      <formula>0</formula>
    </cfRule>
    <cfRule type="cellIs" dxfId="642" priority="598" stopIfTrue="1" operator="notEqual">
      <formula>0</formula>
    </cfRule>
  </conditionalFormatting>
  <conditionalFormatting sqref="A1067">
    <cfRule type="cellIs" dxfId="641" priority="593" stopIfTrue="1" operator="equal">
      <formula>0</formula>
    </cfRule>
    <cfRule type="cellIs" dxfId="640" priority="594" stopIfTrue="1" operator="notEqual">
      <formula>0</formula>
    </cfRule>
  </conditionalFormatting>
  <conditionalFormatting sqref="B1068:B1069">
    <cfRule type="expression" dxfId="639" priority="591" stopIfTrue="1">
      <formula>NOT($A1068)</formula>
    </cfRule>
    <cfRule type="expression" dxfId="638" priority="592" stopIfTrue="1">
      <formula>($A1068)</formula>
    </cfRule>
  </conditionalFormatting>
  <conditionalFormatting sqref="A1062">
    <cfRule type="cellIs" dxfId="637" priority="589" stopIfTrue="1" operator="equal">
      <formula>0</formula>
    </cfRule>
    <cfRule type="cellIs" dxfId="636" priority="590" stopIfTrue="1" operator="notEqual">
      <formula>0</formula>
    </cfRule>
  </conditionalFormatting>
  <conditionalFormatting sqref="C1796:C1797">
    <cfRule type="expression" dxfId="635" priority="2231" stopIfTrue="1">
      <formula>NOT($A1834)</formula>
    </cfRule>
    <cfRule type="expression" dxfId="634" priority="2232" stopIfTrue="1">
      <formula>($A1834)</formula>
    </cfRule>
  </conditionalFormatting>
  <conditionalFormatting sqref="C1800:C1803">
    <cfRule type="expression" dxfId="633" priority="2233" stopIfTrue="1">
      <formula>NOT($A1835)</formula>
    </cfRule>
    <cfRule type="expression" dxfId="632" priority="2234" stopIfTrue="1">
      <formula>($A1835)</formula>
    </cfRule>
  </conditionalFormatting>
  <conditionalFormatting sqref="A1816">
    <cfRule type="cellIs" dxfId="631" priority="587" stopIfTrue="1" operator="equal">
      <formula>0</formula>
    </cfRule>
    <cfRule type="cellIs" dxfId="630" priority="588" stopIfTrue="1" operator="notEqual">
      <formula>0</formula>
    </cfRule>
  </conditionalFormatting>
  <conditionalFormatting sqref="E2819">
    <cfRule type="expression" dxfId="629" priority="585" stopIfTrue="1">
      <formula>NOT($A2819)</formula>
    </cfRule>
    <cfRule type="expression" dxfId="628" priority="586" stopIfTrue="1">
      <formula>($A2819)</formula>
    </cfRule>
  </conditionalFormatting>
  <conditionalFormatting sqref="E2820">
    <cfRule type="expression" dxfId="627" priority="583" stopIfTrue="1">
      <formula>NOT($A2820)</formula>
    </cfRule>
    <cfRule type="expression" dxfId="626" priority="584" stopIfTrue="1">
      <formula>($A2820)</formula>
    </cfRule>
  </conditionalFormatting>
  <conditionalFormatting sqref="E2821">
    <cfRule type="expression" dxfId="625" priority="581" stopIfTrue="1">
      <formula>NOT($A2821)</formula>
    </cfRule>
    <cfRule type="expression" dxfId="624" priority="582" stopIfTrue="1">
      <formula>($A2821)</formula>
    </cfRule>
  </conditionalFormatting>
  <conditionalFormatting sqref="E2822">
    <cfRule type="expression" dxfId="623" priority="579" stopIfTrue="1">
      <formula>NOT($A2822)</formula>
    </cfRule>
    <cfRule type="expression" dxfId="622" priority="580" stopIfTrue="1">
      <formula>($A2822)</formula>
    </cfRule>
  </conditionalFormatting>
  <conditionalFormatting sqref="E2823">
    <cfRule type="expression" dxfId="621" priority="577" stopIfTrue="1">
      <formula>NOT($A2823)</formula>
    </cfRule>
    <cfRule type="expression" dxfId="620" priority="578" stopIfTrue="1">
      <formula>($A2823)</formula>
    </cfRule>
  </conditionalFormatting>
  <conditionalFormatting sqref="E2824">
    <cfRule type="expression" dxfId="619" priority="575" stopIfTrue="1">
      <formula>NOT($A2824)</formula>
    </cfRule>
    <cfRule type="expression" dxfId="618" priority="576" stopIfTrue="1">
      <formula>($A2824)</formula>
    </cfRule>
  </conditionalFormatting>
  <conditionalFormatting sqref="E2825">
    <cfRule type="expression" dxfId="617" priority="573" stopIfTrue="1">
      <formula>NOT($A2825)</formula>
    </cfRule>
    <cfRule type="expression" dxfId="616" priority="574" stopIfTrue="1">
      <formula>($A2825)</formula>
    </cfRule>
  </conditionalFormatting>
  <conditionalFormatting sqref="E2844">
    <cfRule type="expression" dxfId="615" priority="571" stopIfTrue="1">
      <formula>NOT($A2844)</formula>
    </cfRule>
    <cfRule type="expression" dxfId="614" priority="572" stopIfTrue="1">
      <formula>($A2844)</formula>
    </cfRule>
  </conditionalFormatting>
  <conditionalFormatting sqref="E2845">
    <cfRule type="expression" dxfId="613" priority="569" stopIfTrue="1">
      <formula>NOT($A2845)</formula>
    </cfRule>
    <cfRule type="expression" dxfId="612" priority="570" stopIfTrue="1">
      <formula>($A2845)</formula>
    </cfRule>
  </conditionalFormatting>
  <conditionalFormatting sqref="E2846">
    <cfRule type="expression" dxfId="611" priority="567" stopIfTrue="1">
      <formula>NOT($A2846)</formula>
    </cfRule>
    <cfRule type="expression" dxfId="610" priority="568" stopIfTrue="1">
      <formula>($A2846)</formula>
    </cfRule>
  </conditionalFormatting>
  <conditionalFormatting sqref="E2847">
    <cfRule type="expression" dxfId="609" priority="565" stopIfTrue="1">
      <formula>NOT($A2847)</formula>
    </cfRule>
    <cfRule type="expression" dxfId="608" priority="566" stopIfTrue="1">
      <formula>($A2847)</formula>
    </cfRule>
  </conditionalFormatting>
  <conditionalFormatting sqref="E2848">
    <cfRule type="expression" dxfId="607" priority="563" stopIfTrue="1">
      <formula>NOT($A2848)</formula>
    </cfRule>
    <cfRule type="expression" dxfId="606" priority="564" stopIfTrue="1">
      <formula>($A2848)</formula>
    </cfRule>
  </conditionalFormatting>
  <conditionalFormatting sqref="E2849">
    <cfRule type="expression" dxfId="605" priority="561" stopIfTrue="1">
      <formula>NOT($A2849)</formula>
    </cfRule>
    <cfRule type="expression" dxfId="604" priority="562" stopIfTrue="1">
      <formula>($A2849)</formula>
    </cfRule>
  </conditionalFormatting>
  <conditionalFormatting sqref="E2850">
    <cfRule type="expression" dxfId="603" priority="559" stopIfTrue="1">
      <formula>NOT($A2850)</formula>
    </cfRule>
    <cfRule type="expression" dxfId="602" priority="560" stopIfTrue="1">
      <formula>($A2850)</formula>
    </cfRule>
  </conditionalFormatting>
  <conditionalFormatting sqref="E2851">
    <cfRule type="expression" dxfId="601" priority="557" stopIfTrue="1">
      <formula>NOT($A2851)</formula>
    </cfRule>
    <cfRule type="expression" dxfId="600" priority="558" stopIfTrue="1">
      <formula>($A2851)</formula>
    </cfRule>
  </conditionalFormatting>
  <conditionalFormatting sqref="B204:E208">
    <cfRule type="expression" dxfId="599" priority="553" stopIfTrue="1">
      <formula>NOT($A204)</formula>
    </cfRule>
    <cfRule type="expression" dxfId="598" priority="554" stopIfTrue="1">
      <formula>($A204)</formula>
    </cfRule>
  </conditionalFormatting>
  <conditionalFormatting sqref="A204:A208">
    <cfRule type="cellIs" dxfId="597" priority="555" stopIfTrue="1" operator="equal">
      <formula>0</formula>
    </cfRule>
    <cfRule type="cellIs" dxfId="596" priority="556" stopIfTrue="1" operator="notEqual">
      <formula>0</formula>
    </cfRule>
  </conditionalFormatting>
  <conditionalFormatting sqref="C1300:E1301">
    <cfRule type="expression" dxfId="595" priority="551" stopIfTrue="1">
      <formula>NOT($A1300)</formula>
    </cfRule>
    <cfRule type="expression" dxfId="594" priority="552" stopIfTrue="1">
      <formula>($A1300)</formula>
    </cfRule>
  </conditionalFormatting>
  <conditionalFormatting sqref="C62:C67">
    <cfRule type="expression" dxfId="593" priority="2235" stopIfTrue="1">
      <formula>NOT($A167)</formula>
    </cfRule>
    <cfRule type="expression" dxfId="592" priority="2236" stopIfTrue="1">
      <formula>($A167)</formula>
    </cfRule>
  </conditionalFormatting>
  <conditionalFormatting sqref="E70:E75">
    <cfRule type="expression" dxfId="591" priority="2237" stopIfTrue="1">
      <formula>NOT($A168)</formula>
    </cfRule>
    <cfRule type="expression" dxfId="590" priority="2238" stopIfTrue="1">
      <formula>($A168)</formula>
    </cfRule>
  </conditionalFormatting>
  <conditionalFormatting sqref="B923 B935:B941 B943 B947:B948 B950:B951 B960 B931:B933 B925:B929 B945">
    <cfRule type="expression" dxfId="589" priority="547" stopIfTrue="1">
      <formula>NOT($A923)</formula>
    </cfRule>
    <cfRule type="expression" dxfId="588" priority="548" stopIfTrue="1">
      <formula>($A923)</formula>
    </cfRule>
  </conditionalFormatting>
  <conditionalFormatting sqref="A923 A935:A941 A943 A947:A948 A950:A951 A953:A960 A931:A933 A925:A929 A945">
    <cfRule type="cellIs" dxfId="587" priority="549" stopIfTrue="1" operator="equal">
      <formula>0</formula>
    </cfRule>
    <cfRule type="cellIs" dxfId="586" priority="550" stopIfTrue="1" operator="notEqual">
      <formula>0</formula>
    </cfRule>
  </conditionalFormatting>
  <conditionalFormatting sqref="B922">
    <cfRule type="cellIs" dxfId="585" priority="545" stopIfTrue="1" operator="equal">
      <formula>0</formula>
    </cfRule>
    <cfRule type="cellIs" dxfId="584" priority="546" stopIfTrue="1" operator="greaterThan">
      <formula>0</formula>
    </cfRule>
  </conditionalFormatting>
  <conditionalFormatting sqref="A930">
    <cfRule type="cellIs" dxfId="583" priority="543" stopIfTrue="1" operator="equal">
      <formula>0</formula>
    </cfRule>
    <cfRule type="cellIs" dxfId="582" priority="544" stopIfTrue="1" operator="notEqual">
      <formula>0</formula>
    </cfRule>
  </conditionalFormatting>
  <conditionalFormatting sqref="A934">
    <cfRule type="cellIs" dxfId="581" priority="541" stopIfTrue="1" operator="equal">
      <formula>0</formula>
    </cfRule>
    <cfRule type="cellIs" dxfId="580" priority="542" stopIfTrue="1" operator="notEqual">
      <formula>0</formula>
    </cfRule>
  </conditionalFormatting>
  <conditionalFormatting sqref="A942">
    <cfRule type="cellIs" dxfId="579" priority="539" stopIfTrue="1" operator="equal">
      <formula>0</formula>
    </cfRule>
    <cfRule type="cellIs" dxfId="578" priority="540" stopIfTrue="1" operator="notEqual">
      <formula>0</formula>
    </cfRule>
  </conditionalFormatting>
  <conditionalFormatting sqref="A946">
    <cfRule type="cellIs" dxfId="577" priority="537" stopIfTrue="1" operator="equal">
      <formula>0</formula>
    </cfRule>
    <cfRule type="cellIs" dxfId="576" priority="538" stopIfTrue="1" operator="notEqual">
      <formula>0</formula>
    </cfRule>
  </conditionalFormatting>
  <conditionalFormatting sqref="A949">
    <cfRule type="cellIs" dxfId="575" priority="535" stopIfTrue="1" operator="equal">
      <formula>0</formula>
    </cfRule>
    <cfRule type="cellIs" dxfId="574" priority="536" stopIfTrue="1" operator="notEqual">
      <formula>0</formula>
    </cfRule>
  </conditionalFormatting>
  <conditionalFormatting sqref="A952">
    <cfRule type="cellIs" dxfId="573" priority="533" stopIfTrue="1" operator="equal">
      <formula>0</formula>
    </cfRule>
    <cfRule type="cellIs" dxfId="572" priority="534" stopIfTrue="1" operator="notEqual">
      <formula>0</formula>
    </cfRule>
  </conditionalFormatting>
  <conditionalFormatting sqref="B953:B956">
    <cfRule type="expression" dxfId="571" priority="531" stopIfTrue="1">
      <formula>NOT($A953)</formula>
    </cfRule>
    <cfRule type="expression" dxfId="570" priority="532" stopIfTrue="1">
      <formula>($A953)</formula>
    </cfRule>
  </conditionalFormatting>
  <conditionalFormatting sqref="B924">
    <cfRule type="expression" dxfId="569" priority="527" stopIfTrue="1">
      <formula>NOT($A924)</formula>
    </cfRule>
    <cfRule type="expression" dxfId="568" priority="528" stopIfTrue="1">
      <formula>($A924)</formula>
    </cfRule>
  </conditionalFormatting>
  <conditionalFormatting sqref="A924">
    <cfRule type="cellIs" dxfId="567" priority="529" stopIfTrue="1" operator="equal">
      <formula>0</formula>
    </cfRule>
    <cfRule type="cellIs" dxfId="566" priority="530" stopIfTrue="1" operator="notEqual">
      <formula>0</formula>
    </cfRule>
  </conditionalFormatting>
  <conditionalFormatting sqref="A961">
    <cfRule type="cellIs" dxfId="565" priority="525" stopIfTrue="1" operator="equal">
      <formula>0</formula>
    </cfRule>
    <cfRule type="cellIs" dxfId="564" priority="526" stopIfTrue="1" operator="notEqual">
      <formula>0</formula>
    </cfRule>
  </conditionalFormatting>
  <conditionalFormatting sqref="B944">
    <cfRule type="expression" dxfId="563" priority="521" stopIfTrue="1">
      <formula>NOT($A944)</formula>
    </cfRule>
    <cfRule type="expression" dxfId="562" priority="522" stopIfTrue="1">
      <formula>($A944)</formula>
    </cfRule>
  </conditionalFormatting>
  <conditionalFormatting sqref="A944">
    <cfRule type="cellIs" dxfId="561" priority="523" stopIfTrue="1" operator="equal">
      <formula>0</formula>
    </cfRule>
    <cfRule type="cellIs" dxfId="560" priority="524" stopIfTrue="1" operator="notEqual">
      <formula>0</formula>
    </cfRule>
  </conditionalFormatting>
  <conditionalFormatting sqref="D944">
    <cfRule type="expression" dxfId="559" priority="519" stopIfTrue="1">
      <formula>NOT(#REF!)</formula>
    </cfRule>
    <cfRule type="expression" dxfId="558" priority="520" stopIfTrue="1">
      <formula>(#REF!)</formula>
    </cfRule>
  </conditionalFormatting>
  <conditionalFormatting sqref="E944 C944">
    <cfRule type="expression" dxfId="557" priority="517" stopIfTrue="1">
      <formula>NOT(#REF!)</formula>
    </cfRule>
    <cfRule type="expression" dxfId="556" priority="518" stopIfTrue="1">
      <formula>(#REF!)</formula>
    </cfRule>
  </conditionalFormatting>
  <conditionalFormatting sqref="D628:D634">
    <cfRule type="expression" dxfId="553" priority="513" stopIfTrue="1">
      <formula>NOT(#REF!)</formula>
    </cfRule>
    <cfRule type="expression" dxfId="552" priority="514" stopIfTrue="1">
      <formula>(#REF!)</formula>
    </cfRule>
  </conditionalFormatting>
  <conditionalFormatting sqref="C628:C634 E628:E634">
    <cfRule type="expression" dxfId="551" priority="511" stopIfTrue="1">
      <formula>NOT(#REF!)</formula>
    </cfRule>
    <cfRule type="expression" dxfId="550" priority="512" stopIfTrue="1">
      <formula>(#REF!)</formula>
    </cfRule>
  </conditionalFormatting>
  <conditionalFormatting sqref="D418 D425">
    <cfRule type="expression" dxfId="549" priority="509" stopIfTrue="1">
      <formula>NOT(#REF!)</formula>
    </cfRule>
    <cfRule type="expression" dxfId="548" priority="510" stopIfTrue="1">
      <formula>(#REF!)</formula>
    </cfRule>
  </conditionalFormatting>
  <conditionalFormatting sqref="D114:E114">
    <cfRule type="expression" dxfId="547" priority="507" stopIfTrue="1">
      <formula>NOT($A114)</formula>
    </cfRule>
    <cfRule type="expression" dxfId="546" priority="508" stopIfTrue="1">
      <formula>($A114)</formula>
    </cfRule>
  </conditionalFormatting>
  <conditionalFormatting sqref="A2487:A2488">
    <cfRule type="cellIs" dxfId="545" priority="505" stopIfTrue="1" operator="equal">
      <formula>0</formula>
    </cfRule>
    <cfRule type="cellIs" dxfId="544" priority="506" stopIfTrue="1" operator="notEqual">
      <formula>0</formula>
    </cfRule>
  </conditionalFormatting>
  <conditionalFormatting sqref="B2488 E2488">
    <cfRule type="expression" dxfId="543" priority="501" stopIfTrue="1">
      <formula>NOT($A2488)</formula>
    </cfRule>
    <cfRule type="expression" dxfId="542" priority="502" stopIfTrue="1">
      <formula>($A2488)</formula>
    </cfRule>
  </conditionalFormatting>
  <conditionalFormatting sqref="C2488:D2488">
    <cfRule type="expression" dxfId="541" priority="503" stopIfTrue="1">
      <formula>NOT(#REF!)</formula>
    </cfRule>
    <cfRule type="expression" dxfId="540" priority="504" stopIfTrue="1">
      <formula>(#REF!)</formula>
    </cfRule>
  </conditionalFormatting>
  <conditionalFormatting sqref="A2592:A2593">
    <cfRule type="cellIs" dxfId="539" priority="499" stopIfTrue="1" operator="equal">
      <formula>0</formula>
    </cfRule>
    <cfRule type="cellIs" dxfId="538" priority="500" stopIfTrue="1" operator="notEqual">
      <formula>0</formula>
    </cfRule>
  </conditionalFormatting>
  <conditionalFormatting sqref="B2593 E2593">
    <cfRule type="expression" dxfId="537" priority="495" stopIfTrue="1">
      <formula>NOT($A2593)</formula>
    </cfRule>
    <cfRule type="expression" dxfId="536" priority="496" stopIfTrue="1">
      <formula>($A2593)</formula>
    </cfRule>
  </conditionalFormatting>
  <conditionalFormatting sqref="C2593:D2593">
    <cfRule type="expression" dxfId="535" priority="497" stopIfTrue="1">
      <formula>NOT(#REF!)</formula>
    </cfRule>
    <cfRule type="expression" dxfId="534" priority="498" stopIfTrue="1">
      <formula>(#REF!)</formula>
    </cfRule>
  </conditionalFormatting>
  <conditionalFormatting sqref="B2015:D2015 B2016:E2018 B2014:E2014 B2010:B2013 E2010:E2013">
    <cfRule type="expression" dxfId="533" priority="429" stopIfTrue="1">
      <formula>NOT($A2010)</formula>
    </cfRule>
    <cfRule type="expression" dxfId="532" priority="430" stopIfTrue="1">
      <formula>($A2010)</formula>
    </cfRule>
  </conditionalFormatting>
  <conditionalFormatting sqref="E2015">
    <cfRule type="expression" dxfId="531" priority="427" stopIfTrue="1">
      <formula>NOT($A2015)</formula>
    </cfRule>
    <cfRule type="expression" dxfId="530" priority="428" stopIfTrue="1">
      <formula>($A2015)</formula>
    </cfRule>
  </conditionalFormatting>
  <conditionalFormatting sqref="A2019:A2022 A2009">
    <cfRule type="cellIs" dxfId="529" priority="493" stopIfTrue="1" operator="equal">
      <formula>0</formula>
    </cfRule>
    <cfRule type="cellIs" dxfId="528" priority="494" stopIfTrue="1" operator="notEqual">
      <formula>0</formula>
    </cfRule>
  </conditionalFormatting>
  <conditionalFormatting sqref="E1995:E1998">
    <cfRule type="expression" dxfId="527" priority="437" stopIfTrue="1">
      <formula>NOT($A1995)</formula>
    </cfRule>
    <cfRule type="expression" dxfId="526" priority="438" stopIfTrue="1">
      <formula>($A1995)</formula>
    </cfRule>
  </conditionalFormatting>
  <conditionalFormatting sqref="B2004:B2008 B2020:E2022">
    <cfRule type="expression" dxfId="525" priority="489" stopIfTrue="1">
      <formula>NOT($A2004)</formula>
    </cfRule>
    <cfRule type="expression" dxfId="524" priority="490" stopIfTrue="1">
      <formula>($A2004)</formula>
    </cfRule>
  </conditionalFormatting>
  <conditionalFormatting sqref="A2004:A2008 A1988">
    <cfRule type="cellIs" dxfId="523" priority="491" stopIfTrue="1" operator="equal">
      <formula>0</formula>
    </cfRule>
    <cfRule type="cellIs" dxfId="522" priority="492" stopIfTrue="1" operator="notEqual">
      <formula>0</formula>
    </cfRule>
  </conditionalFormatting>
  <conditionalFormatting sqref="C2005:E2008">
    <cfRule type="expression" dxfId="521" priority="487" stopIfTrue="1">
      <formula>NOT($A2005)</formula>
    </cfRule>
    <cfRule type="expression" dxfId="520" priority="488" stopIfTrue="1">
      <formula>($A2005)</formula>
    </cfRule>
  </conditionalFormatting>
  <conditionalFormatting sqref="C2004:E2004">
    <cfRule type="expression" dxfId="519" priority="485" stopIfTrue="1">
      <formula>NOT($A2004)</formula>
    </cfRule>
    <cfRule type="expression" dxfId="518" priority="486" stopIfTrue="1">
      <formula>($A2004)</formula>
    </cfRule>
  </conditionalFormatting>
  <conditionalFormatting sqref="B1999:B2003">
    <cfRule type="expression" dxfId="517" priority="481" stopIfTrue="1">
      <formula>NOT($A1999)</formula>
    </cfRule>
    <cfRule type="expression" dxfId="516" priority="482" stopIfTrue="1">
      <formula>($A1999)</formula>
    </cfRule>
  </conditionalFormatting>
  <conditionalFormatting sqref="A1999:A2003">
    <cfRule type="cellIs" dxfId="515" priority="483" stopIfTrue="1" operator="equal">
      <formula>0</formula>
    </cfRule>
    <cfRule type="cellIs" dxfId="514" priority="484" stopIfTrue="1" operator="notEqual">
      <formula>0</formula>
    </cfRule>
  </conditionalFormatting>
  <conditionalFormatting sqref="C2000:D2003">
    <cfRule type="expression" dxfId="513" priority="479" stopIfTrue="1">
      <formula>NOT($A2000)</formula>
    </cfRule>
    <cfRule type="expression" dxfId="512" priority="480" stopIfTrue="1">
      <formula>($A2000)</formula>
    </cfRule>
  </conditionalFormatting>
  <conditionalFormatting sqref="C1999:D1999">
    <cfRule type="expression" dxfId="511" priority="477" stopIfTrue="1">
      <formula>NOT($A1999)</formula>
    </cfRule>
    <cfRule type="expression" dxfId="510" priority="478" stopIfTrue="1">
      <formula>($A1999)</formula>
    </cfRule>
  </conditionalFormatting>
  <conditionalFormatting sqref="B1973:B1975">
    <cfRule type="expression" dxfId="509" priority="473" stopIfTrue="1">
      <formula>NOT($A1973)</formula>
    </cfRule>
    <cfRule type="expression" dxfId="508" priority="474" stopIfTrue="1">
      <formula>($A1973)</formula>
    </cfRule>
  </conditionalFormatting>
  <conditionalFormatting sqref="A1973:A1975">
    <cfRule type="cellIs" dxfId="507" priority="475" stopIfTrue="1" operator="equal">
      <formula>0</formula>
    </cfRule>
    <cfRule type="cellIs" dxfId="506" priority="476" stopIfTrue="1" operator="notEqual">
      <formula>0</formula>
    </cfRule>
  </conditionalFormatting>
  <conditionalFormatting sqref="C1973 E1973:E1975">
    <cfRule type="expression" dxfId="505" priority="471" stopIfTrue="1">
      <formula>NOT($A1973)</formula>
    </cfRule>
    <cfRule type="expression" dxfId="504" priority="472" stopIfTrue="1">
      <formula>($A1973)</formula>
    </cfRule>
  </conditionalFormatting>
  <conditionalFormatting sqref="C1974">
    <cfRule type="expression" dxfId="503" priority="469" stopIfTrue="1">
      <formula>NOT($A1974)</formula>
    </cfRule>
    <cfRule type="expression" dxfId="502" priority="470" stopIfTrue="1">
      <formula>($A1974)</formula>
    </cfRule>
  </conditionalFormatting>
  <conditionalFormatting sqref="C1975">
    <cfRule type="expression" dxfId="501" priority="467" stopIfTrue="1">
      <formula>NOT($A1975)</formula>
    </cfRule>
    <cfRule type="expression" dxfId="500" priority="468" stopIfTrue="1">
      <formula>($A1975)</formula>
    </cfRule>
  </conditionalFormatting>
  <conditionalFormatting sqref="C2085:D2088">
    <cfRule type="expression" dxfId="499" priority="411" stopIfTrue="1">
      <formula>NOT($A2085)</formula>
    </cfRule>
    <cfRule type="expression" dxfId="498" priority="412" stopIfTrue="1">
      <formula>($A2085)</formula>
    </cfRule>
  </conditionalFormatting>
  <conditionalFormatting sqref="A1978">
    <cfRule type="cellIs" dxfId="497" priority="465" stopIfTrue="1" operator="equal">
      <formula>0</formula>
    </cfRule>
    <cfRule type="cellIs" dxfId="496" priority="466" stopIfTrue="1" operator="notEqual">
      <formula>0</formula>
    </cfRule>
  </conditionalFormatting>
  <conditionalFormatting sqref="E2000:E2003">
    <cfRule type="expression" dxfId="495" priority="463" stopIfTrue="1">
      <formula>NOT($A2000)</formula>
    </cfRule>
    <cfRule type="expression" dxfId="494" priority="464" stopIfTrue="1">
      <formula>($A2000)</formula>
    </cfRule>
  </conditionalFormatting>
  <conditionalFormatting sqref="B1967:B1972">
    <cfRule type="expression" dxfId="493" priority="459" stopIfTrue="1">
      <formula>NOT($A1967)</formula>
    </cfRule>
    <cfRule type="expression" dxfId="492" priority="460" stopIfTrue="1">
      <formula>($A1967)</formula>
    </cfRule>
  </conditionalFormatting>
  <conditionalFormatting sqref="A1967:A1972">
    <cfRule type="cellIs" dxfId="491" priority="461" stopIfTrue="1" operator="equal">
      <formula>0</formula>
    </cfRule>
    <cfRule type="cellIs" dxfId="490" priority="462" stopIfTrue="1" operator="notEqual">
      <formula>0</formula>
    </cfRule>
  </conditionalFormatting>
  <conditionalFormatting sqref="C1970:E1970 E1971:E1972 C1967:D1969">
    <cfRule type="expression" dxfId="489" priority="457" stopIfTrue="1">
      <formula>NOT($A1967)</formula>
    </cfRule>
    <cfRule type="expression" dxfId="488" priority="458" stopIfTrue="1">
      <formula>($A1967)</formula>
    </cfRule>
  </conditionalFormatting>
  <conditionalFormatting sqref="C1971:D1971">
    <cfRule type="expression" dxfId="487" priority="455" stopIfTrue="1">
      <formula>NOT($A1971)</formula>
    </cfRule>
    <cfRule type="expression" dxfId="486" priority="456" stopIfTrue="1">
      <formula>($A1971)</formula>
    </cfRule>
  </conditionalFormatting>
  <conditionalFormatting sqref="C1972:D1972">
    <cfRule type="expression" dxfId="485" priority="453" stopIfTrue="1">
      <formula>NOT($A1972)</formula>
    </cfRule>
    <cfRule type="expression" dxfId="484" priority="454" stopIfTrue="1">
      <formula>($A1972)</formula>
    </cfRule>
  </conditionalFormatting>
  <conditionalFormatting sqref="D1973">
    <cfRule type="expression" dxfId="483" priority="451" stopIfTrue="1">
      <formula>NOT($A1973)</formula>
    </cfRule>
    <cfRule type="expression" dxfId="482" priority="452" stopIfTrue="1">
      <formula>($A1973)</formula>
    </cfRule>
  </conditionalFormatting>
  <conditionalFormatting sqref="D1974">
    <cfRule type="expression" dxfId="481" priority="449" stopIfTrue="1">
      <formula>NOT($A1974)</formula>
    </cfRule>
    <cfRule type="expression" dxfId="480" priority="450" stopIfTrue="1">
      <formula>($A1974)</formula>
    </cfRule>
  </conditionalFormatting>
  <conditionalFormatting sqref="D1975">
    <cfRule type="expression" dxfId="479" priority="447" stopIfTrue="1">
      <formula>NOT($A1975)</formula>
    </cfRule>
    <cfRule type="expression" dxfId="478" priority="448" stopIfTrue="1">
      <formula>($A1975)</formula>
    </cfRule>
  </conditionalFormatting>
  <conditionalFormatting sqref="B1989:B1998">
    <cfRule type="expression" dxfId="477" priority="443" stopIfTrue="1">
      <formula>NOT($A1989)</formula>
    </cfRule>
    <cfRule type="expression" dxfId="476" priority="444" stopIfTrue="1">
      <formula>($A1989)</formula>
    </cfRule>
  </conditionalFormatting>
  <conditionalFormatting sqref="A1989:A1998">
    <cfRule type="cellIs" dxfId="475" priority="445" stopIfTrue="1" operator="equal">
      <formula>0</formula>
    </cfRule>
    <cfRule type="cellIs" dxfId="474" priority="446" stopIfTrue="1" operator="notEqual">
      <formula>0</formula>
    </cfRule>
  </conditionalFormatting>
  <conditionalFormatting sqref="C1995:D1998">
    <cfRule type="expression" dxfId="473" priority="441" stopIfTrue="1">
      <formula>NOT($A1995)</formula>
    </cfRule>
    <cfRule type="expression" dxfId="472" priority="442" stopIfTrue="1">
      <formula>($A1995)</formula>
    </cfRule>
  </conditionalFormatting>
  <conditionalFormatting sqref="C1989:D1994">
    <cfRule type="expression" dxfId="471" priority="439" stopIfTrue="1">
      <formula>NOT($A1989)</formula>
    </cfRule>
    <cfRule type="expression" dxfId="470" priority="440" stopIfTrue="1">
      <formula>($A1989)</formula>
    </cfRule>
  </conditionalFormatting>
  <conditionalFormatting sqref="E1994">
    <cfRule type="expression" dxfId="469" priority="435" stopIfTrue="1">
      <formula>NOT($A1994)</formula>
    </cfRule>
    <cfRule type="expression" dxfId="468" priority="436" stopIfTrue="1">
      <formula>($A1994)</formula>
    </cfRule>
  </conditionalFormatting>
  <conditionalFormatting sqref="E1999">
    <cfRule type="expression" dxfId="467" priority="433" stopIfTrue="1">
      <formula>NOT($A1999)</formula>
    </cfRule>
    <cfRule type="expression" dxfId="466" priority="434" stopIfTrue="1">
      <formula>($A1999)</formula>
    </cfRule>
  </conditionalFormatting>
  <conditionalFormatting sqref="A2010:A2018">
    <cfRule type="cellIs" dxfId="465" priority="431" stopIfTrue="1" operator="equal">
      <formula>0</formula>
    </cfRule>
    <cfRule type="cellIs" dxfId="464" priority="432" stopIfTrue="1" operator="notEqual">
      <formula>0</formula>
    </cfRule>
  </conditionalFormatting>
  <conditionalFormatting sqref="A2104:A2107 A2094">
    <cfRule type="cellIs" dxfId="463" priority="425" stopIfTrue="1" operator="equal">
      <formula>0</formula>
    </cfRule>
    <cfRule type="cellIs" dxfId="462" priority="426" stopIfTrue="1" operator="notEqual">
      <formula>0</formula>
    </cfRule>
  </conditionalFormatting>
  <conditionalFormatting sqref="B2089:B2093 B2105:E2107">
    <cfRule type="expression" dxfId="461" priority="421" stopIfTrue="1">
      <formula>NOT($A2089)</formula>
    </cfRule>
    <cfRule type="expression" dxfId="460" priority="422" stopIfTrue="1">
      <formula>($A2089)</formula>
    </cfRule>
  </conditionalFormatting>
  <conditionalFormatting sqref="A2089:A2093 A2073">
    <cfRule type="cellIs" dxfId="459" priority="423" stopIfTrue="1" operator="equal">
      <formula>0</formula>
    </cfRule>
    <cfRule type="cellIs" dxfId="458" priority="424" stopIfTrue="1" operator="notEqual">
      <formula>0</formula>
    </cfRule>
  </conditionalFormatting>
  <conditionalFormatting sqref="C2090:E2093">
    <cfRule type="expression" dxfId="457" priority="419" stopIfTrue="1">
      <formula>NOT($A2090)</formula>
    </cfRule>
    <cfRule type="expression" dxfId="456" priority="420" stopIfTrue="1">
      <formula>($A2090)</formula>
    </cfRule>
  </conditionalFormatting>
  <conditionalFormatting sqref="C2089:E2089">
    <cfRule type="expression" dxfId="455" priority="417" stopIfTrue="1">
      <formula>NOT($A2089)</formula>
    </cfRule>
    <cfRule type="expression" dxfId="454" priority="418" stopIfTrue="1">
      <formula>($A2089)</formula>
    </cfRule>
  </conditionalFormatting>
  <conditionalFormatting sqref="B2084:B2088">
    <cfRule type="expression" dxfId="453" priority="413" stopIfTrue="1">
      <formula>NOT($A2084)</formula>
    </cfRule>
    <cfRule type="expression" dxfId="452" priority="414" stopIfTrue="1">
      <formula>($A2084)</formula>
    </cfRule>
  </conditionalFormatting>
  <conditionalFormatting sqref="A2084:A2088">
    <cfRule type="cellIs" dxfId="451" priority="415" stopIfTrue="1" operator="equal">
      <formula>0</formula>
    </cfRule>
    <cfRule type="cellIs" dxfId="450" priority="416" stopIfTrue="1" operator="notEqual">
      <formula>0</formula>
    </cfRule>
  </conditionalFormatting>
  <conditionalFormatting sqref="C2084:D2084">
    <cfRule type="expression" dxfId="449" priority="409" stopIfTrue="1">
      <formula>NOT($A2084)</formula>
    </cfRule>
    <cfRule type="expression" dxfId="448" priority="410" stopIfTrue="1">
      <formula>($A2084)</formula>
    </cfRule>
  </conditionalFormatting>
  <conditionalFormatting sqref="B2058:B2060">
    <cfRule type="expression" dxfId="447" priority="405" stopIfTrue="1">
      <formula>NOT($A2058)</formula>
    </cfRule>
    <cfRule type="expression" dxfId="446" priority="406" stopIfTrue="1">
      <formula>($A2058)</formula>
    </cfRule>
  </conditionalFormatting>
  <conditionalFormatting sqref="A2058:A2060">
    <cfRule type="cellIs" dxfId="445" priority="407" stopIfTrue="1" operator="equal">
      <formula>0</formula>
    </cfRule>
    <cfRule type="cellIs" dxfId="444" priority="408" stopIfTrue="1" operator="notEqual">
      <formula>0</formula>
    </cfRule>
  </conditionalFormatting>
  <conditionalFormatting sqref="C2058 E2058:E2060">
    <cfRule type="expression" dxfId="443" priority="403" stopIfTrue="1">
      <formula>NOT($A2058)</formula>
    </cfRule>
    <cfRule type="expression" dxfId="442" priority="404" stopIfTrue="1">
      <formula>($A2058)</formula>
    </cfRule>
  </conditionalFormatting>
  <conditionalFormatting sqref="C2059">
    <cfRule type="expression" dxfId="441" priority="401" stopIfTrue="1">
      <formula>NOT($A2059)</formula>
    </cfRule>
    <cfRule type="expression" dxfId="440" priority="402" stopIfTrue="1">
      <formula>($A2059)</formula>
    </cfRule>
  </conditionalFormatting>
  <conditionalFormatting sqref="C2060">
    <cfRule type="expression" dxfId="439" priority="399" stopIfTrue="1">
      <formula>NOT($A2060)</formula>
    </cfRule>
    <cfRule type="expression" dxfId="438" priority="400" stopIfTrue="1">
      <formula>($A2060)</formula>
    </cfRule>
  </conditionalFormatting>
  <conditionalFormatting sqref="A2063">
    <cfRule type="cellIs" dxfId="437" priority="397" stopIfTrue="1" operator="equal">
      <formula>0</formula>
    </cfRule>
    <cfRule type="cellIs" dxfId="436" priority="398" stopIfTrue="1" operator="notEqual">
      <formula>0</formula>
    </cfRule>
  </conditionalFormatting>
  <conditionalFormatting sqref="E2085:E2088">
    <cfRule type="expression" dxfId="435" priority="395" stopIfTrue="1">
      <formula>NOT($A2085)</formula>
    </cfRule>
    <cfRule type="expression" dxfId="434" priority="396" stopIfTrue="1">
      <formula>($A2085)</formula>
    </cfRule>
  </conditionalFormatting>
  <conditionalFormatting sqref="B2052:B2057">
    <cfRule type="expression" dxfId="433" priority="391" stopIfTrue="1">
      <formula>NOT($A2052)</formula>
    </cfRule>
    <cfRule type="expression" dxfId="432" priority="392" stopIfTrue="1">
      <formula>($A2052)</formula>
    </cfRule>
  </conditionalFormatting>
  <conditionalFormatting sqref="A2052:A2057">
    <cfRule type="cellIs" dxfId="431" priority="393" stopIfTrue="1" operator="equal">
      <formula>0</formula>
    </cfRule>
    <cfRule type="cellIs" dxfId="430" priority="394" stopIfTrue="1" operator="notEqual">
      <formula>0</formula>
    </cfRule>
  </conditionalFormatting>
  <conditionalFormatting sqref="C2055:E2055 E2056:E2057 C2052:D2054">
    <cfRule type="expression" dxfId="429" priority="389" stopIfTrue="1">
      <formula>NOT($A2052)</formula>
    </cfRule>
    <cfRule type="expression" dxfId="428" priority="390" stopIfTrue="1">
      <formula>($A2052)</formula>
    </cfRule>
  </conditionalFormatting>
  <conditionalFormatting sqref="C2056:D2056">
    <cfRule type="expression" dxfId="427" priority="387" stopIfTrue="1">
      <formula>NOT($A2056)</formula>
    </cfRule>
    <cfRule type="expression" dxfId="426" priority="388" stopIfTrue="1">
      <formula>($A2056)</formula>
    </cfRule>
  </conditionalFormatting>
  <conditionalFormatting sqref="C2057:D2057">
    <cfRule type="expression" dxfId="425" priority="385" stopIfTrue="1">
      <formula>NOT($A2057)</formula>
    </cfRule>
    <cfRule type="expression" dxfId="424" priority="386" stopIfTrue="1">
      <formula>($A2057)</formula>
    </cfRule>
  </conditionalFormatting>
  <conditionalFormatting sqref="D2058">
    <cfRule type="expression" dxfId="423" priority="383" stopIfTrue="1">
      <formula>NOT($A2058)</formula>
    </cfRule>
    <cfRule type="expression" dxfId="422" priority="384" stopIfTrue="1">
      <formula>($A2058)</formula>
    </cfRule>
  </conditionalFormatting>
  <conditionalFormatting sqref="D2059">
    <cfRule type="expression" dxfId="421" priority="381" stopIfTrue="1">
      <formula>NOT($A2059)</formula>
    </cfRule>
    <cfRule type="expression" dxfId="420" priority="382" stopIfTrue="1">
      <formula>($A2059)</formula>
    </cfRule>
  </conditionalFormatting>
  <conditionalFormatting sqref="D2060">
    <cfRule type="expression" dxfId="419" priority="379" stopIfTrue="1">
      <formula>NOT($A2060)</formula>
    </cfRule>
    <cfRule type="expression" dxfId="418" priority="380" stopIfTrue="1">
      <formula>($A2060)</formula>
    </cfRule>
  </conditionalFormatting>
  <conditionalFormatting sqref="B2074:B2083">
    <cfRule type="expression" dxfId="417" priority="375" stopIfTrue="1">
      <formula>NOT($A2074)</formula>
    </cfRule>
    <cfRule type="expression" dxfId="416" priority="376" stopIfTrue="1">
      <formula>($A2074)</formula>
    </cfRule>
  </conditionalFormatting>
  <conditionalFormatting sqref="A2074:A2083">
    <cfRule type="cellIs" dxfId="415" priority="377" stopIfTrue="1" operator="equal">
      <formula>0</formula>
    </cfRule>
    <cfRule type="cellIs" dxfId="414" priority="378" stopIfTrue="1" operator="notEqual">
      <formula>0</formula>
    </cfRule>
  </conditionalFormatting>
  <conditionalFormatting sqref="C2080:D2083">
    <cfRule type="expression" dxfId="413" priority="373" stopIfTrue="1">
      <formula>NOT($A2080)</formula>
    </cfRule>
    <cfRule type="expression" dxfId="412" priority="374" stopIfTrue="1">
      <formula>($A2080)</formula>
    </cfRule>
  </conditionalFormatting>
  <conditionalFormatting sqref="C2074:D2079">
    <cfRule type="expression" dxfId="411" priority="371" stopIfTrue="1">
      <formula>NOT($A2074)</formula>
    </cfRule>
    <cfRule type="expression" dxfId="410" priority="372" stopIfTrue="1">
      <formula>($A2074)</formula>
    </cfRule>
  </conditionalFormatting>
  <conditionalFormatting sqref="E2080:E2083">
    <cfRule type="expression" dxfId="409" priority="369" stopIfTrue="1">
      <formula>NOT($A2080)</formula>
    </cfRule>
    <cfRule type="expression" dxfId="408" priority="370" stopIfTrue="1">
      <formula>($A2080)</formula>
    </cfRule>
  </conditionalFormatting>
  <conditionalFormatting sqref="E2079">
    <cfRule type="expression" dxfId="407" priority="367" stopIfTrue="1">
      <formula>NOT($A2079)</formula>
    </cfRule>
    <cfRule type="expression" dxfId="406" priority="368" stopIfTrue="1">
      <formula>($A2079)</formula>
    </cfRule>
  </conditionalFormatting>
  <conditionalFormatting sqref="E2084">
    <cfRule type="expression" dxfId="405" priority="365" stopIfTrue="1">
      <formula>NOT($A2084)</formula>
    </cfRule>
    <cfRule type="expression" dxfId="404" priority="366" stopIfTrue="1">
      <formula>($A2084)</formula>
    </cfRule>
  </conditionalFormatting>
  <conditionalFormatting sqref="B2100:D2100 B2101:E2103 B2099:E2099 B2095:B2098 E2095:E2098">
    <cfRule type="expression" dxfId="403" priority="361" stopIfTrue="1">
      <formula>NOT($A2095)</formula>
    </cfRule>
    <cfRule type="expression" dxfId="402" priority="362" stopIfTrue="1">
      <formula>($A2095)</formula>
    </cfRule>
  </conditionalFormatting>
  <conditionalFormatting sqref="A2095:A2103">
    <cfRule type="cellIs" dxfId="401" priority="363" stopIfTrue="1" operator="equal">
      <formula>0</formula>
    </cfRule>
    <cfRule type="cellIs" dxfId="400" priority="364" stopIfTrue="1" operator="notEqual">
      <formula>0</formula>
    </cfRule>
  </conditionalFormatting>
  <conditionalFormatting sqref="E2100">
    <cfRule type="expression" dxfId="399" priority="359" stopIfTrue="1">
      <formula>NOT($A2100)</formula>
    </cfRule>
    <cfRule type="expression" dxfId="398" priority="360" stopIfTrue="1">
      <formula>($A2100)</formula>
    </cfRule>
  </conditionalFormatting>
  <conditionalFormatting sqref="B1891">
    <cfRule type="expression" dxfId="397" priority="357" stopIfTrue="1">
      <formula>NOT($A1891)</formula>
    </cfRule>
    <cfRule type="expression" dxfId="396" priority="358" stopIfTrue="1">
      <formula>($A1891)</formula>
    </cfRule>
  </conditionalFormatting>
  <conditionalFormatting sqref="A1891">
    <cfRule type="cellIs" dxfId="395" priority="355" stopIfTrue="1" operator="equal">
      <formula>0</formula>
    </cfRule>
    <cfRule type="cellIs" dxfId="394" priority="356" stopIfTrue="1" operator="notEqual">
      <formula>0</formula>
    </cfRule>
  </conditionalFormatting>
  <conditionalFormatting sqref="E1891">
    <cfRule type="expression" dxfId="393" priority="353" stopIfTrue="1">
      <formula>NOT($A1891)</formula>
    </cfRule>
    <cfRule type="expression" dxfId="392" priority="354" stopIfTrue="1">
      <formula>($A1891)</formula>
    </cfRule>
  </conditionalFormatting>
  <conditionalFormatting sqref="C1891:D1891">
    <cfRule type="expression" dxfId="391" priority="351" stopIfTrue="1">
      <formula>NOT($A1891)</formula>
    </cfRule>
    <cfRule type="expression" dxfId="390" priority="352" stopIfTrue="1">
      <formula>($A1891)</formula>
    </cfRule>
  </conditionalFormatting>
  <conditionalFormatting sqref="A1890">
    <cfRule type="cellIs" dxfId="389" priority="349" stopIfTrue="1" operator="equal">
      <formula>0</formula>
    </cfRule>
    <cfRule type="cellIs" dxfId="388" priority="350" stopIfTrue="1" operator="notEqual">
      <formula>0</formula>
    </cfRule>
  </conditionalFormatting>
  <conditionalFormatting sqref="B1979:B1987">
    <cfRule type="expression" dxfId="387" priority="347" stopIfTrue="1">
      <formula>NOT($A1979)</formula>
    </cfRule>
    <cfRule type="expression" dxfId="386" priority="348" stopIfTrue="1">
      <formula>($A1979)</formula>
    </cfRule>
  </conditionalFormatting>
  <conditionalFormatting sqref="A1979:A1987">
    <cfRule type="cellIs" dxfId="385" priority="345" stopIfTrue="1" operator="equal">
      <formula>0</formula>
    </cfRule>
    <cfRule type="cellIs" dxfId="384" priority="346" stopIfTrue="1" operator="notEqual">
      <formula>0</formula>
    </cfRule>
  </conditionalFormatting>
  <conditionalFormatting sqref="E1979:E1982 E1984:E1986">
    <cfRule type="expression" dxfId="383" priority="343" stopIfTrue="1">
      <formula>NOT($A1979)</formula>
    </cfRule>
    <cfRule type="expression" dxfId="382" priority="344" stopIfTrue="1">
      <formula>($A1979)</formula>
    </cfRule>
  </conditionalFormatting>
  <conditionalFormatting sqref="C1979:D1982 C1984:D1986">
    <cfRule type="expression" dxfId="381" priority="341" stopIfTrue="1">
      <formula>NOT($A1979)</formula>
    </cfRule>
    <cfRule type="expression" dxfId="380" priority="342" stopIfTrue="1">
      <formula>($A1979)</formula>
    </cfRule>
  </conditionalFormatting>
  <conditionalFormatting sqref="B2064:B2072">
    <cfRule type="expression" dxfId="379" priority="339" stopIfTrue="1">
      <formula>NOT($A2064)</formula>
    </cfRule>
    <cfRule type="expression" dxfId="378" priority="340" stopIfTrue="1">
      <formula>($A2064)</formula>
    </cfRule>
  </conditionalFormatting>
  <conditionalFormatting sqref="A2064:A2072">
    <cfRule type="cellIs" dxfId="377" priority="337" stopIfTrue="1" operator="equal">
      <formula>0</formula>
    </cfRule>
    <cfRule type="cellIs" dxfId="376" priority="338" stopIfTrue="1" operator="notEqual">
      <formula>0</formula>
    </cfRule>
  </conditionalFormatting>
  <conditionalFormatting sqref="E2064:E2071">
    <cfRule type="expression" dxfId="375" priority="335" stopIfTrue="1">
      <formula>NOT($A2064)</formula>
    </cfRule>
    <cfRule type="expression" dxfId="374" priority="336" stopIfTrue="1">
      <formula>($A2064)</formula>
    </cfRule>
  </conditionalFormatting>
  <conditionalFormatting sqref="C2064:D2071">
    <cfRule type="expression" dxfId="373" priority="333" stopIfTrue="1">
      <formula>NOT($A2064)</formula>
    </cfRule>
    <cfRule type="expression" dxfId="372" priority="334" stopIfTrue="1">
      <formula>($A2064)</formula>
    </cfRule>
  </conditionalFormatting>
  <conditionalFormatting sqref="B2150:B2158">
    <cfRule type="expression" dxfId="371" priority="331" stopIfTrue="1">
      <formula>NOT($A2150)</formula>
    </cfRule>
    <cfRule type="expression" dxfId="370" priority="332" stopIfTrue="1">
      <formula>($A2150)</formula>
    </cfRule>
  </conditionalFormatting>
  <conditionalFormatting sqref="A2150:A2158">
    <cfRule type="cellIs" dxfId="369" priority="329" stopIfTrue="1" operator="equal">
      <formula>0</formula>
    </cfRule>
    <cfRule type="cellIs" dxfId="368" priority="330" stopIfTrue="1" operator="notEqual">
      <formula>0</formula>
    </cfRule>
  </conditionalFormatting>
  <conditionalFormatting sqref="E2150:E2157">
    <cfRule type="expression" dxfId="367" priority="327" stopIfTrue="1">
      <formula>NOT($A2150)</formula>
    </cfRule>
    <cfRule type="expression" dxfId="366" priority="328" stopIfTrue="1">
      <formula>($A2150)</formula>
    </cfRule>
  </conditionalFormatting>
  <conditionalFormatting sqref="C2150:D2157">
    <cfRule type="expression" dxfId="365" priority="325" stopIfTrue="1">
      <formula>NOT($A2150)</formula>
    </cfRule>
    <cfRule type="expression" dxfId="364" priority="326" stopIfTrue="1">
      <formula>($A2150)</formula>
    </cfRule>
  </conditionalFormatting>
  <conditionalFormatting sqref="B2236:B2244">
    <cfRule type="expression" dxfId="363" priority="323" stopIfTrue="1">
      <formula>NOT($A2236)</formula>
    </cfRule>
    <cfRule type="expression" dxfId="362" priority="324" stopIfTrue="1">
      <formula>($A2236)</formula>
    </cfRule>
  </conditionalFormatting>
  <conditionalFormatting sqref="A2236:A2244">
    <cfRule type="cellIs" dxfId="361" priority="321" stopIfTrue="1" operator="equal">
      <formula>0</formula>
    </cfRule>
    <cfRule type="cellIs" dxfId="360" priority="322" stopIfTrue="1" operator="notEqual">
      <formula>0</formula>
    </cfRule>
  </conditionalFormatting>
  <conditionalFormatting sqref="B2321:B2329">
    <cfRule type="expression" dxfId="359" priority="319" stopIfTrue="1">
      <formula>NOT($A2321)</formula>
    </cfRule>
    <cfRule type="expression" dxfId="358" priority="320" stopIfTrue="1">
      <formula>($A2321)</formula>
    </cfRule>
  </conditionalFormatting>
  <conditionalFormatting sqref="A2321:A2329">
    <cfRule type="cellIs" dxfId="357" priority="317" stopIfTrue="1" operator="equal">
      <formula>0</formula>
    </cfRule>
    <cfRule type="cellIs" dxfId="356" priority="318" stopIfTrue="1" operator="notEqual">
      <formula>0</formula>
    </cfRule>
  </conditionalFormatting>
  <conditionalFormatting sqref="B2186:D2186 B2187:E2189 B2185:E2185 B2181:B2184 E2181:E2184">
    <cfRule type="expression" dxfId="355" priority="313" stopIfTrue="1">
      <formula>NOT($A2181)</formula>
    </cfRule>
    <cfRule type="expression" dxfId="354" priority="314" stopIfTrue="1">
      <formula>($A2181)</formula>
    </cfRule>
  </conditionalFormatting>
  <conditionalFormatting sqref="A2181:A2189">
    <cfRule type="cellIs" dxfId="353" priority="315" stopIfTrue="1" operator="equal">
      <formula>0</formula>
    </cfRule>
    <cfRule type="cellIs" dxfId="352" priority="316" stopIfTrue="1" operator="notEqual">
      <formula>0</formula>
    </cfRule>
  </conditionalFormatting>
  <conditionalFormatting sqref="E2186">
    <cfRule type="expression" dxfId="351" priority="311" stopIfTrue="1">
      <formula>NOT($A2186)</formula>
    </cfRule>
    <cfRule type="expression" dxfId="350" priority="312" stopIfTrue="1">
      <formula>($A2186)</formula>
    </cfRule>
  </conditionalFormatting>
  <conditionalFormatting sqref="B2272:D2272 B2273:E2275 B2271:E2271 B2267:B2270 E2267:E2270">
    <cfRule type="expression" dxfId="349" priority="307" stopIfTrue="1">
      <formula>NOT($A2267)</formula>
    </cfRule>
    <cfRule type="expression" dxfId="348" priority="308" stopIfTrue="1">
      <formula>($A2267)</formula>
    </cfRule>
  </conditionalFormatting>
  <conditionalFormatting sqref="A2267:A2275">
    <cfRule type="cellIs" dxfId="347" priority="309" stopIfTrue="1" operator="equal">
      <formula>0</formula>
    </cfRule>
    <cfRule type="cellIs" dxfId="346" priority="310" stopIfTrue="1" operator="notEqual">
      <formula>0</formula>
    </cfRule>
  </conditionalFormatting>
  <conditionalFormatting sqref="E2272">
    <cfRule type="expression" dxfId="345" priority="305" stopIfTrue="1">
      <formula>NOT($A2272)</formula>
    </cfRule>
    <cfRule type="expression" dxfId="344" priority="306" stopIfTrue="1">
      <formula>($A2272)</formula>
    </cfRule>
  </conditionalFormatting>
  <conditionalFormatting sqref="B2357:D2357 B2358:E2360 B2356:E2356 B2352:B2355 E2352:E2355">
    <cfRule type="expression" dxfId="343" priority="301" stopIfTrue="1">
      <formula>NOT($A2352)</formula>
    </cfRule>
    <cfRule type="expression" dxfId="342" priority="302" stopIfTrue="1">
      <formula>($A2352)</formula>
    </cfRule>
  </conditionalFormatting>
  <conditionalFormatting sqref="A2352:A2360">
    <cfRule type="cellIs" dxfId="341" priority="303" stopIfTrue="1" operator="equal">
      <formula>0</formula>
    </cfRule>
    <cfRule type="cellIs" dxfId="340" priority="304" stopIfTrue="1" operator="notEqual">
      <formula>0</formula>
    </cfRule>
  </conditionalFormatting>
  <conditionalFormatting sqref="E2357">
    <cfRule type="expression" dxfId="339" priority="299" stopIfTrue="1">
      <formula>NOT($A2357)</formula>
    </cfRule>
    <cfRule type="expression" dxfId="338" priority="300" stopIfTrue="1">
      <formula>($A2357)</formula>
    </cfRule>
  </conditionalFormatting>
  <conditionalFormatting sqref="B1977">
    <cfRule type="expression" dxfId="337" priority="297" stopIfTrue="1">
      <formula>NOT($A1977)</formula>
    </cfRule>
    <cfRule type="expression" dxfId="336" priority="298" stopIfTrue="1">
      <formula>($A1977)</formula>
    </cfRule>
  </conditionalFormatting>
  <conditionalFormatting sqref="A1977">
    <cfRule type="cellIs" dxfId="335" priority="295" stopIfTrue="1" operator="equal">
      <formula>0</formula>
    </cfRule>
    <cfRule type="cellIs" dxfId="334" priority="296" stopIfTrue="1" operator="notEqual">
      <formula>0</formula>
    </cfRule>
  </conditionalFormatting>
  <conditionalFormatting sqref="E1977">
    <cfRule type="expression" dxfId="333" priority="293" stopIfTrue="1">
      <formula>NOT($A1977)</formula>
    </cfRule>
    <cfRule type="expression" dxfId="332" priority="294" stopIfTrue="1">
      <formula>($A1977)</formula>
    </cfRule>
  </conditionalFormatting>
  <conditionalFormatting sqref="C1977:D1977">
    <cfRule type="expression" dxfId="331" priority="291" stopIfTrue="1">
      <formula>NOT($A1977)</formula>
    </cfRule>
    <cfRule type="expression" dxfId="330" priority="292" stopIfTrue="1">
      <formula>($A1977)</formula>
    </cfRule>
  </conditionalFormatting>
  <conditionalFormatting sqref="A1976">
    <cfRule type="cellIs" dxfId="329" priority="289" stopIfTrue="1" operator="equal">
      <formula>0</formula>
    </cfRule>
    <cfRule type="cellIs" dxfId="328" priority="290" stopIfTrue="1" operator="notEqual">
      <formula>0</formula>
    </cfRule>
  </conditionalFormatting>
  <conditionalFormatting sqref="B2062">
    <cfRule type="expression" dxfId="327" priority="287" stopIfTrue="1">
      <formula>NOT($A2062)</formula>
    </cfRule>
    <cfRule type="expression" dxfId="326" priority="288" stopIfTrue="1">
      <formula>($A2062)</formula>
    </cfRule>
  </conditionalFormatting>
  <conditionalFormatting sqref="A2062">
    <cfRule type="cellIs" dxfId="325" priority="285" stopIfTrue="1" operator="equal">
      <formula>0</formula>
    </cfRule>
    <cfRule type="cellIs" dxfId="324" priority="286" stopIfTrue="1" operator="notEqual">
      <formula>0</formula>
    </cfRule>
  </conditionalFormatting>
  <conditionalFormatting sqref="E2062">
    <cfRule type="expression" dxfId="323" priority="283" stopIfTrue="1">
      <formula>NOT($A2062)</formula>
    </cfRule>
    <cfRule type="expression" dxfId="322" priority="284" stopIfTrue="1">
      <formula>($A2062)</formula>
    </cfRule>
  </conditionalFormatting>
  <conditionalFormatting sqref="C2062:D2062">
    <cfRule type="expression" dxfId="321" priority="281" stopIfTrue="1">
      <formula>NOT($A2062)</formula>
    </cfRule>
    <cfRule type="expression" dxfId="320" priority="282" stopIfTrue="1">
      <formula>($A2062)</formula>
    </cfRule>
  </conditionalFormatting>
  <conditionalFormatting sqref="A2061">
    <cfRule type="cellIs" dxfId="319" priority="279" stopIfTrue="1" operator="equal">
      <formula>0</formula>
    </cfRule>
    <cfRule type="cellIs" dxfId="318" priority="280" stopIfTrue="1" operator="notEqual">
      <formula>0</formula>
    </cfRule>
  </conditionalFormatting>
  <conditionalFormatting sqref="B2148">
    <cfRule type="expression" dxfId="317" priority="277" stopIfTrue="1">
      <formula>NOT($A2148)</formula>
    </cfRule>
    <cfRule type="expression" dxfId="316" priority="278" stopIfTrue="1">
      <formula>($A2148)</formula>
    </cfRule>
  </conditionalFormatting>
  <conditionalFormatting sqref="A2148">
    <cfRule type="cellIs" dxfId="315" priority="275" stopIfTrue="1" operator="equal">
      <formula>0</formula>
    </cfRule>
    <cfRule type="cellIs" dxfId="314" priority="276" stopIfTrue="1" operator="notEqual">
      <formula>0</formula>
    </cfRule>
  </conditionalFormatting>
  <conditionalFormatting sqref="E2148">
    <cfRule type="expression" dxfId="313" priority="273" stopIfTrue="1">
      <formula>NOT($A2148)</formula>
    </cfRule>
    <cfRule type="expression" dxfId="312" priority="274" stopIfTrue="1">
      <formula>($A2148)</formula>
    </cfRule>
  </conditionalFormatting>
  <conditionalFormatting sqref="C2148:D2148">
    <cfRule type="expression" dxfId="311" priority="271" stopIfTrue="1">
      <formula>NOT($A2148)</formula>
    </cfRule>
    <cfRule type="expression" dxfId="310" priority="272" stopIfTrue="1">
      <formula>($A2148)</formula>
    </cfRule>
  </conditionalFormatting>
  <conditionalFormatting sqref="A2147">
    <cfRule type="cellIs" dxfId="309" priority="269" stopIfTrue="1" operator="equal">
      <formula>0</formula>
    </cfRule>
    <cfRule type="cellIs" dxfId="308" priority="270" stopIfTrue="1" operator="notEqual">
      <formula>0</formula>
    </cfRule>
  </conditionalFormatting>
  <conditionalFormatting sqref="B2234">
    <cfRule type="expression" dxfId="307" priority="267" stopIfTrue="1">
      <formula>NOT($A2234)</formula>
    </cfRule>
    <cfRule type="expression" dxfId="306" priority="268" stopIfTrue="1">
      <formula>($A2234)</formula>
    </cfRule>
  </conditionalFormatting>
  <conditionalFormatting sqref="A2234">
    <cfRule type="cellIs" dxfId="305" priority="265" stopIfTrue="1" operator="equal">
      <formula>0</formula>
    </cfRule>
    <cfRule type="cellIs" dxfId="304" priority="266" stopIfTrue="1" operator="notEqual">
      <formula>0</formula>
    </cfRule>
  </conditionalFormatting>
  <conditionalFormatting sqref="E2234">
    <cfRule type="expression" dxfId="303" priority="263" stopIfTrue="1">
      <formula>NOT($A2234)</formula>
    </cfRule>
    <cfRule type="expression" dxfId="302" priority="264" stopIfTrue="1">
      <formula>($A2234)</formula>
    </cfRule>
  </conditionalFormatting>
  <conditionalFormatting sqref="C2234:D2234">
    <cfRule type="expression" dxfId="301" priority="261" stopIfTrue="1">
      <formula>NOT($A2234)</formula>
    </cfRule>
    <cfRule type="expression" dxfId="300" priority="262" stopIfTrue="1">
      <formula>($A2234)</formula>
    </cfRule>
  </conditionalFormatting>
  <conditionalFormatting sqref="A2233">
    <cfRule type="cellIs" dxfId="299" priority="259" stopIfTrue="1" operator="equal">
      <formula>0</formula>
    </cfRule>
    <cfRule type="cellIs" dxfId="298" priority="260" stopIfTrue="1" operator="notEqual">
      <formula>0</formula>
    </cfRule>
  </conditionalFormatting>
  <conditionalFormatting sqref="B2319">
    <cfRule type="expression" dxfId="297" priority="257" stopIfTrue="1">
      <formula>NOT($A2319)</formula>
    </cfRule>
    <cfRule type="expression" dxfId="296" priority="258" stopIfTrue="1">
      <formula>($A2319)</formula>
    </cfRule>
  </conditionalFormatting>
  <conditionalFormatting sqref="A2319">
    <cfRule type="cellIs" dxfId="295" priority="255" stopIfTrue="1" operator="equal">
      <formula>0</formula>
    </cfRule>
    <cfRule type="cellIs" dxfId="294" priority="256" stopIfTrue="1" operator="notEqual">
      <formula>0</formula>
    </cfRule>
  </conditionalFormatting>
  <conditionalFormatting sqref="E2319">
    <cfRule type="expression" dxfId="293" priority="253" stopIfTrue="1">
      <formula>NOT($A2319)</formula>
    </cfRule>
    <cfRule type="expression" dxfId="292" priority="254" stopIfTrue="1">
      <formula>($A2319)</formula>
    </cfRule>
  </conditionalFormatting>
  <conditionalFormatting sqref="C2319:D2319">
    <cfRule type="expression" dxfId="291" priority="251" stopIfTrue="1">
      <formula>NOT($A2319)</formula>
    </cfRule>
    <cfRule type="expression" dxfId="290" priority="252" stopIfTrue="1">
      <formula>($A2319)</formula>
    </cfRule>
  </conditionalFormatting>
  <conditionalFormatting sqref="A2318">
    <cfRule type="cellIs" dxfId="289" priority="249" stopIfTrue="1" operator="equal">
      <formula>0</formula>
    </cfRule>
    <cfRule type="cellIs" dxfId="288" priority="250" stopIfTrue="1" operator="notEqual">
      <formula>0</formula>
    </cfRule>
  </conditionalFormatting>
  <conditionalFormatting sqref="A1953">
    <cfRule type="cellIs" dxfId="287" priority="247" stopIfTrue="1" operator="equal">
      <formula>0</formula>
    </cfRule>
    <cfRule type="cellIs" dxfId="286" priority="248" stopIfTrue="1" operator="notEqual">
      <formula>0</formula>
    </cfRule>
  </conditionalFormatting>
  <conditionalFormatting sqref="B1953:D1953">
    <cfRule type="expression" dxfId="285" priority="245" stopIfTrue="1">
      <formula>NOT($A1953)</formula>
    </cfRule>
    <cfRule type="expression" dxfId="284" priority="246" stopIfTrue="1">
      <formula>($A1953)</formula>
    </cfRule>
  </conditionalFormatting>
  <conditionalFormatting sqref="A1960">
    <cfRule type="cellIs" dxfId="283" priority="243" stopIfTrue="1" operator="equal">
      <formula>0</formula>
    </cfRule>
    <cfRule type="cellIs" dxfId="282" priority="244" stopIfTrue="1" operator="notEqual">
      <formula>0</formula>
    </cfRule>
  </conditionalFormatting>
  <conditionalFormatting sqref="B2044 E2044">
    <cfRule type="expression" dxfId="281" priority="239" stopIfTrue="1">
      <formula>NOT($A2044)</formula>
    </cfRule>
    <cfRule type="expression" dxfId="280" priority="240" stopIfTrue="1">
      <formula>($A2044)</formula>
    </cfRule>
  </conditionalFormatting>
  <conditionalFormatting sqref="C2044:D2044">
    <cfRule type="expression" dxfId="279" priority="237" stopIfTrue="1">
      <formula>NOT($A2044)</formula>
    </cfRule>
    <cfRule type="expression" dxfId="278" priority="238" stopIfTrue="1">
      <formula>($A2044)</formula>
    </cfRule>
  </conditionalFormatting>
  <conditionalFormatting sqref="A2044">
    <cfRule type="cellIs" dxfId="277" priority="241" stopIfTrue="1" operator="equal">
      <formula>0</formula>
    </cfRule>
    <cfRule type="cellIs" dxfId="276" priority="242" stopIfTrue="1" operator="notEqual">
      <formula>0</formula>
    </cfRule>
  </conditionalFormatting>
  <conditionalFormatting sqref="B2129 E2129">
    <cfRule type="expression" dxfId="275" priority="233" stopIfTrue="1">
      <formula>NOT($A2129)</formula>
    </cfRule>
    <cfRule type="expression" dxfId="274" priority="234" stopIfTrue="1">
      <formula>($A2129)</formula>
    </cfRule>
  </conditionalFormatting>
  <conditionalFormatting sqref="C2129:D2129">
    <cfRule type="expression" dxfId="273" priority="231" stopIfTrue="1">
      <formula>NOT($A2129)</formula>
    </cfRule>
    <cfRule type="expression" dxfId="272" priority="232" stopIfTrue="1">
      <formula>($A2129)</formula>
    </cfRule>
  </conditionalFormatting>
  <conditionalFormatting sqref="A2129">
    <cfRule type="cellIs" dxfId="271" priority="235" stopIfTrue="1" operator="equal">
      <formula>0</formula>
    </cfRule>
    <cfRule type="cellIs" dxfId="270" priority="236" stopIfTrue="1" operator="notEqual">
      <formula>0</formula>
    </cfRule>
  </conditionalFormatting>
  <conditionalFormatting sqref="B2216 E2216">
    <cfRule type="expression" dxfId="269" priority="227" stopIfTrue="1">
      <formula>NOT($A2216)</formula>
    </cfRule>
    <cfRule type="expression" dxfId="268" priority="228" stopIfTrue="1">
      <formula>($A2216)</formula>
    </cfRule>
  </conditionalFormatting>
  <conditionalFormatting sqref="C2216:D2216">
    <cfRule type="expression" dxfId="267" priority="225" stopIfTrue="1">
      <formula>NOT($A2216)</formula>
    </cfRule>
    <cfRule type="expression" dxfId="266" priority="226" stopIfTrue="1">
      <formula>($A2216)</formula>
    </cfRule>
  </conditionalFormatting>
  <conditionalFormatting sqref="A2216">
    <cfRule type="cellIs" dxfId="265" priority="229" stopIfTrue="1" operator="equal">
      <formula>0</formula>
    </cfRule>
    <cfRule type="cellIs" dxfId="264" priority="230" stopIfTrue="1" operator="notEqual">
      <formula>0</formula>
    </cfRule>
  </conditionalFormatting>
  <conditionalFormatting sqref="B2301 E2301">
    <cfRule type="expression" dxfId="263" priority="221" stopIfTrue="1">
      <formula>NOT($A2301)</formula>
    </cfRule>
    <cfRule type="expression" dxfId="262" priority="222" stopIfTrue="1">
      <formula>($A2301)</formula>
    </cfRule>
  </conditionalFormatting>
  <conditionalFormatting sqref="C2301:D2301">
    <cfRule type="expression" dxfId="261" priority="219" stopIfTrue="1">
      <formula>NOT($A2301)</formula>
    </cfRule>
    <cfRule type="expression" dxfId="260" priority="220" stopIfTrue="1">
      <formula>($A2301)</formula>
    </cfRule>
  </conditionalFormatting>
  <conditionalFormatting sqref="A2301">
    <cfRule type="cellIs" dxfId="259" priority="223" stopIfTrue="1" operator="equal">
      <formula>0</formula>
    </cfRule>
    <cfRule type="cellIs" dxfId="258" priority="224" stopIfTrue="1" operator="notEqual">
      <formula>0</formula>
    </cfRule>
  </conditionalFormatting>
  <conditionalFormatting sqref="B2386 E2386">
    <cfRule type="expression" dxfId="257" priority="215" stopIfTrue="1">
      <formula>NOT($A2386)</formula>
    </cfRule>
    <cfRule type="expression" dxfId="256" priority="216" stopIfTrue="1">
      <formula>($A2386)</formula>
    </cfRule>
  </conditionalFormatting>
  <conditionalFormatting sqref="C2386:D2386">
    <cfRule type="expression" dxfId="255" priority="213" stopIfTrue="1">
      <formula>NOT($A2386)</formula>
    </cfRule>
    <cfRule type="expression" dxfId="254" priority="214" stopIfTrue="1">
      <formula>($A2386)</formula>
    </cfRule>
  </conditionalFormatting>
  <conditionalFormatting sqref="A2386">
    <cfRule type="cellIs" dxfId="253" priority="217" stopIfTrue="1" operator="equal">
      <formula>0</formula>
    </cfRule>
    <cfRule type="cellIs" dxfId="252" priority="218" stopIfTrue="1" operator="notEqual">
      <formula>0</formula>
    </cfRule>
  </conditionalFormatting>
  <conditionalFormatting sqref="E1953">
    <cfRule type="expression" dxfId="251" priority="211" stopIfTrue="1">
      <formula>NOT($A1953)</formula>
    </cfRule>
    <cfRule type="expression" dxfId="250" priority="212" stopIfTrue="1">
      <formula>($A1953)</formula>
    </cfRule>
  </conditionalFormatting>
  <conditionalFormatting sqref="B1884">
    <cfRule type="expression" dxfId="249" priority="207" stopIfTrue="1">
      <formula>NOT($A1884)</formula>
    </cfRule>
    <cfRule type="expression" dxfId="248" priority="208" stopIfTrue="1">
      <formula>($A1884)</formula>
    </cfRule>
  </conditionalFormatting>
  <conditionalFormatting sqref="A1884">
    <cfRule type="cellIs" dxfId="247" priority="209" stopIfTrue="1" operator="equal">
      <formula>0</formula>
    </cfRule>
    <cfRule type="cellIs" dxfId="246" priority="210" stopIfTrue="1" operator="notEqual">
      <formula>0</formula>
    </cfRule>
  </conditionalFormatting>
  <conditionalFormatting sqref="C1884:D1884">
    <cfRule type="expression" dxfId="245" priority="205" stopIfTrue="1">
      <formula>NOT($A1884)</formula>
    </cfRule>
    <cfRule type="expression" dxfId="244" priority="206" stopIfTrue="1">
      <formula>($A1884)</formula>
    </cfRule>
  </conditionalFormatting>
  <conditionalFormatting sqref="C1901:E1901">
    <cfRule type="expression" dxfId="243" priority="203" stopIfTrue="1">
      <formula>NOT($A1901)</formula>
    </cfRule>
    <cfRule type="expression" dxfId="242" priority="204" stopIfTrue="1">
      <formula>($A1901)</formula>
    </cfRule>
  </conditionalFormatting>
  <conditionalFormatting sqref="C1987:E1987">
    <cfRule type="expression" dxfId="241" priority="201" stopIfTrue="1">
      <formula>NOT($A1987)</formula>
    </cfRule>
    <cfRule type="expression" dxfId="240" priority="202" stopIfTrue="1">
      <formula>($A1987)</formula>
    </cfRule>
  </conditionalFormatting>
  <conditionalFormatting sqref="C2072:E2072">
    <cfRule type="expression" dxfId="239" priority="199" stopIfTrue="1">
      <formula>NOT($A2072)</formula>
    </cfRule>
    <cfRule type="expression" dxfId="238" priority="200" stopIfTrue="1">
      <formula>($A2072)</formula>
    </cfRule>
  </conditionalFormatting>
  <conditionalFormatting sqref="C2158:E2158">
    <cfRule type="expression" dxfId="237" priority="197" stopIfTrue="1">
      <formula>NOT($A2158)</formula>
    </cfRule>
    <cfRule type="expression" dxfId="236" priority="198" stopIfTrue="1">
      <formula>($A2158)</formula>
    </cfRule>
  </conditionalFormatting>
  <conditionalFormatting sqref="C2244:E2244">
    <cfRule type="expression" dxfId="235" priority="195" stopIfTrue="1">
      <formula>NOT($A2244)</formula>
    </cfRule>
    <cfRule type="expression" dxfId="234" priority="196" stopIfTrue="1">
      <formula>($A2244)</formula>
    </cfRule>
  </conditionalFormatting>
  <conditionalFormatting sqref="C2329:E2329">
    <cfRule type="expression" dxfId="233" priority="193" stopIfTrue="1">
      <formula>NOT($A2329)</formula>
    </cfRule>
    <cfRule type="expression" dxfId="232" priority="194" stopIfTrue="1">
      <formula>($A2329)</formula>
    </cfRule>
  </conditionalFormatting>
  <conditionalFormatting sqref="C1807 D598:D599">
    <cfRule type="expression" dxfId="231" priority="191" stopIfTrue="1">
      <formula>NOT($A626)</formula>
    </cfRule>
    <cfRule type="expression" dxfId="230" priority="192" stopIfTrue="1">
      <formula>($A626)</formula>
    </cfRule>
  </conditionalFormatting>
  <conditionalFormatting sqref="C1804">
    <cfRule type="expression" dxfId="229" priority="2239" stopIfTrue="1">
      <formula>NOT($A1834)</formula>
    </cfRule>
    <cfRule type="expression" dxfId="228" priority="2240" stopIfTrue="1">
      <formula>($A1834)</formula>
    </cfRule>
  </conditionalFormatting>
  <conditionalFormatting sqref="E2833">
    <cfRule type="expression" dxfId="227" priority="187" stopIfTrue="1">
      <formula>NOT($A2833)</formula>
    </cfRule>
    <cfRule type="expression" dxfId="226" priority="188" stopIfTrue="1">
      <formula>($A2833)</formula>
    </cfRule>
  </conditionalFormatting>
  <conditionalFormatting sqref="C2833:D2833">
    <cfRule type="expression" dxfId="225" priority="189" stopIfTrue="1">
      <formula>NOT(#REF!)</formula>
    </cfRule>
    <cfRule type="expression" dxfId="224" priority="190" stopIfTrue="1">
      <formula>(#REF!)</formula>
    </cfRule>
  </conditionalFormatting>
  <conditionalFormatting sqref="E2859">
    <cfRule type="expression" dxfId="223" priority="185" stopIfTrue="1">
      <formula>NOT($A2859)</formula>
    </cfRule>
    <cfRule type="expression" dxfId="222" priority="186" stopIfTrue="1">
      <formula>($A2859)</formula>
    </cfRule>
  </conditionalFormatting>
  <conditionalFormatting sqref="C2855:D2858 C2860:D2862">
    <cfRule type="expression" dxfId="221" priority="183" stopIfTrue="1">
      <formula>NOT(#REF!)</formula>
    </cfRule>
    <cfRule type="expression" dxfId="220" priority="184" stopIfTrue="1">
      <formula>(#REF!)</formula>
    </cfRule>
  </conditionalFormatting>
  <conditionalFormatting sqref="C2859:D2859">
    <cfRule type="expression" dxfId="219" priority="181" stopIfTrue="1">
      <formula>NOT(#REF!)</formula>
    </cfRule>
    <cfRule type="expression" dxfId="218" priority="182" stopIfTrue="1">
      <formula>(#REF!)</formula>
    </cfRule>
  </conditionalFormatting>
  <conditionalFormatting sqref="E1983">
    <cfRule type="expression" dxfId="217" priority="179" stopIfTrue="1">
      <formula>NOT($A1983)</formula>
    </cfRule>
    <cfRule type="expression" dxfId="216" priority="180" stopIfTrue="1">
      <formula>($A1983)</formula>
    </cfRule>
  </conditionalFormatting>
  <conditionalFormatting sqref="C1983:D1983">
    <cfRule type="expression" dxfId="215" priority="177" stopIfTrue="1">
      <formula>NOT($A1983)</formula>
    </cfRule>
    <cfRule type="expression" dxfId="214" priority="178" stopIfTrue="1">
      <formula>($A1983)</formula>
    </cfRule>
  </conditionalFormatting>
  <conditionalFormatting sqref="E2236:E2239 E2241:E2243">
    <cfRule type="expression" dxfId="213" priority="175" stopIfTrue="1">
      <formula>NOT($A2236)</formula>
    </cfRule>
    <cfRule type="expression" dxfId="212" priority="176" stopIfTrue="1">
      <formula>($A2236)</formula>
    </cfRule>
  </conditionalFormatting>
  <conditionalFormatting sqref="C2236:D2239 C2241:D2243">
    <cfRule type="expression" dxfId="211" priority="173" stopIfTrue="1">
      <formula>NOT($A2236)</formula>
    </cfRule>
    <cfRule type="expression" dxfId="210" priority="174" stopIfTrue="1">
      <formula>($A2236)</formula>
    </cfRule>
  </conditionalFormatting>
  <conditionalFormatting sqref="E2240">
    <cfRule type="expression" dxfId="209" priority="171" stopIfTrue="1">
      <formula>NOT($A2240)</formula>
    </cfRule>
    <cfRule type="expression" dxfId="208" priority="172" stopIfTrue="1">
      <formula>($A2240)</formula>
    </cfRule>
  </conditionalFormatting>
  <conditionalFormatting sqref="C2240:D2240">
    <cfRule type="expression" dxfId="207" priority="169" stopIfTrue="1">
      <formula>NOT($A2240)</formula>
    </cfRule>
    <cfRule type="expression" dxfId="206" priority="170" stopIfTrue="1">
      <formula>($A2240)</formula>
    </cfRule>
  </conditionalFormatting>
  <conditionalFormatting sqref="E2321:E2324 E2326:E2328">
    <cfRule type="expression" dxfId="205" priority="167" stopIfTrue="1">
      <formula>NOT($A2321)</formula>
    </cfRule>
    <cfRule type="expression" dxfId="204" priority="168" stopIfTrue="1">
      <formula>($A2321)</formula>
    </cfRule>
  </conditionalFormatting>
  <conditionalFormatting sqref="C2321:D2324 C2326:D2328">
    <cfRule type="expression" dxfId="203" priority="165" stopIfTrue="1">
      <formula>NOT($A2321)</formula>
    </cfRule>
    <cfRule type="expression" dxfId="202" priority="166" stopIfTrue="1">
      <formula>($A2321)</formula>
    </cfRule>
  </conditionalFormatting>
  <conditionalFormatting sqref="E2325">
    <cfRule type="expression" dxfId="201" priority="163" stopIfTrue="1">
      <formula>NOT($A2325)</formula>
    </cfRule>
    <cfRule type="expression" dxfId="200" priority="164" stopIfTrue="1">
      <formula>($A2325)</formula>
    </cfRule>
  </conditionalFormatting>
  <conditionalFormatting sqref="C2325:D2325">
    <cfRule type="expression" dxfId="199" priority="161" stopIfTrue="1">
      <formula>NOT($A2325)</formula>
    </cfRule>
    <cfRule type="expression" dxfId="198" priority="162" stopIfTrue="1">
      <formula>($A2325)</formula>
    </cfRule>
  </conditionalFormatting>
  <conditionalFormatting sqref="C2010:D2013">
    <cfRule type="expression" dxfId="197" priority="159" stopIfTrue="1">
      <formula>NOT($A2010)</formula>
    </cfRule>
    <cfRule type="expression" dxfId="196" priority="160" stopIfTrue="1">
      <formula>($A2010)</formula>
    </cfRule>
  </conditionalFormatting>
  <conditionalFormatting sqref="C2095:D2098">
    <cfRule type="expression" dxfId="195" priority="157" stopIfTrue="1">
      <formula>NOT($A2095)</formula>
    </cfRule>
    <cfRule type="expression" dxfId="194" priority="158" stopIfTrue="1">
      <formula>($A2095)</formula>
    </cfRule>
  </conditionalFormatting>
  <conditionalFormatting sqref="C2181:D2184">
    <cfRule type="expression" dxfId="193" priority="155" stopIfTrue="1">
      <formula>NOT($A2181)</formula>
    </cfRule>
    <cfRule type="expression" dxfId="192" priority="156" stopIfTrue="1">
      <formula>($A2181)</formula>
    </cfRule>
  </conditionalFormatting>
  <conditionalFormatting sqref="C2267:D2270">
    <cfRule type="expression" dxfId="191" priority="153" stopIfTrue="1">
      <formula>NOT($A2267)</formula>
    </cfRule>
    <cfRule type="expression" dxfId="190" priority="154" stopIfTrue="1">
      <formula>($A2267)</formula>
    </cfRule>
  </conditionalFormatting>
  <conditionalFormatting sqref="C2352:D2355">
    <cfRule type="expression" dxfId="189" priority="151" stopIfTrue="1">
      <formula>NOT($A2352)</formula>
    </cfRule>
    <cfRule type="expression" dxfId="188" priority="152" stopIfTrue="1">
      <formula>($A2352)</formula>
    </cfRule>
  </conditionalFormatting>
  <conditionalFormatting sqref="D738">
    <cfRule type="expression" dxfId="187" priority="149" stopIfTrue="1">
      <formula>NOT(#REF!)</formula>
    </cfRule>
    <cfRule type="expression" dxfId="186" priority="150" stopIfTrue="1">
      <formula>(#REF!)</formula>
    </cfRule>
  </conditionalFormatting>
  <conditionalFormatting sqref="E738 C738">
    <cfRule type="expression" dxfId="185" priority="147" stopIfTrue="1">
      <formula>NOT(#REF!)</formula>
    </cfRule>
    <cfRule type="expression" dxfId="184" priority="148" stopIfTrue="1">
      <formula>(#REF!)</formula>
    </cfRule>
  </conditionalFormatting>
  <conditionalFormatting sqref="D739:D741">
    <cfRule type="expression" dxfId="183" priority="145" stopIfTrue="1">
      <formula>NOT(#REF!)</formula>
    </cfRule>
    <cfRule type="expression" dxfId="182" priority="146" stopIfTrue="1">
      <formula>(#REF!)</formula>
    </cfRule>
  </conditionalFormatting>
  <conditionalFormatting sqref="C739:C741">
    <cfRule type="expression" dxfId="181" priority="143" stopIfTrue="1">
      <formula>NOT(#REF!)</formula>
    </cfRule>
    <cfRule type="expression" dxfId="180" priority="144" stopIfTrue="1">
      <formula>(#REF!)</formula>
    </cfRule>
  </conditionalFormatting>
  <conditionalFormatting sqref="D737">
    <cfRule type="expression" dxfId="179" priority="141" stopIfTrue="1">
      <formula>NOT(#REF!)</formula>
    </cfRule>
    <cfRule type="expression" dxfId="178" priority="142" stopIfTrue="1">
      <formula>(#REF!)</formula>
    </cfRule>
  </conditionalFormatting>
  <conditionalFormatting sqref="E737 C737">
    <cfRule type="expression" dxfId="177" priority="139" stopIfTrue="1">
      <formula>NOT(#REF!)</formula>
    </cfRule>
    <cfRule type="expression" dxfId="176" priority="140" stopIfTrue="1">
      <formula>(#REF!)</formula>
    </cfRule>
  </conditionalFormatting>
  <conditionalFormatting sqref="D685">
    <cfRule type="expression" dxfId="175" priority="2241" stopIfTrue="1">
      <formula>NOT($A736)</formula>
    </cfRule>
    <cfRule type="expression" dxfId="174" priority="2242" stopIfTrue="1">
      <formula>($A736)</formula>
    </cfRule>
  </conditionalFormatting>
  <conditionalFormatting sqref="D705:E705">
    <cfRule type="expression" dxfId="173" priority="137" stopIfTrue="1">
      <formula>NOT($A705)</formula>
    </cfRule>
    <cfRule type="expression" dxfId="172" priority="138" stopIfTrue="1">
      <formula>($A705)</formula>
    </cfRule>
  </conditionalFormatting>
  <conditionalFormatting sqref="D608">
    <cfRule type="expression" dxfId="167" priority="2243" stopIfTrue="1">
      <formula>NOT(#REF!)</formula>
    </cfRule>
    <cfRule type="expression" dxfId="166" priority="2244" stopIfTrue="1">
      <formula>(#REF!)</formula>
    </cfRule>
  </conditionalFormatting>
  <conditionalFormatting sqref="D600">
    <cfRule type="expression" dxfId="165" priority="2245" stopIfTrue="1">
      <formula>NOT(#REF!)</formula>
    </cfRule>
    <cfRule type="expression" dxfId="164" priority="2246" stopIfTrue="1">
      <formula>(#REF!)</formula>
    </cfRule>
  </conditionalFormatting>
  <conditionalFormatting sqref="D236:D237">
    <cfRule type="expression" dxfId="163" priority="131" stopIfTrue="1">
      <formula>NOT(#REF!)</formula>
    </cfRule>
    <cfRule type="expression" dxfId="162" priority="132" stopIfTrue="1">
      <formula>(#REF!)</formula>
    </cfRule>
  </conditionalFormatting>
  <conditionalFormatting sqref="C236:C237">
    <cfRule type="expression" dxfId="161" priority="129" stopIfTrue="1">
      <formula>NOT(#REF!)</formula>
    </cfRule>
    <cfRule type="expression" dxfId="160" priority="130" stopIfTrue="1">
      <formula>(#REF!)</formula>
    </cfRule>
  </conditionalFormatting>
  <conditionalFormatting sqref="E236">
    <cfRule type="expression" dxfId="159" priority="127" stopIfTrue="1">
      <formula>NOT(#REF!)</formula>
    </cfRule>
    <cfRule type="expression" dxfId="158" priority="128" stopIfTrue="1">
      <formula>(#REF!)</formula>
    </cfRule>
  </conditionalFormatting>
  <conditionalFormatting sqref="E237">
    <cfRule type="expression" dxfId="157" priority="125" stopIfTrue="1">
      <formula>NOT(#REF!)</formula>
    </cfRule>
    <cfRule type="expression" dxfId="156" priority="126" stopIfTrue="1">
      <formula>(#REF!)</formula>
    </cfRule>
  </conditionalFormatting>
  <conditionalFormatting sqref="E1299">
    <cfRule type="expression" dxfId="155" priority="123" stopIfTrue="1">
      <formula>NOT($A1299)</formula>
    </cfRule>
    <cfRule type="expression" dxfId="154" priority="124" stopIfTrue="1">
      <formula>($A1299)</formula>
    </cfRule>
  </conditionalFormatting>
  <conditionalFormatting sqref="C1298:D1298">
    <cfRule type="expression" dxfId="153" priority="121" stopIfTrue="1">
      <formula>NOT($A1298)</formula>
    </cfRule>
    <cfRule type="expression" dxfId="152" priority="122" stopIfTrue="1">
      <formula>($A1298)</formula>
    </cfRule>
  </conditionalFormatting>
  <conditionalFormatting sqref="C1302:D1305">
    <cfRule type="expression" dxfId="151" priority="117" stopIfTrue="1">
      <formula>NOT($A1302)</formula>
    </cfRule>
    <cfRule type="expression" dxfId="150" priority="118" stopIfTrue="1">
      <formula>($A1302)</formula>
    </cfRule>
  </conditionalFormatting>
  <conditionalFormatting sqref="C1306:D1306">
    <cfRule type="expression" dxfId="149" priority="119" stopIfTrue="1">
      <formula>NOT($A1307)</formula>
    </cfRule>
    <cfRule type="expression" dxfId="148" priority="120" stopIfTrue="1">
      <formula>($A1307)</formula>
    </cfRule>
  </conditionalFormatting>
  <conditionalFormatting sqref="B1284:E1284 B1294:E1294 B1285:B1293">
    <cfRule type="expression" dxfId="147" priority="113" stopIfTrue="1">
      <formula>NOT($A1284)</formula>
    </cfRule>
    <cfRule type="expression" dxfId="146" priority="114" stopIfTrue="1">
      <formula>($A1284)</formula>
    </cfRule>
  </conditionalFormatting>
  <conditionalFormatting sqref="A1284:A1294">
    <cfRule type="cellIs" dxfId="145" priority="115" stopIfTrue="1" operator="equal">
      <formula>0</formula>
    </cfRule>
    <cfRule type="cellIs" dxfId="144" priority="116" stopIfTrue="1" operator="notEqual">
      <formula>0</formula>
    </cfRule>
  </conditionalFormatting>
  <conditionalFormatting sqref="B1283">
    <cfRule type="cellIs" dxfId="143" priority="111" stopIfTrue="1" operator="equal">
      <formula>0</formula>
    </cfRule>
    <cfRule type="cellIs" dxfId="142" priority="112" stopIfTrue="1" operator="greaterThan">
      <formula>0</formula>
    </cfRule>
  </conditionalFormatting>
  <conditionalFormatting sqref="C1285:E1292 E1293">
    <cfRule type="expression" dxfId="141" priority="107" stopIfTrue="1">
      <formula>NOT($A1285)</formula>
    </cfRule>
    <cfRule type="expression" dxfId="140" priority="108" stopIfTrue="1">
      <formula>($A1285)</formula>
    </cfRule>
  </conditionalFormatting>
  <conditionalFormatting sqref="C1293:D1293">
    <cfRule type="expression" dxfId="139" priority="109" stopIfTrue="1">
      <formula>NOT($A1294)</formula>
    </cfRule>
    <cfRule type="expression" dxfId="138" priority="110" stopIfTrue="1">
      <formula>($A1294)</formula>
    </cfRule>
  </conditionalFormatting>
  <conditionalFormatting sqref="E1881:E1883">
    <cfRule type="expression" dxfId="137" priority="105" stopIfTrue="1">
      <formula>NOT($A1881)</formula>
    </cfRule>
    <cfRule type="expression" dxfId="136" priority="106" stopIfTrue="1">
      <formula>($A1881)</formula>
    </cfRule>
  </conditionalFormatting>
  <conditionalFormatting sqref="E1903:E1907">
    <cfRule type="expression" dxfId="135" priority="103" stopIfTrue="1">
      <formula>NOT($A1903)</formula>
    </cfRule>
    <cfRule type="expression" dxfId="134" priority="104" stopIfTrue="1">
      <formula>($A1903)</formula>
    </cfRule>
  </conditionalFormatting>
  <conditionalFormatting sqref="E1968:E1969">
    <cfRule type="expression" dxfId="133" priority="101" stopIfTrue="1">
      <formula>NOT($A1968)</formula>
    </cfRule>
    <cfRule type="expression" dxfId="132" priority="102" stopIfTrue="1">
      <formula>($A1968)</formula>
    </cfRule>
  </conditionalFormatting>
  <conditionalFormatting sqref="E1989">
    <cfRule type="expression" dxfId="131" priority="99" stopIfTrue="1">
      <formula>NOT($A1989)</formula>
    </cfRule>
    <cfRule type="expression" dxfId="130" priority="100" stopIfTrue="1">
      <formula>($A1989)</formula>
    </cfRule>
  </conditionalFormatting>
  <conditionalFormatting sqref="E1990:E1993">
    <cfRule type="expression" dxfId="129" priority="97" stopIfTrue="1">
      <formula>NOT($A1990)</formula>
    </cfRule>
    <cfRule type="expression" dxfId="128" priority="98" stopIfTrue="1">
      <formula>($A1990)</formula>
    </cfRule>
  </conditionalFormatting>
  <conditionalFormatting sqref="E1967">
    <cfRule type="expression" dxfId="127" priority="95" stopIfTrue="1">
      <formula>NOT($A1967)</formula>
    </cfRule>
    <cfRule type="expression" dxfId="126" priority="96" stopIfTrue="1">
      <formula>($A1967)</formula>
    </cfRule>
  </conditionalFormatting>
  <conditionalFormatting sqref="E2052:E2054">
    <cfRule type="expression" dxfId="125" priority="93" stopIfTrue="1">
      <formula>NOT($A2052)</formula>
    </cfRule>
    <cfRule type="expression" dxfId="124" priority="94" stopIfTrue="1">
      <formula>($A2052)</formula>
    </cfRule>
  </conditionalFormatting>
  <conditionalFormatting sqref="E2075:E2078">
    <cfRule type="expression" dxfId="123" priority="91" stopIfTrue="1">
      <formula>NOT($A2075)</formula>
    </cfRule>
    <cfRule type="expression" dxfId="122" priority="92" stopIfTrue="1">
      <formula>($A2075)</formula>
    </cfRule>
  </conditionalFormatting>
  <conditionalFormatting sqref="E2074">
    <cfRule type="expression" dxfId="121" priority="89" stopIfTrue="1">
      <formula>NOT($A2074)</formula>
    </cfRule>
    <cfRule type="expression" dxfId="120" priority="90" stopIfTrue="1">
      <formula>($A2074)</formula>
    </cfRule>
  </conditionalFormatting>
  <conditionalFormatting sqref="E2138:E2140">
    <cfRule type="expression" dxfId="119" priority="87" stopIfTrue="1">
      <formula>NOT($A2138)</formula>
    </cfRule>
    <cfRule type="expression" dxfId="118" priority="88" stopIfTrue="1">
      <formula>($A2138)</formula>
    </cfRule>
  </conditionalFormatting>
  <conditionalFormatting sqref="E2160">
    <cfRule type="expression" dxfId="117" priority="85" stopIfTrue="1">
      <formula>NOT($A2160)</formula>
    </cfRule>
    <cfRule type="expression" dxfId="116" priority="86" stopIfTrue="1">
      <formula>($A2160)</formula>
    </cfRule>
  </conditionalFormatting>
  <conditionalFormatting sqref="E2161:E2164">
    <cfRule type="expression" dxfId="115" priority="83" stopIfTrue="1">
      <formula>NOT($A2161)</formula>
    </cfRule>
    <cfRule type="expression" dxfId="114" priority="84" stopIfTrue="1">
      <formula>($A2161)</formula>
    </cfRule>
  </conditionalFormatting>
  <conditionalFormatting sqref="E2224:E2226">
    <cfRule type="expression" dxfId="113" priority="81" stopIfTrue="1">
      <formula>NOT($A2224)</formula>
    </cfRule>
    <cfRule type="expression" dxfId="112" priority="82" stopIfTrue="1">
      <formula>($A2224)</formula>
    </cfRule>
  </conditionalFormatting>
  <conditionalFormatting sqref="E2247:E2250">
    <cfRule type="expression" dxfId="111" priority="79" stopIfTrue="1">
      <formula>NOT($A2247)</formula>
    </cfRule>
    <cfRule type="expression" dxfId="110" priority="80" stopIfTrue="1">
      <formula>($A2247)</formula>
    </cfRule>
  </conditionalFormatting>
  <conditionalFormatting sqref="E2246">
    <cfRule type="expression" dxfId="109" priority="77" stopIfTrue="1">
      <formula>NOT($A2246)</formula>
    </cfRule>
    <cfRule type="expression" dxfId="108" priority="78" stopIfTrue="1">
      <formula>($A2246)</formula>
    </cfRule>
  </conditionalFormatting>
  <conditionalFormatting sqref="E2309:E2311">
    <cfRule type="expression" dxfId="107" priority="75" stopIfTrue="1">
      <formula>NOT($A2309)</formula>
    </cfRule>
    <cfRule type="expression" dxfId="106" priority="76" stopIfTrue="1">
      <formula>($A2309)</formula>
    </cfRule>
  </conditionalFormatting>
  <conditionalFormatting sqref="E2332:E2335">
    <cfRule type="expression" dxfId="105" priority="73" stopIfTrue="1">
      <formula>NOT($A2332)</formula>
    </cfRule>
    <cfRule type="expression" dxfId="104" priority="74" stopIfTrue="1">
      <formula>($A2332)</formula>
    </cfRule>
  </conditionalFormatting>
  <conditionalFormatting sqref="E2501:E2506">
    <cfRule type="expression" dxfId="103" priority="71" stopIfTrue="1">
      <formula>NOT(#REF!)</formula>
    </cfRule>
    <cfRule type="expression" dxfId="102" priority="72" stopIfTrue="1">
      <formula>(#REF!)</formula>
    </cfRule>
  </conditionalFormatting>
  <conditionalFormatting sqref="E2607:E2612">
    <cfRule type="expression" dxfId="101" priority="69" stopIfTrue="1">
      <formula>NOT(#REF!)</formula>
    </cfRule>
    <cfRule type="expression" dxfId="100" priority="70" stopIfTrue="1">
      <formula>(#REF!)</formula>
    </cfRule>
  </conditionalFormatting>
  <conditionalFormatting sqref="E2711:E2716">
    <cfRule type="expression" dxfId="99" priority="67" stopIfTrue="1">
      <formula>NOT(#REF!)</formula>
    </cfRule>
    <cfRule type="expression" dxfId="98" priority="68" stopIfTrue="1">
      <formula>(#REF!)</formula>
    </cfRule>
  </conditionalFormatting>
  <conditionalFormatting sqref="E2842:E2843">
    <cfRule type="expression" dxfId="97" priority="65" stopIfTrue="1">
      <formula>NOT($A2842)</formula>
    </cfRule>
    <cfRule type="expression" dxfId="96" priority="66" stopIfTrue="1">
      <formula>($A2842)</formula>
    </cfRule>
  </conditionalFormatting>
  <conditionalFormatting sqref="C26:C32">
    <cfRule type="expression" dxfId="95" priority="2247" stopIfTrue="1">
      <formula>NOT($A166)</formula>
    </cfRule>
    <cfRule type="expression" dxfId="94" priority="2248" stopIfTrue="1">
      <formula>($A166)</formula>
    </cfRule>
  </conditionalFormatting>
  <conditionalFormatting sqref="E24:E25">
    <cfRule type="expression" dxfId="93" priority="2249" stopIfTrue="1">
      <formula>NOT($A167)</formula>
    </cfRule>
    <cfRule type="expression" dxfId="92" priority="2250" stopIfTrue="1">
      <formula>($A167)</formula>
    </cfRule>
  </conditionalFormatting>
  <conditionalFormatting sqref="E18:E23 C24:C25">
    <cfRule type="expression" dxfId="91" priority="2251" stopIfTrue="1">
      <formula>NOT($A160)</formula>
    </cfRule>
    <cfRule type="expression" dxfId="90" priority="2252" stopIfTrue="1">
      <formula>($A160)</formula>
    </cfRule>
  </conditionalFormatting>
  <conditionalFormatting sqref="C111:C112">
    <cfRule type="expression" dxfId="89" priority="2253" stopIfTrue="1">
      <formula>NOT($A237)</formula>
    </cfRule>
    <cfRule type="expression" dxfId="88" priority="2254" stopIfTrue="1">
      <formula>($A237)</formula>
    </cfRule>
  </conditionalFormatting>
  <conditionalFormatting sqref="D113:E113">
    <cfRule type="expression" dxfId="83" priority="59" stopIfTrue="1">
      <formula>NOT($A113)</formula>
    </cfRule>
    <cfRule type="expression" dxfId="82" priority="60" stopIfTrue="1">
      <formula>($A113)</formula>
    </cfRule>
  </conditionalFormatting>
  <conditionalFormatting sqref="E62:E67 C55:C59">
    <cfRule type="expression" dxfId="81" priority="2255" stopIfTrue="1">
      <formula>NOT($A161)</formula>
    </cfRule>
    <cfRule type="expression" dxfId="80" priority="2256" stopIfTrue="1">
      <formula>($A161)</formula>
    </cfRule>
  </conditionalFormatting>
  <conditionalFormatting sqref="E26:E32 C18:C23">
    <cfRule type="expression" dxfId="79" priority="2257" stopIfTrue="1">
      <formula>NOT($A159)</formula>
    </cfRule>
    <cfRule type="expression" dxfId="78" priority="2258" stopIfTrue="1">
      <formula>($A159)</formula>
    </cfRule>
  </conditionalFormatting>
  <conditionalFormatting sqref="E60">
    <cfRule type="expression" dxfId="77" priority="57" stopIfTrue="1">
      <formula>NOT($A166)</formula>
    </cfRule>
    <cfRule type="expression" dxfId="76" priority="58" stopIfTrue="1">
      <formula>($A166)</formula>
    </cfRule>
  </conditionalFormatting>
  <conditionalFormatting sqref="E61">
    <cfRule type="expression" dxfId="75" priority="55" stopIfTrue="1">
      <formula>NOT($A167)</formula>
    </cfRule>
    <cfRule type="expression" dxfId="74" priority="56" stopIfTrue="1">
      <formula>($A167)</formula>
    </cfRule>
  </conditionalFormatting>
  <conditionalFormatting sqref="D84">
    <cfRule type="expression" dxfId="73" priority="43" stopIfTrue="1">
      <formula>NOT(#REF!)</formula>
    </cfRule>
    <cfRule type="expression" dxfId="72" priority="44" stopIfTrue="1">
      <formula>(#REF!)</formula>
    </cfRule>
  </conditionalFormatting>
  <conditionalFormatting sqref="C96">
    <cfRule type="expression" dxfId="71" priority="45" stopIfTrue="1">
      <formula>NOT($A161)</formula>
    </cfRule>
    <cfRule type="expression" dxfId="70" priority="46" stopIfTrue="1">
      <formula>($A161)</formula>
    </cfRule>
  </conditionalFormatting>
  <conditionalFormatting sqref="C84:C88">
    <cfRule type="expression" dxfId="69" priority="47" stopIfTrue="1">
      <formula>NOT($A150)</formula>
    </cfRule>
    <cfRule type="expression" dxfId="68" priority="48" stopIfTrue="1">
      <formula>($A150)</formula>
    </cfRule>
  </conditionalFormatting>
  <conditionalFormatting sqref="E106">
    <cfRule type="expression" dxfId="67" priority="49" stopIfTrue="1">
      <formula>NOT($A166)</formula>
    </cfRule>
    <cfRule type="expression" dxfId="66" priority="50" stopIfTrue="1">
      <formula>($A166)</formula>
    </cfRule>
  </conditionalFormatting>
  <conditionalFormatting sqref="E93">
    <cfRule type="expression" dxfId="65" priority="41" stopIfTrue="1">
      <formula>NOT($A163)</formula>
    </cfRule>
    <cfRule type="expression" dxfId="64" priority="42" stopIfTrue="1">
      <formula>($A163)</formula>
    </cfRule>
  </conditionalFormatting>
  <conditionalFormatting sqref="E97">
    <cfRule type="expression" dxfId="63" priority="39" stopIfTrue="1">
      <formula>NOT($A203)</formula>
    </cfRule>
    <cfRule type="expression" dxfId="62" priority="40" stopIfTrue="1">
      <formula>($A203)</formula>
    </cfRule>
  </conditionalFormatting>
  <conditionalFormatting sqref="C89">
    <cfRule type="expression" dxfId="61" priority="37" stopIfTrue="1">
      <formula>NOT($A218)</formula>
    </cfRule>
    <cfRule type="expression" dxfId="60" priority="38" stopIfTrue="1">
      <formula>($A218)</formula>
    </cfRule>
  </conditionalFormatting>
  <conditionalFormatting sqref="D89">
    <cfRule type="expression" dxfId="59" priority="33" stopIfTrue="1">
      <formula>NOT(#REF!)</formula>
    </cfRule>
    <cfRule type="expression" dxfId="58" priority="34" stopIfTrue="1">
      <formula>(#REF!)</formula>
    </cfRule>
  </conditionalFormatting>
  <conditionalFormatting sqref="D85 D87:D88">
    <cfRule type="expression" dxfId="57" priority="35" stopIfTrue="1">
      <formula>NOT(#REF!)</formula>
    </cfRule>
    <cfRule type="expression" dxfId="56" priority="36" stopIfTrue="1">
      <formula>(#REF!)</formula>
    </cfRule>
  </conditionalFormatting>
  <conditionalFormatting sqref="D93 D95:D96">
    <cfRule type="expression" dxfId="55" priority="31" stopIfTrue="1">
      <formula>NOT(#REF!)</formula>
    </cfRule>
    <cfRule type="expression" dxfId="54" priority="32" stopIfTrue="1">
      <formula>(#REF!)</formula>
    </cfRule>
  </conditionalFormatting>
  <conditionalFormatting sqref="D97">
    <cfRule type="expression" dxfId="53" priority="29" stopIfTrue="1">
      <formula>NOT(#REF!)</formula>
    </cfRule>
    <cfRule type="expression" dxfId="52" priority="30" stopIfTrue="1">
      <formula>(#REF!)</formula>
    </cfRule>
  </conditionalFormatting>
  <conditionalFormatting sqref="E84:E87">
    <cfRule type="expression" dxfId="51" priority="51" stopIfTrue="1">
      <formula>NOT($A151)</formula>
    </cfRule>
    <cfRule type="expression" dxfId="50" priority="52" stopIfTrue="1">
      <formula>($A151)</formula>
    </cfRule>
  </conditionalFormatting>
  <conditionalFormatting sqref="E94">
    <cfRule type="expression" dxfId="49" priority="27" stopIfTrue="1">
      <formula>NOT($A164)</formula>
    </cfRule>
    <cfRule type="expression" dxfId="48" priority="28" stopIfTrue="1">
      <formula>($A164)</formula>
    </cfRule>
  </conditionalFormatting>
  <conditionalFormatting sqref="E95">
    <cfRule type="expression" dxfId="47" priority="25" stopIfTrue="1">
      <formula>NOT($A169)</formula>
    </cfRule>
    <cfRule type="expression" dxfId="46" priority="26" stopIfTrue="1">
      <formula>($A169)</formula>
    </cfRule>
  </conditionalFormatting>
  <conditionalFormatting sqref="E96">
    <cfRule type="expression" dxfId="45" priority="23" stopIfTrue="1">
      <formula>NOT($A170)</formula>
    </cfRule>
    <cfRule type="expression" dxfId="44" priority="24" stopIfTrue="1">
      <formula>($A170)</formula>
    </cfRule>
  </conditionalFormatting>
  <conditionalFormatting sqref="E88">
    <cfRule type="expression" dxfId="43" priority="21" stopIfTrue="1">
      <formula>NOT($A155)</formula>
    </cfRule>
    <cfRule type="expression" dxfId="42" priority="22" stopIfTrue="1">
      <formula>($A155)</formula>
    </cfRule>
  </conditionalFormatting>
  <conditionalFormatting sqref="E89">
    <cfRule type="expression" dxfId="41" priority="19" stopIfTrue="1">
      <formula>NOT($A156)</formula>
    </cfRule>
    <cfRule type="expression" dxfId="40" priority="20" stopIfTrue="1">
      <formula>($A156)</formula>
    </cfRule>
  </conditionalFormatting>
  <conditionalFormatting sqref="D86">
    <cfRule type="expression" dxfId="39" priority="17" stopIfTrue="1">
      <formula>NOT(#REF!)</formula>
    </cfRule>
    <cfRule type="expression" dxfId="38" priority="18" stopIfTrue="1">
      <formula>(#REF!)</formula>
    </cfRule>
  </conditionalFormatting>
  <conditionalFormatting sqref="D94">
    <cfRule type="expression" dxfId="37" priority="15" stopIfTrue="1">
      <formula>NOT(#REF!)</formula>
    </cfRule>
    <cfRule type="expression" dxfId="36" priority="16" stopIfTrue="1">
      <formula>(#REF!)</formula>
    </cfRule>
  </conditionalFormatting>
  <conditionalFormatting sqref="C97 C33:C37">
    <cfRule type="expression" dxfId="35" priority="53" stopIfTrue="1">
      <formula>NOT($A160)</formula>
    </cfRule>
    <cfRule type="expression" dxfId="34" priority="54" stopIfTrue="1">
      <formula>($A160)</formula>
    </cfRule>
  </conditionalFormatting>
  <conditionalFormatting sqref="E90:E91">
    <cfRule type="expression" dxfId="33" priority="2259" stopIfTrue="1">
      <formula>NOT($A153)</formula>
    </cfRule>
    <cfRule type="expression" dxfId="32" priority="2260" stopIfTrue="1">
      <formula>($A153)</formula>
    </cfRule>
  </conditionalFormatting>
  <conditionalFormatting sqref="C90:C91 E104:E105">
    <cfRule type="expression" dxfId="31" priority="2261" stopIfTrue="1">
      <formula>NOT($A152)</formula>
    </cfRule>
    <cfRule type="expression" dxfId="30" priority="2262" stopIfTrue="1">
      <formula>($A152)</formula>
    </cfRule>
  </conditionalFormatting>
  <conditionalFormatting sqref="C52:C53">
    <cfRule type="expression" dxfId="29" priority="2263" stopIfTrue="1">
      <formula>NOT($A161)</formula>
    </cfRule>
    <cfRule type="expression" dxfId="28" priority="2264" stopIfTrue="1">
      <formula>($A161)</formula>
    </cfRule>
  </conditionalFormatting>
  <conditionalFormatting sqref="C38:C39">
    <cfRule type="expression" dxfId="27" priority="2265" stopIfTrue="1">
      <formula>NOT($A166)</formula>
    </cfRule>
    <cfRule type="expression" dxfId="26" priority="2266" stopIfTrue="1">
      <formula>($A166)</formula>
    </cfRule>
  </conditionalFormatting>
  <conditionalFormatting sqref="E38:E39">
    <cfRule type="expression" dxfId="25" priority="2267" stopIfTrue="1">
      <formula>NOT($A167)</formula>
    </cfRule>
    <cfRule type="expression" dxfId="24" priority="2268" stopIfTrue="1">
      <formula>($A167)</formula>
    </cfRule>
  </conditionalFormatting>
  <conditionalFormatting sqref="C68:C69">
    <cfRule type="expression" dxfId="23" priority="2269" stopIfTrue="1">
      <formula>NOT($A167)</formula>
    </cfRule>
    <cfRule type="expression" dxfId="22" priority="2270" stopIfTrue="1">
      <formula>($A167)</formula>
    </cfRule>
  </conditionalFormatting>
  <conditionalFormatting sqref="E68:E69">
    <cfRule type="expression" dxfId="21" priority="2271" stopIfTrue="1">
      <formula>NOT($A168)</formula>
    </cfRule>
    <cfRule type="expression" dxfId="20" priority="2272" stopIfTrue="1">
      <formula>($A168)</formula>
    </cfRule>
  </conditionalFormatting>
  <conditionalFormatting sqref="C76:C77">
    <cfRule type="expression" dxfId="19" priority="2273" stopIfTrue="1">
      <formula>NOT($A163)</formula>
    </cfRule>
    <cfRule type="expression" dxfId="18" priority="2274" stopIfTrue="1">
      <formula>($A163)</formula>
    </cfRule>
  </conditionalFormatting>
  <conditionalFormatting sqref="E40:E46">
    <cfRule type="expression" dxfId="17" priority="2275" stopIfTrue="1">
      <formula>NOT($A167)</formula>
    </cfRule>
    <cfRule type="expression" dxfId="16" priority="2276" stopIfTrue="1">
      <formula>($A167)</formula>
    </cfRule>
  </conditionalFormatting>
  <conditionalFormatting sqref="E76:E77">
    <cfRule type="expression" dxfId="15" priority="13" stopIfTrue="1">
      <formula>NOT($A171)</formula>
    </cfRule>
    <cfRule type="expression" dxfId="14" priority="14" stopIfTrue="1">
      <formula>($A171)</formula>
    </cfRule>
  </conditionalFormatting>
  <conditionalFormatting sqref="C106 C93:C95">
    <cfRule type="expression" dxfId="13" priority="2277" stopIfTrue="1">
      <formula>NOT($A152)</formula>
    </cfRule>
    <cfRule type="expression" dxfId="12" priority="2278" stopIfTrue="1">
      <formula>($A152)</formula>
    </cfRule>
  </conditionalFormatting>
  <conditionalFormatting sqref="B781">
    <cfRule type="expression" dxfId="11" priority="9" stopIfTrue="1">
      <formula>NOT($A781)</formula>
    </cfRule>
    <cfRule type="expression" dxfId="10" priority="10" stopIfTrue="1">
      <formula>($A781)</formula>
    </cfRule>
  </conditionalFormatting>
  <conditionalFormatting sqref="A781">
    <cfRule type="cellIs" dxfId="9" priority="11" stopIfTrue="1" operator="equal">
      <formula>0</formula>
    </cfRule>
    <cfRule type="cellIs" dxfId="8" priority="12" stopIfTrue="1" operator="notEqual">
      <formula>0</formula>
    </cfRule>
  </conditionalFormatting>
  <conditionalFormatting sqref="C781:E781">
    <cfRule type="expression" dxfId="7" priority="7" stopIfTrue="1">
      <formula>NOT($A781)</formula>
    </cfRule>
    <cfRule type="expression" dxfId="6" priority="8" stopIfTrue="1">
      <formula>($A781)</formula>
    </cfRule>
  </conditionalFormatting>
  <conditionalFormatting sqref="B782">
    <cfRule type="expression" dxfId="5" priority="3" stopIfTrue="1">
      <formula>NOT($A782)</formula>
    </cfRule>
    <cfRule type="expression" dxfId="4" priority="4" stopIfTrue="1">
      <formula>($A782)</formula>
    </cfRule>
  </conditionalFormatting>
  <conditionalFormatting sqref="A782">
    <cfRule type="cellIs" dxfId="3" priority="5" stopIfTrue="1" operator="equal">
      <formula>0</formula>
    </cfRule>
    <cfRule type="cellIs" dxfId="2" priority="6" stopIfTrue="1" operator="notEqual">
      <formula>0</formula>
    </cfRule>
  </conditionalFormatting>
  <conditionalFormatting sqref="C782:E782">
    <cfRule type="expression" dxfId="1" priority="1" stopIfTrue="1">
      <formula>NOT($A782)</formula>
    </cfRule>
    <cfRule type="expression" dxfId="0" priority="2" stopIfTrue="1">
      <formula>($A782)</formula>
    </cfRule>
  </conditionalFormatting>
  <dataValidations count="27">
    <dataValidation type="list" showInputMessage="1" showErrorMessage="1" sqref="C441 IY441 SU441 ACQ441 AMM441 AWI441 BGE441 BQA441 BZW441 CJS441 CTO441 DDK441 DNG441 DXC441 EGY441 EQU441 FAQ441 FKM441 FUI441 GEE441 GOA441 GXW441 HHS441 HRO441 IBK441 ILG441 IVC441 JEY441 JOU441 JYQ441 KIM441 KSI441 LCE441 LMA441 LVW441 MFS441 MPO441 MZK441 NJG441 NTC441 OCY441 OMU441 OWQ441 PGM441 PQI441 QAE441 QKA441 QTW441 RDS441 RNO441 RXK441 SHG441 SRC441 TAY441 TKU441 TUQ441 UEM441 UOI441 UYE441 VIA441 VRW441 WBS441 WLO441 WVK441 C65977 IY65977 SU65977 ACQ65977 AMM65977 AWI65977 BGE65977 BQA65977 BZW65977 CJS65977 CTO65977 DDK65977 DNG65977 DXC65977 EGY65977 EQU65977 FAQ65977 FKM65977 FUI65977 GEE65977 GOA65977 GXW65977 HHS65977 HRO65977 IBK65977 ILG65977 IVC65977 JEY65977 JOU65977 JYQ65977 KIM65977 KSI65977 LCE65977 LMA65977 LVW65977 MFS65977 MPO65977 MZK65977 NJG65977 NTC65977 OCY65977 OMU65977 OWQ65977 PGM65977 PQI65977 QAE65977 QKA65977 QTW65977 RDS65977 RNO65977 RXK65977 SHG65977 SRC65977 TAY65977 TKU65977 TUQ65977 UEM65977 UOI65977 UYE65977 VIA65977 VRW65977 WBS65977 WLO65977 WVK65977 C131513 IY131513 SU131513 ACQ131513 AMM131513 AWI131513 BGE131513 BQA131513 BZW131513 CJS131513 CTO131513 DDK131513 DNG131513 DXC131513 EGY131513 EQU131513 FAQ131513 FKM131513 FUI131513 GEE131513 GOA131513 GXW131513 HHS131513 HRO131513 IBK131513 ILG131513 IVC131513 JEY131513 JOU131513 JYQ131513 KIM131513 KSI131513 LCE131513 LMA131513 LVW131513 MFS131513 MPO131513 MZK131513 NJG131513 NTC131513 OCY131513 OMU131513 OWQ131513 PGM131513 PQI131513 QAE131513 QKA131513 QTW131513 RDS131513 RNO131513 RXK131513 SHG131513 SRC131513 TAY131513 TKU131513 TUQ131513 UEM131513 UOI131513 UYE131513 VIA131513 VRW131513 WBS131513 WLO131513 WVK131513 C197049 IY197049 SU197049 ACQ197049 AMM197049 AWI197049 BGE197049 BQA197049 BZW197049 CJS197049 CTO197049 DDK197049 DNG197049 DXC197049 EGY197049 EQU197049 FAQ197049 FKM197049 FUI197049 GEE197049 GOA197049 GXW197049 HHS197049 HRO197049 IBK197049 ILG197049 IVC197049 JEY197049 JOU197049 JYQ197049 KIM197049 KSI197049 LCE197049 LMA197049 LVW197049 MFS197049 MPO197049 MZK197049 NJG197049 NTC197049 OCY197049 OMU197049 OWQ197049 PGM197049 PQI197049 QAE197049 QKA197049 QTW197049 RDS197049 RNO197049 RXK197049 SHG197049 SRC197049 TAY197049 TKU197049 TUQ197049 UEM197049 UOI197049 UYE197049 VIA197049 VRW197049 WBS197049 WLO197049 WVK197049 C262585 IY262585 SU262585 ACQ262585 AMM262585 AWI262585 BGE262585 BQA262585 BZW262585 CJS262585 CTO262585 DDK262585 DNG262585 DXC262585 EGY262585 EQU262585 FAQ262585 FKM262585 FUI262585 GEE262585 GOA262585 GXW262585 HHS262585 HRO262585 IBK262585 ILG262585 IVC262585 JEY262585 JOU262585 JYQ262585 KIM262585 KSI262585 LCE262585 LMA262585 LVW262585 MFS262585 MPO262585 MZK262585 NJG262585 NTC262585 OCY262585 OMU262585 OWQ262585 PGM262585 PQI262585 QAE262585 QKA262585 QTW262585 RDS262585 RNO262585 RXK262585 SHG262585 SRC262585 TAY262585 TKU262585 TUQ262585 UEM262585 UOI262585 UYE262585 VIA262585 VRW262585 WBS262585 WLO262585 WVK262585 C328121 IY328121 SU328121 ACQ328121 AMM328121 AWI328121 BGE328121 BQA328121 BZW328121 CJS328121 CTO328121 DDK328121 DNG328121 DXC328121 EGY328121 EQU328121 FAQ328121 FKM328121 FUI328121 GEE328121 GOA328121 GXW328121 HHS328121 HRO328121 IBK328121 ILG328121 IVC328121 JEY328121 JOU328121 JYQ328121 KIM328121 KSI328121 LCE328121 LMA328121 LVW328121 MFS328121 MPO328121 MZK328121 NJG328121 NTC328121 OCY328121 OMU328121 OWQ328121 PGM328121 PQI328121 QAE328121 QKA328121 QTW328121 RDS328121 RNO328121 RXK328121 SHG328121 SRC328121 TAY328121 TKU328121 TUQ328121 UEM328121 UOI328121 UYE328121 VIA328121 VRW328121 WBS328121 WLO328121 WVK328121 C393657 IY393657 SU393657 ACQ393657 AMM393657 AWI393657 BGE393657 BQA393657 BZW393657 CJS393657 CTO393657 DDK393657 DNG393657 DXC393657 EGY393657 EQU393657 FAQ393657 FKM393657 FUI393657 GEE393657 GOA393657 GXW393657 HHS393657 HRO393657 IBK393657 ILG393657 IVC393657 JEY393657 JOU393657 JYQ393657 KIM393657 KSI393657 LCE393657 LMA393657 LVW393657 MFS393657 MPO393657 MZK393657 NJG393657 NTC393657 OCY393657 OMU393657 OWQ393657 PGM393657 PQI393657 QAE393657 QKA393657 QTW393657 RDS393657 RNO393657 RXK393657 SHG393657 SRC393657 TAY393657 TKU393657 TUQ393657 UEM393657 UOI393657 UYE393657 VIA393657 VRW393657 WBS393657 WLO393657 WVK393657 C459193 IY459193 SU459193 ACQ459193 AMM459193 AWI459193 BGE459193 BQA459193 BZW459193 CJS459193 CTO459193 DDK459193 DNG459193 DXC459193 EGY459193 EQU459193 FAQ459193 FKM459193 FUI459193 GEE459193 GOA459193 GXW459193 HHS459193 HRO459193 IBK459193 ILG459193 IVC459193 JEY459193 JOU459193 JYQ459193 KIM459193 KSI459193 LCE459193 LMA459193 LVW459193 MFS459193 MPO459193 MZK459193 NJG459193 NTC459193 OCY459193 OMU459193 OWQ459193 PGM459193 PQI459193 QAE459193 QKA459193 QTW459193 RDS459193 RNO459193 RXK459193 SHG459193 SRC459193 TAY459193 TKU459193 TUQ459193 UEM459193 UOI459193 UYE459193 VIA459193 VRW459193 WBS459193 WLO459193 WVK459193 C524729 IY524729 SU524729 ACQ524729 AMM524729 AWI524729 BGE524729 BQA524729 BZW524729 CJS524729 CTO524729 DDK524729 DNG524729 DXC524729 EGY524729 EQU524729 FAQ524729 FKM524729 FUI524729 GEE524729 GOA524729 GXW524729 HHS524729 HRO524729 IBK524729 ILG524729 IVC524729 JEY524729 JOU524729 JYQ524729 KIM524729 KSI524729 LCE524729 LMA524729 LVW524729 MFS524729 MPO524729 MZK524729 NJG524729 NTC524729 OCY524729 OMU524729 OWQ524729 PGM524729 PQI524729 QAE524729 QKA524729 QTW524729 RDS524729 RNO524729 RXK524729 SHG524729 SRC524729 TAY524729 TKU524729 TUQ524729 UEM524729 UOI524729 UYE524729 VIA524729 VRW524729 WBS524729 WLO524729 WVK524729 C590265 IY590265 SU590265 ACQ590265 AMM590265 AWI590265 BGE590265 BQA590265 BZW590265 CJS590265 CTO590265 DDK590265 DNG590265 DXC590265 EGY590265 EQU590265 FAQ590265 FKM590265 FUI590265 GEE590265 GOA590265 GXW590265 HHS590265 HRO590265 IBK590265 ILG590265 IVC590265 JEY590265 JOU590265 JYQ590265 KIM590265 KSI590265 LCE590265 LMA590265 LVW590265 MFS590265 MPO590265 MZK590265 NJG590265 NTC590265 OCY590265 OMU590265 OWQ590265 PGM590265 PQI590265 QAE590265 QKA590265 QTW590265 RDS590265 RNO590265 RXK590265 SHG590265 SRC590265 TAY590265 TKU590265 TUQ590265 UEM590265 UOI590265 UYE590265 VIA590265 VRW590265 WBS590265 WLO590265 WVK590265 C655801 IY655801 SU655801 ACQ655801 AMM655801 AWI655801 BGE655801 BQA655801 BZW655801 CJS655801 CTO655801 DDK655801 DNG655801 DXC655801 EGY655801 EQU655801 FAQ655801 FKM655801 FUI655801 GEE655801 GOA655801 GXW655801 HHS655801 HRO655801 IBK655801 ILG655801 IVC655801 JEY655801 JOU655801 JYQ655801 KIM655801 KSI655801 LCE655801 LMA655801 LVW655801 MFS655801 MPO655801 MZK655801 NJG655801 NTC655801 OCY655801 OMU655801 OWQ655801 PGM655801 PQI655801 QAE655801 QKA655801 QTW655801 RDS655801 RNO655801 RXK655801 SHG655801 SRC655801 TAY655801 TKU655801 TUQ655801 UEM655801 UOI655801 UYE655801 VIA655801 VRW655801 WBS655801 WLO655801 WVK655801 C721337 IY721337 SU721337 ACQ721337 AMM721337 AWI721337 BGE721337 BQA721337 BZW721337 CJS721337 CTO721337 DDK721337 DNG721337 DXC721337 EGY721337 EQU721337 FAQ721337 FKM721337 FUI721337 GEE721337 GOA721337 GXW721337 HHS721337 HRO721337 IBK721337 ILG721337 IVC721337 JEY721337 JOU721337 JYQ721337 KIM721337 KSI721337 LCE721337 LMA721337 LVW721337 MFS721337 MPO721337 MZK721337 NJG721337 NTC721337 OCY721337 OMU721337 OWQ721337 PGM721337 PQI721337 QAE721337 QKA721337 QTW721337 RDS721337 RNO721337 RXK721337 SHG721337 SRC721337 TAY721337 TKU721337 TUQ721337 UEM721337 UOI721337 UYE721337 VIA721337 VRW721337 WBS721337 WLO721337 WVK721337 C786873 IY786873 SU786873 ACQ786873 AMM786873 AWI786873 BGE786873 BQA786873 BZW786873 CJS786873 CTO786873 DDK786873 DNG786873 DXC786873 EGY786873 EQU786873 FAQ786873 FKM786873 FUI786873 GEE786873 GOA786873 GXW786873 HHS786873 HRO786873 IBK786873 ILG786873 IVC786873 JEY786873 JOU786873 JYQ786873 KIM786873 KSI786873 LCE786873 LMA786873 LVW786873 MFS786873 MPO786873 MZK786873 NJG786873 NTC786873 OCY786873 OMU786873 OWQ786873 PGM786873 PQI786873 QAE786873 QKA786873 QTW786873 RDS786873 RNO786873 RXK786873 SHG786873 SRC786873 TAY786873 TKU786873 TUQ786873 UEM786873 UOI786873 UYE786873 VIA786873 VRW786873 WBS786873 WLO786873 WVK786873 C852409 IY852409 SU852409 ACQ852409 AMM852409 AWI852409 BGE852409 BQA852409 BZW852409 CJS852409 CTO852409 DDK852409 DNG852409 DXC852409 EGY852409 EQU852409 FAQ852409 FKM852409 FUI852409 GEE852409 GOA852409 GXW852409 HHS852409 HRO852409 IBK852409 ILG852409 IVC852409 JEY852409 JOU852409 JYQ852409 KIM852409 KSI852409 LCE852409 LMA852409 LVW852409 MFS852409 MPO852409 MZK852409 NJG852409 NTC852409 OCY852409 OMU852409 OWQ852409 PGM852409 PQI852409 QAE852409 QKA852409 QTW852409 RDS852409 RNO852409 RXK852409 SHG852409 SRC852409 TAY852409 TKU852409 TUQ852409 UEM852409 UOI852409 UYE852409 VIA852409 VRW852409 WBS852409 WLO852409 WVK852409 C917945 IY917945 SU917945 ACQ917945 AMM917945 AWI917945 BGE917945 BQA917945 BZW917945 CJS917945 CTO917945 DDK917945 DNG917945 DXC917945 EGY917945 EQU917945 FAQ917945 FKM917945 FUI917945 GEE917945 GOA917945 GXW917945 HHS917945 HRO917945 IBK917945 ILG917945 IVC917945 JEY917945 JOU917945 JYQ917945 KIM917945 KSI917945 LCE917945 LMA917945 LVW917945 MFS917945 MPO917945 MZK917945 NJG917945 NTC917945 OCY917945 OMU917945 OWQ917945 PGM917945 PQI917945 QAE917945 QKA917945 QTW917945 RDS917945 RNO917945 RXK917945 SHG917945 SRC917945 TAY917945 TKU917945 TUQ917945 UEM917945 UOI917945 UYE917945 VIA917945 VRW917945 WBS917945 WLO917945 WVK917945 C983481 IY983481 SU983481 ACQ983481 AMM983481 AWI983481 BGE983481 BQA983481 BZW983481 CJS983481 CTO983481 DDK983481 DNG983481 DXC983481 EGY983481 EQU983481 FAQ983481 FKM983481 FUI983481 GEE983481 GOA983481 GXW983481 HHS983481 HRO983481 IBK983481 ILG983481 IVC983481 JEY983481 JOU983481 JYQ983481 KIM983481 KSI983481 LCE983481 LMA983481 LVW983481 MFS983481 MPO983481 MZK983481 NJG983481 NTC983481 OCY983481 OMU983481 OWQ983481 PGM983481 PQI983481 QAE983481 QKA983481 QTW983481 RDS983481 RNO983481 RXK983481 SHG983481 SRC983481 TAY983481 TKU983481 TUQ983481 UEM983481 UOI983481 UYE983481 VIA983481 VRW983481 WBS983481 WLO983481 WVK983481 C263 IY263 SU263 ACQ263 AMM263 AWI263 BGE263 BQA263 BZW263 CJS263 CTO263 DDK263 DNG263 DXC263 EGY263 EQU263 FAQ263 FKM263 FUI263 GEE263 GOA263 GXW263 HHS263 HRO263 IBK263 ILG263 IVC263 JEY263 JOU263 JYQ263 KIM263 KSI263 LCE263 LMA263 LVW263 MFS263 MPO263 MZK263 NJG263 NTC263 OCY263 OMU263 OWQ263 PGM263 PQI263 QAE263 QKA263 QTW263 RDS263 RNO263 RXK263 SHG263 SRC263 TAY263 TKU263 TUQ263 UEM263 UOI263 UYE263 VIA263 VRW263 WBS263 WLO263 WVK263 C65799 IY65799 SU65799 ACQ65799 AMM65799 AWI65799 BGE65799 BQA65799 BZW65799 CJS65799 CTO65799 DDK65799 DNG65799 DXC65799 EGY65799 EQU65799 FAQ65799 FKM65799 FUI65799 GEE65799 GOA65799 GXW65799 HHS65799 HRO65799 IBK65799 ILG65799 IVC65799 JEY65799 JOU65799 JYQ65799 KIM65799 KSI65799 LCE65799 LMA65799 LVW65799 MFS65799 MPO65799 MZK65799 NJG65799 NTC65799 OCY65799 OMU65799 OWQ65799 PGM65799 PQI65799 QAE65799 QKA65799 QTW65799 RDS65799 RNO65799 RXK65799 SHG65799 SRC65799 TAY65799 TKU65799 TUQ65799 UEM65799 UOI65799 UYE65799 VIA65799 VRW65799 WBS65799 WLO65799 WVK65799 C131335 IY131335 SU131335 ACQ131335 AMM131335 AWI131335 BGE131335 BQA131335 BZW131335 CJS131335 CTO131335 DDK131335 DNG131335 DXC131335 EGY131335 EQU131335 FAQ131335 FKM131335 FUI131335 GEE131335 GOA131335 GXW131335 HHS131335 HRO131335 IBK131335 ILG131335 IVC131335 JEY131335 JOU131335 JYQ131335 KIM131335 KSI131335 LCE131335 LMA131335 LVW131335 MFS131335 MPO131335 MZK131335 NJG131335 NTC131335 OCY131335 OMU131335 OWQ131335 PGM131335 PQI131335 QAE131335 QKA131335 QTW131335 RDS131335 RNO131335 RXK131335 SHG131335 SRC131335 TAY131335 TKU131335 TUQ131335 UEM131335 UOI131335 UYE131335 VIA131335 VRW131335 WBS131335 WLO131335 WVK131335 C196871 IY196871 SU196871 ACQ196871 AMM196871 AWI196871 BGE196871 BQA196871 BZW196871 CJS196871 CTO196871 DDK196871 DNG196871 DXC196871 EGY196871 EQU196871 FAQ196871 FKM196871 FUI196871 GEE196871 GOA196871 GXW196871 HHS196871 HRO196871 IBK196871 ILG196871 IVC196871 JEY196871 JOU196871 JYQ196871 KIM196871 KSI196871 LCE196871 LMA196871 LVW196871 MFS196871 MPO196871 MZK196871 NJG196871 NTC196871 OCY196871 OMU196871 OWQ196871 PGM196871 PQI196871 QAE196871 QKA196871 QTW196871 RDS196871 RNO196871 RXK196871 SHG196871 SRC196871 TAY196871 TKU196871 TUQ196871 UEM196871 UOI196871 UYE196871 VIA196871 VRW196871 WBS196871 WLO196871 WVK196871 C262407 IY262407 SU262407 ACQ262407 AMM262407 AWI262407 BGE262407 BQA262407 BZW262407 CJS262407 CTO262407 DDK262407 DNG262407 DXC262407 EGY262407 EQU262407 FAQ262407 FKM262407 FUI262407 GEE262407 GOA262407 GXW262407 HHS262407 HRO262407 IBK262407 ILG262407 IVC262407 JEY262407 JOU262407 JYQ262407 KIM262407 KSI262407 LCE262407 LMA262407 LVW262407 MFS262407 MPO262407 MZK262407 NJG262407 NTC262407 OCY262407 OMU262407 OWQ262407 PGM262407 PQI262407 QAE262407 QKA262407 QTW262407 RDS262407 RNO262407 RXK262407 SHG262407 SRC262407 TAY262407 TKU262407 TUQ262407 UEM262407 UOI262407 UYE262407 VIA262407 VRW262407 WBS262407 WLO262407 WVK262407 C327943 IY327943 SU327943 ACQ327943 AMM327943 AWI327943 BGE327943 BQA327943 BZW327943 CJS327943 CTO327943 DDK327943 DNG327943 DXC327943 EGY327943 EQU327943 FAQ327943 FKM327943 FUI327943 GEE327943 GOA327943 GXW327943 HHS327943 HRO327943 IBK327943 ILG327943 IVC327943 JEY327943 JOU327943 JYQ327943 KIM327943 KSI327943 LCE327943 LMA327943 LVW327943 MFS327943 MPO327943 MZK327943 NJG327943 NTC327943 OCY327943 OMU327943 OWQ327943 PGM327943 PQI327943 QAE327943 QKA327943 QTW327943 RDS327943 RNO327943 RXK327943 SHG327943 SRC327943 TAY327943 TKU327943 TUQ327943 UEM327943 UOI327943 UYE327943 VIA327943 VRW327943 WBS327943 WLO327943 WVK327943 C393479 IY393479 SU393479 ACQ393479 AMM393479 AWI393479 BGE393479 BQA393479 BZW393479 CJS393479 CTO393479 DDK393479 DNG393479 DXC393479 EGY393479 EQU393479 FAQ393479 FKM393479 FUI393479 GEE393479 GOA393479 GXW393479 HHS393479 HRO393479 IBK393479 ILG393479 IVC393479 JEY393479 JOU393479 JYQ393479 KIM393479 KSI393479 LCE393479 LMA393479 LVW393479 MFS393479 MPO393479 MZK393479 NJG393479 NTC393479 OCY393479 OMU393479 OWQ393479 PGM393479 PQI393479 QAE393479 QKA393479 QTW393479 RDS393479 RNO393479 RXK393479 SHG393479 SRC393479 TAY393479 TKU393479 TUQ393479 UEM393479 UOI393479 UYE393479 VIA393479 VRW393479 WBS393479 WLO393479 WVK393479 C459015 IY459015 SU459015 ACQ459015 AMM459015 AWI459015 BGE459015 BQA459015 BZW459015 CJS459015 CTO459015 DDK459015 DNG459015 DXC459015 EGY459015 EQU459015 FAQ459015 FKM459015 FUI459015 GEE459015 GOA459015 GXW459015 HHS459015 HRO459015 IBK459015 ILG459015 IVC459015 JEY459015 JOU459015 JYQ459015 KIM459015 KSI459015 LCE459015 LMA459015 LVW459015 MFS459015 MPO459015 MZK459015 NJG459015 NTC459015 OCY459015 OMU459015 OWQ459015 PGM459015 PQI459015 QAE459015 QKA459015 QTW459015 RDS459015 RNO459015 RXK459015 SHG459015 SRC459015 TAY459015 TKU459015 TUQ459015 UEM459015 UOI459015 UYE459015 VIA459015 VRW459015 WBS459015 WLO459015 WVK459015 C524551 IY524551 SU524551 ACQ524551 AMM524551 AWI524551 BGE524551 BQA524551 BZW524551 CJS524551 CTO524551 DDK524551 DNG524551 DXC524551 EGY524551 EQU524551 FAQ524551 FKM524551 FUI524551 GEE524551 GOA524551 GXW524551 HHS524551 HRO524551 IBK524551 ILG524551 IVC524551 JEY524551 JOU524551 JYQ524551 KIM524551 KSI524551 LCE524551 LMA524551 LVW524551 MFS524551 MPO524551 MZK524551 NJG524551 NTC524551 OCY524551 OMU524551 OWQ524551 PGM524551 PQI524551 QAE524551 QKA524551 QTW524551 RDS524551 RNO524551 RXK524551 SHG524551 SRC524551 TAY524551 TKU524551 TUQ524551 UEM524551 UOI524551 UYE524551 VIA524551 VRW524551 WBS524551 WLO524551 WVK524551 C590087 IY590087 SU590087 ACQ590087 AMM590087 AWI590087 BGE590087 BQA590087 BZW590087 CJS590087 CTO590087 DDK590087 DNG590087 DXC590087 EGY590087 EQU590087 FAQ590087 FKM590087 FUI590087 GEE590087 GOA590087 GXW590087 HHS590087 HRO590087 IBK590087 ILG590087 IVC590087 JEY590087 JOU590087 JYQ590087 KIM590087 KSI590087 LCE590087 LMA590087 LVW590087 MFS590087 MPO590087 MZK590087 NJG590087 NTC590087 OCY590087 OMU590087 OWQ590087 PGM590087 PQI590087 QAE590087 QKA590087 QTW590087 RDS590087 RNO590087 RXK590087 SHG590087 SRC590087 TAY590087 TKU590087 TUQ590087 UEM590087 UOI590087 UYE590087 VIA590087 VRW590087 WBS590087 WLO590087 WVK590087 C655623 IY655623 SU655623 ACQ655623 AMM655623 AWI655623 BGE655623 BQA655623 BZW655623 CJS655623 CTO655623 DDK655623 DNG655623 DXC655623 EGY655623 EQU655623 FAQ655623 FKM655623 FUI655623 GEE655623 GOA655623 GXW655623 HHS655623 HRO655623 IBK655623 ILG655623 IVC655623 JEY655623 JOU655623 JYQ655623 KIM655623 KSI655623 LCE655623 LMA655623 LVW655623 MFS655623 MPO655623 MZK655623 NJG655623 NTC655623 OCY655623 OMU655623 OWQ655623 PGM655623 PQI655623 QAE655623 QKA655623 QTW655623 RDS655623 RNO655623 RXK655623 SHG655623 SRC655623 TAY655623 TKU655623 TUQ655623 UEM655623 UOI655623 UYE655623 VIA655623 VRW655623 WBS655623 WLO655623 WVK655623 C721159 IY721159 SU721159 ACQ721159 AMM721159 AWI721159 BGE721159 BQA721159 BZW721159 CJS721159 CTO721159 DDK721159 DNG721159 DXC721159 EGY721159 EQU721159 FAQ721159 FKM721159 FUI721159 GEE721159 GOA721159 GXW721159 HHS721159 HRO721159 IBK721159 ILG721159 IVC721159 JEY721159 JOU721159 JYQ721159 KIM721159 KSI721159 LCE721159 LMA721159 LVW721159 MFS721159 MPO721159 MZK721159 NJG721159 NTC721159 OCY721159 OMU721159 OWQ721159 PGM721159 PQI721159 QAE721159 QKA721159 QTW721159 RDS721159 RNO721159 RXK721159 SHG721159 SRC721159 TAY721159 TKU721159 TUQ721159 UEM721159 UOI721159 UYE721159 VIA721159 VRW721159 WBS721159 WLO721159 WVK721159 C786695 IY786695 SU786695 ACQ786695 AMM786695 AWI786695 BGE786695 BQA786695 BZW786695 CJS786695 CTO786695 DDK786695 DNG786695 DXC786695 EGY786695 EQU786695 FAQ786695 FKM786695 FUI786695 GEE786695 GOA786695 GXW786695 HHS786695 HRO786695 IBK786695 ILG786695 IVC786695 JEY786695 JOU786695 JYQ786695 KIM786695 KSI786695 LCE786695 LMA786695 LVW786695 MFS786695 MPO786695 MZK786695 NJG786695 NTC786695 OCY786695 OMU786695 OWQ786695 PGM786695 PQI786695 QAE786695 QKA786695 QTW786695 RDS786695 RNO786695 RXK786695 SHG786695 SRC786695 TAY786695 TKU786695 TUQ786695 UEM786695 UOI786695 UYE786695 VIA786695 VRW786695 WBS786695 WLO786695 WVK786695 C852231 IY852231 SU852231 ACQ852231 AMM852231 AWI852231 BGE852231 BQA852231 BZW852231 CJS852231 CTO852231 DDK852231 DNG852231 DXC852231 EGY852231 EQU852231 FAQ852231 FKM852231 FUI852231 GEE852231 GOA852231 GXW852231 HHS852231 HRO852231 IBK852231 ILG852231 IVC852231 JEY852231 JOU852231 JYQ852231 KIM852231 KSI852231 LCE852231 LMA852231 LVW852231 MFS852231 MPO852231 MZK852231 NJG852231 NTC852231 OCY852231 OMU852231 OWQ852231 PGM852231 PQI852231 QAE852231 QKA852231 QTW852231 RDS852231 RNO852231 RXK852231 SHG852231 SRC852231 TAY852231 TKU852231 TUQ852231 UEM852231 UOI852231 UYE852231 VIA852231 VRW852231 WBS852231 WLO852231 WVK852231 C917767 IY917767 SU917767 ACQ917767 AMM917767 AWI917767 BGE917767 BQA917767 BZW917767 CJS917767 CTO917767 DDK917767 DNG917767 DXC917767 EGY917767 EQU917767 FAQ917767 FKM917767 FUI917767 GEE917767 GOA917767 GXW917767 HHS917767 HRO917767 IBK917767 ILG917767 IVC917767 JEY917767 JOU917767 JYQ917767 KIM917767 KSI917767 LCE917767 LMA917767 LVW917767 MFS917767 MPO917767 MZK917767 NJG917767 NTC917767 OCY917767 OMU917767 OWQ917767 PGM917767 PQI917767 QAE917767 QKA917767 QTW917767 RDS917767 RNO917767 RXK917767 SHG917767 SRC917767 TAY917767 TKU917767 TUQ917767 UEM917767 UOI917767 UYE917767 VIA917767 VRW917767 WBS917767 WLO917767 WVK917767 C983303 IY983303 SU983303 ACQ983303 AMM983303 AWI983303 BGE983303 BQA983303 BZW983303 CJS983303 CTO983303 DDK983303 DNG983303 DXC983303 EGY983303 EQU983303 FAQ983303 FKM983303 FUI983303 GEE983303 GOA983303 GXW983303 HHS983303 HRO983303 IBK983303 ILG983303 IVC983303 JEY983303 JOU983303 JYQ983303 KIM983303 KSI983303 LCE983303 LMA983303 LVW983303 MFS983303 MPO983303 MZK983303 NJG983303 NTC983303 OCY983303 OMU983303 OWQ983303 PGM983303 PQI983303 QAE983303 QKA983303 QTW983303 RDS983303 RNO983303 RXK983303 SHG983303 SRC983303 TAY983303 TKU983303 TUQ983303 UEM983303 UOI983303 UYE983303 VIA983303 VRW983303 WBS983303 WLO983303 WVK983303">
      <formula1>$C$442:$C$443</formula1>
    </dataValidation>
    <dataValidation type="list" allowBlank="1" showInputMessage="1" showErrorMessage="1" sqref="C272 IY272 SU272 ACQ272 AMM272 AWI272 BGE272 BQA272 BZW272 CJS272 CTO272 DDK272 DNG272 DXC272 EGY272 EQU272 FAQ272 FKM272 FUI272 GEE272 GOA272 GXW272 HHS272 HRO272 IBK272 ILG272 IVC272 JEY272 JOU272 JYQ272 KIM272 KSI272 LCE272 LMA272 LVW272 MFS272 MPO272 MZK272 NJG272 NTC272 OCY272 OMU272 OWQ272 PGM272 PQI272 QAE272 QKA272 QTW272 RDS272 RNO272 RXK272 SHG272 SRC272 TAY272 TKU272 TUQ272 UEM272 UOI272 UYE272 VIA272 VRW272 WBS272 WLO272 WVK272 C65808 IY65808 SU65808 ACQ65808 AMM65808 AWI65808 BGE65808 BQA65808 BZW65808 CJS65808 CTO65808 DDK65808 DNG65808 DXC65808 EGY65808 EQU65808 FAQ65808 FKM65808 FUI65808 GEE65808 GOA65808 GXW65808 HHS65808 HRO65808 IBK65808 ILG65808 IVC65808 JEY65808 JOU65808 JYQ65808 KIM65808 KSI65808 LCE65808 LMA65808 LVW65808 MFS65808 MPO65808 MZK65808 NJG65808 NTC65808 OCY65808 OMU65808 OWQ65808 PGM65808 PQI65808 QAE65808 QKA65808 QTW65808 RDS65808 RNO65808 RXK65808 SHG65808 SRC65808 TAY65808 TKU65808 TUQ65808 UEM65808 UOI65808 UYE65808 VIA65808 VRW65808 WBS65808 WLO65808 WVK65808 C131344 IY131344 SU131344 ACQ131344 AMM131344 AWI131344 BGE131344 BQA131344 BZW131344 CJS131344 CTO131344 DDK131344 DNG131344 DXC131344 EGY131344 EQU131344 FAQ131344 FKM131344 FUI131344 GEE131344 GOA131344 GXW131344 HHS131344 HRO131344 IBK131344 ILG131344 IVC131344 JEY131344 JOU131344 JYQ131344 KIM131344 KSI131344 LCE131344 LMA131344 LVW131344 MFS131344 MPO131344 MZK131344 NJG131344 NTC131344 OCY131344 OMU131344 OWQ131344 PGM131344 PQI131344 QAE131344 QKA131344 QTW131344 RDS131344 RNO131344 RXK131344 SHG131344 SRC131344 TAY131344 TKU131344 TUQ131344 UEM131344 UOI131344 UYE131344 VIA131344 VRW131344 WBS131344 WLO131344 WVK131344 C196880 IY196880 SU196880 ACQ196880 AMM196880 AWI196880 BGE196880 BQA196880 BZW196880 CJS196880 CTO196880 DDK196880 DNG196880 DXC196880 EGY196880 EQU196880 FAQ196880 FKM196880 FUI196880 GEE196880 GOA196880 GXW196880 HHS196880 HRO196880 IBK196880 ILG196880 IVC196880 JEY196880 JOU196880 JYQ196880 KIM196880 KSI196880 LCE196880 LMA196880 LVW196880 MFS196880 MPO196880 MZK196880 NJG196880 NTC196880 OCY196880 OMU196880 OWQ196880 PGM196880 PQI196880 QAE196880 QKA196880 QTW196880 RDS196880 RNO196880 RXK196880 SHG196880 SRC196880 TAY196880 TKU196880 TUQ196880 UEM196880 UOI196880 UYE196880 VIA196880 VRW196880 WBS196880 WLO196880 WVK196880 C262416 IY262416 SU262416 ACQ262416 AMM262416 AWI262416 BGE262416 BQA262416 BZW262416 CJS262416 CTO262416 DDK262416 DNG262416 DXC262416 EGY262416 EQU262416 FAQ262416 FKM262416 FUI262416 GEE262416 GOA262416 GXW262416 HHS262416 HRO262416 IBK262416 ILG262416 IVC262416 JEY262416 JOU262416 JYQ262416 KIM262416 KSI262416 LCE262416 LMA262416 LVW262416 MFS262416 MPO262416 MZK262416 NJG262416 NTC262416 OCY262416 OMU262416 OWQ262416 PGM262416 PQI262416 QAE262416 QKA262416 QTW262416 RDS262416 RNO262416 RXK262416 SHG262416 SRC262416 TAY262416 TKU262416 TUQ262416 UEM262416 UOI262416 UYE262416 VIA262416 VRW262416 WBS262416 WLO262416 WVK262416 C327952 IY327952 SU327952 ACQ327952 AMM327952 AWI327952 BGE327952 BQA327952 BZW327952 CJS327952 CTO327952 DDK327952 DNG327952 DXC327952 EGY327952 EQU327952 FAQ327952 FKM327952 FUI327952 GEE327952 GOA327952 GXW327952 HHS327952 HRO327952 IBK327952 ILG327952 IVC327952 JEY327952 JOU327952 JYQ327952 KIM327952 KSI327952 LCE327952 LMA327952 LVW327952 MFS327952 MPO327952 MZK327952 NJG327952 NTC327952 OCY327952 OMU327952 OWQ327952 PGM327952 PQI327952 QAE327952 QKA327952 QTW327952 RDS327952 RNO327952 RXK327952 SHG327952 SRC327952 TAY327952 TKU327952 TUQ327952 UEM327952 UOI327952 UYE327952 VIA327952 VRW327952 WBS327952 WLO327952 WVK327952 C393488 IY393488 SU393488 ACQ393488 AMM393488 AWI393488 BGE393488 BQA393488 BZW393488 CJS393488 CTO393488 DDK393488 DNG393488 DXC393488 EGY393488 EQU393488 FAQ393488 FKM393488 FUI393488 GEE393488 GOA393488 GXW393488 HHS393488 HRO393488 IBK393488 ILG393488 IVC393488 JEY393488 JOU393488 JYQ393488 KIM393488 KSI393488 LCE393488 LMA393488 LVW393488 MFS393488 MPO393488 MZK393488 NJG393488 NTC393488 OCY393488 OMU393488 OWQ393488 PGM393488 PQI393488 QAE393488 QKA393488 QTW393488 RDS393488 RNO393488 RXK393488 SHG393488 SRC393488 TAY393488 TKU393488 TUQ393488 UEM393488 UOI393488 UYE393488 VIA393488 VRW393488 WBS393488 WLO393488 WVK393488 C459024 IY459024 SU459024 ACQ459024 AMM459024 AWI459024 BGE459024 BQA459024 BZW459024 CJS459024 CTO459024 DDK459024 DNG459024 DXC459024 EGY459024 EQU459024 FAQ459024 FKM459024 FUI459024 GEE459024 GOA459024 GXW459024 HHS459024 HRO459024 IBK459024 ILG459024 IVC459024 JEY459024 JOU459024 JYQ459024 KIM459024 KSI459024 LCE459024 LMA459024 LVW459024 MFS459024 MPO459024 MZK459024 NJG459024 NTC459024 OCY459024 OMU459024 OWQ459024 PGM459024 PQI459024 QAE459024 QKA459024 QTW459024 RDS459024 RNO459024 RXK459024 SHG459024 SRC459024 TAY459024 TKU459024 TUQ459024 UEM459024 UOI459024 UYE459024 VIA459024 VRW459024 WBS459024 WLO459024 WVK459024 C524560 IY524560 SU524560 ACQ524560 AMM524560 AWI524560 BGE524560 BQA524560 BZW524560 CJS524560 CTO524560 DDK524560 DNG524560 DXC524560 EGY524560 EQU524560 FAQ524560 FKM524560 FUI524560 GEE524560 GOA524560 GXW524560 HHS524560 HRO524560 IBK524560 ILG524560 IVC524560 JEY524560 JOU524560 JYQ524560 KIM524560 KSI524560 LCE524560 LMA524560 LVW524560 MFS524560 MPO524560 MZK524560 NJG524560 NTC524560 OCY524560 OMU524560 OWQ524560 PGM524560 PQI524560 QAE524560 QKA524560 QTW524560 RDS524560 RNO524560 RXK524560 SHG524560 SRC524560 TAY524560 TKU524560 TUQ524560 UEM524560 UOI524560 UYE524560 VIA524560 VRW524560 WBS524560 WLO524560 WVK524560 C590096 IY590096 SU590096 ACQ590096 AMM590096 AWI590096 BGE590096 BQA590096 BZW590096 CJS590096 CTO590096 DDK590096 DNG590096 DXC590096 EGY590096 EQU590096 FAQ590096 FKM590096 FUI590096 GEE590096 GOA590096 GXW590096 HHS590096 HRO590096 IBK590096 ILG590096 IVC590096 JEY590096 JOU590096 JYQ590096 KIM590096 KSI590096 LCE590096 LMA590096 LVW590096 MFS590096 MPO590096 MZK590096 NJG590096 NTC590096 OCY590096 OMU590096 OWQ590096 PGM590096 PQI590096 QAE590096 QKA590096 QTW590096 RDS590096 RNO590096 RXK590096 SHG590096 SRC590096 TAY590096 TKU590096 TUQ590096 UEM590096 UOI590096 UYE590096 VIA590096 VRW590096 WBS590096 WLO590096 WVK590096 C655632 IY655632 SU655632 ACQ655632 AMM655632 AWI655632 BGE655632 BQA655632 BZW655632 CJS655632 CTO655632 DDK655632 DNG655632 DXC655632 EGY655632 EQU655632 FAQ655632 FKM655632 FUI655632 GEE655632 GOA655632 GXW655632 HHS655632 HRO655632 IBK655632 ILG655632 IVC655632 JEY655632 JOU655632 JYQ655632 KIM655632 KSI655632 LCE655632 LMA655632 LVW655632 MFS655632 MPO655632 MZK655632 NJG655632 NTC655632 OCY655632 OMU655632 OWQ655632 PGM655632 PQI655632 QAE655632 QKA655632 QTW655632 RDS655632 RNO655632 RXK655632 SHG655632 SRC655632 TAY655632 TKU655632 TUQ655632 UEM655632 UOI655632 UYE655632 VIA655632 VRW655632 WBS655632 WLO655632 WVK655632 C721168 IY721168 SU721168 ACQ721168 AMM721168 AWI721168 BGE721168 BQA721168 BZW721168 CJS721168 CTO721168 DDK721168 DNG721168 DXC721168 EGY721168 EQU721168 FAQ721168 FKM721168 FUI721168 GEE721168 GOA721168 GXW721168 HHS721168 HRO721168 IBK721168 ILG721168 IVC721168 JEY721168 JOU721168 JYQ721168 KIM721168 KSI721168 LCE721168 LMA721168 LVW721168 MFS721168 MPO721168 MZK721168 NJG721168 NTC721168 OCY721168 OMU721168 OWQ721168 PGM721168 PQI721168 QAE721168 QKA721168 QTW721168 RDS721168 RNO721168 RXK721168 SHG721168 SRC721168 TAY721168 TKU721168 TUQ721168 UEM721168 UOI721168 UYE721168 VIA721168 VRW721168 WBS721168 WLO721168 WVK721168 C786704 IY786704 SU786704 ACQ786704 AMM786704 AWI786704 BGE786704 BQA786704 BZW786704 CJS786704 CTO786704 DDK786704 DNG786704 DXC786704 EGY786704 EQU786704 FAQ786704 FKM786704 FUI786704 GEE786704 GOA786704 GXW786704 HHS786704 HRO786704 IBK786704 ILG786704 IVC786704 JEY786704 JOU786704 JYQ786704 KIM786704 KSI786704 LCE786704 LMA786704 LVW786704 MFS786704 MPO786704 MZK786704 NJG786704 NTC786704 OCY786704 OMU786704 OWQ786704 PGM786704 PQI786704 QAE786704 QKA786704 QTW786704 RDS786704 RNO786704 RXK786704 SHG786704 SRC786704 TAY786704 TKU786704 TUQ786704 UEM786704 UOI786704 UYE786704 VIA786704 VRW786704 WBS786704 WLO786704 WVK786704 C852240 IY852240 SU852240 ACQ852240 AMM852240 AWI852240 BGE852240 BQA852240 BZW852240 CJS852240 CTO852240 DDK852240 DNG852240 DXC852240 EGY852240 EQU852240 FAQ852240 FKM852240 FUI852240 GEE852240 GOA852240 GXW852240 HHS852240 HRO852240 IBK852240 ILG852240 IVC852240 JEY852240 JOU852240 JYQ852240 KIM852240 KSI852240 LCE852240 LMA852240 LVW852240 MFS852240 MPO852240 MZK852240 NJG852240 NTC852240 OCY852240 OMU852240 OWQ852240 PGM852240 PQI852240 QAE852240 QKA852240 QTW852240 RDS852240 RNO852240 RXK852240 SHG852240 SRC852240 TAY852240 TKU852240 TUQ852240 UEM852240 UOI852240 UYE852240 VIA852240 VRW852240 WBS852240 WLO852240 WVK852240 C917776 IY917776 SU917776 ACQ917776 AMM917776 AWI917776 BGE917776 BQA917776 BZW917776 CJS917776 CTO917776 DDK917776 DNG917776 DXC917776 EGY917776 EQU917776 FAQ917776 FKM917776 FUI917776 GEE917776 GOA917776 GXW917776 HHS917776 HRO917776 IBK917776 ILG917776 IVC917776 JEY917776 JOU917776 JYQ917776 KIM917776 KSI917776 LCE917776 LMA917776 LVW917776 MFS917776 MPO917776 MZK917776 NJG917776 NTC917776 OCY917776 OMU917776 OWQ917776 PGM917776 PQI917776 QAE917776 QKA917776 QTW917776 RDS917776 RNO917776 RXK917776 SHG917776 SRC917776 TAY917776 TKU917776 TUQ917776 UEM917776 UOI917776 UYE917776 VIA917776 VRW917776 WBS917776 WLO917776 WVK917776 C983312 IY983312 SU983312 ACQ983312 AMM983312 AWI983312 BGE983312 BQA983312 BZW983312 CJS983312 CTO983312 DDK983312 DNG983312 DXC983312 EGY983312 EQU983312 FAQ983312 FKM983312 FUI983312 GEE983312 GOA983312 GXW983312 HHS983312 HRO983312 IBK983312 ILG983312 IVC983312 JEY983312 JOU983312 JYQ983312 KIM983312 KSI983312 LCE983312 LMA983312 LVW983312 MFS983312 MPO983312 MZK983312 NJG983312 NTC983312 OCY983312 OMU983312 OWQ983312 PGM983312 PQI983312 QAE983312 QKA983312 QTW983312 RDS983312 RNO983312 RXK983312 SHG983312 SRC983312 TAY983312 TKU983312 TUQ983312 UEM983312 UOI983312 UYE983312 VIA983312 VRW983312 WBS983312 WLO983312 WVK983312">
      <formula1>$C$273:$C$275</formula1>
    </dataValidation>
    <dataValidation type="whole" operator="lessThan" allowBlank="1" showInputMessage="1" showErrorMessage="1" sqref="B1042 IX1042 ST1042 ACP1042 AML1042 AWH1042 BGD1042 BPZ1042 BZV1042 CJR1042 CTN1042 DDJ1042 DNF1042 DXB1042 EGX1042 EQT1042 FAP1042 FKL1042 FUH1042 GED1042 GNZ1042 GXV1042 HHR1042 HRN1042 IBJ1042 ILF1042 IVB1042 JEX1042 JOT1042 JYP1042 KIL1042 KSH1042 LCD1042 LLZ1042 LVV1042 MFR1042 MPN1042 MZJ1042 NJF1042 NTB1042 OCX1042 OMT1042 OWP1042 PGL1042 PQH1042 QAD1042 QJZ1042 QTV1042 RDR1042 RNN1042 RXJ1042 SHF1042 SRB1042 TAX1042 TKT1042 TUP1042 UEL1042 UOH1042 UYD1042 VHZ1042 VRV1042 WBR1042 WLN1042 WVJ1042 B66578 IX66578 ST66578 ACP66578 AML66578 AWH66578 BGD66578 BPZ66578 BZV66578 CJR66578 CTN66578 DDJ66578 DNF66578 DXB66578 EGX66578 EQT66578 FAP66578 FKL66578 FUH66578 GED66578 GNZ66578 GXV66578 HHR66578 HRN66578 IBJ66578 ILF66578 IVB66578 JEX66578 JOT66578 JYP66578 KIL66578 KSH66578 LCD66578 LLZ66578 LVV66578 MFR66578 MPN66578 MZJ66578 NJF66578 NTB66578 OCX66578 OMT66578 OWP66578 PGL66578 PQH66578 QAD66578 QJZ66578 QTV66578 RDR66578 RNN66578 RXJ66578 SHF66578 SRB66578 TAX66578 TKT66578 TUP66578 UEL66578 UOH66578 UYD66578 VHZ66578 VRV66578 WBR66578 WLN66578 WVJ66578 B132114 IX132114 ST132114 ACP132114 AML132114 AWH132114 BGD132114 BPZ132114 BZV132114 CJR132114 CTN132114 DDJ132114 DNF132114 DXB132114 EGX132114 EQT132114 FAP132114 FKL132114 FUH132114 GED132114 GNZ132114 GXV132114 HHR132114 HRN132114 IBJ132114 ILF132114 IVB132114 JEX132114 JOT132114 JYP132114 KIL132114 KSH132114 LCD132114 LLZ132114 LVV132114 MFR132114 MPN132114 MZJ132114 NJF132114 NTB132114 OCX132114 OMT132114 OWP132114 PGL132114 PQH132114 QAD132114 QJZ132114 QTV132114 RDR132114 RNN132114 RXJ132114 SHF132114 SRB132114 TAX132114 TKT132114 TUP132114 UEL132114 UOH132114 UYD132114 VHZ132114 VRV132114 WBR132114 WLN132114 WVJ132114 B197650 IX197650 ST197650 ACP197650 AML197650 AWH197650 BGD197650 BPZ197650 BZV197650 CJR197650 CTN197650 DDJ197650 DNF197650 DXB197650 EGX197650 EQT197650 FAP197650 FKL197650 FUH197650 GED197650 GNZ197650 GXV197650 HHR197650 HRN197650 IBJ197650 ILF197650 IVB197650 JEX197650 JOT197650 JYP197650 KIL197650 KSH197650 LCD197650 LLZ197650 LVV197650 MFR197650 MPN197650 MZJ197650 NJF197650 NTB197650 OCX197650 OMT197650 OWP197650 PGL197650 PQH197650 QAD197650 QJZ197650 QTV197650 RDR197650 RNN197650 RXJ197650 SHF197650 SRB197650 TAX197650 TKT197650 TUP197650 UEL197650 UOH197650 UYD197650 VHZ197650 VRV197650 WBR197650 WLN197650 WVJ197650 B263186 IX263186 ST263186 ACP263186 AML263186 AWH263186 BGD263186 BPZ263186 BZV263186 CJR263186 CTN263186 DDJ263186 DNF263186 DXB263186 EGX263186 EQT263186 FAP263186 FKL263186 FUH263186 GED263186 GNZ263186 GXV263186 HHR263186 HRN263186 IBJ263186 ILF263186 IVB263186 JEX263186 JOT263186 JYP263186 KIL263186 KSH263186 LCD263186 LLZ263186 LVV263186 MFR263186 MPN263186 MZJ263186 NJF263186 NTB263186 OCX263186 OMT263186 OWP263186 PGL263186 PQH263186 QAD263186 QJZ263186 QTV263186 RDR263186 RNN263186 RXJ263186 SHF263186 SRB263186 TAX263186 TKT263186 TUP263186 UEL263186 UOH263186 UYD263186 VHZ263186 VRV263186 WBR263186 WLN263186 WVJ263186 B328722 IX328722 ST328722 ACP328722 AML328722 AWH328722 BGD328722 BPZ328722 BZV328722 CJR328722 CTN328722 DDJ328722 DNF328722 DXB328722 EGX328722 EQT328722 FAP328722 FKL328722 FUH328722 GED328722 GNZ328722 GXV328722 HHR328722 HRN328722 IBJ328722 ILF328722 IVB328722 JEX328722 JOT328722 JYP328722 KIL328722 KSH328722 LCD328722 LLZ328722 LVV328722 MFR328722 MPN328722 MZJ328722 NJF328722 NTB328722 OCX328722 OMT328722 OWP328722 PGL328722 PQH328722 QAD328722 QJZ328722 QTV328722 RDR328722 RNN328722 RXJ328722 SHF328722 SRB328722 TAX328722 TKT328722 TUP328722 UEL328722 UOH328722 UYD328722 VHZ328722 VRV328722 WBR328722 WLN328722 WVJ328722 B394258 IX394258 ST394258 ACP394258 AML394258 AWH394258 BGD394258 BPZ394258 BZV394258 CJR394258 CTN394258 DDJ394258 DNF394258 DXB394258 EGX394258 EQT394258 FAP394258 FKL394258 FUH394258 GED394258 GNZ394258 GXV394258 HHR394258 HRN394258 IBJ394258 ILF394258 IVB394258 JEX394258 JOT394258 JYP394258 KIL394258 KSH394258 LCD394258 LLZ394258 LVV394258 MFR394258 MPN394258 MZJ394258 NJF394258 NTB394258 OCX394258 OMT394258 OWP394258 PGL394258 PQH394258 QAD394258 QJZ394258 QTV394258 RDR394258 RNN394258 RXJ394258 SHF394258 SRB394258 TAX394258 TKT394258 TUP394258 UEL394258 UOH394258 UYD394258 VHZ394258 VRV394258 WBR394258 WLN394258 WVJ394258 B459794 IX459794 ST459794 ACP459794 AML459794 AWH459794 BGD459794 BPZ459794 BZV459794 CJR459794 CTN459794 DDJ459794 DNF459794 DXB459794 EGX459794 EQT459794 FAP459794 FKL459794 FUH459794 GED459794 GNZ459794 GXV459794 HHR459794 HRN459794 IBJ459794 ILF459794 IVB459794 JEX459794 JOT459794 JYP459794 KIL459794 KSH459794 LCD459794 LLZ459794 LVV459794 MFR459794 MPN459794 MZJ459794 NJF459794 NTB459794 OCX459794 OMT459794 OWP459794 PGL459794 PQH459794 QAD459794 QJZ459794 QTV459794 RDR459794 RNN459794 RXJ459794 SHF459794 SRB459794 TAX459794 TKT459794 TUP459794 UEL459794 UOH459794 UYD459794 VHZ459794 VRV459794 WBR459794 WLN459794 WVJ459794 B525330 IX525330 ST525330 ACP525330 AML525330 AWH525330 BGD525330 BPZ525330 BZV525330 CJR525330 CTN525330 DDJ525330 DNF525330 DXB525330 EGX525330 EQT525330 FAP525330 FKL525330 FUH525330 GED525330 GNZ525330 GXV525330 HHR525330 HRN525330 IBJ525330 ILF525330 IVB525330 JEX525330 JOT525330 JYP525330 KIL525330 KSH525330 LCD525330 LLZ525330 LVV525330 MFR525330 MPN525330 MZJ525330 NJF525330 NTB525330 OCX525330 OMT525330 OWP525330 PGL525330 PQH525330 QAD525330 QJZ525330 QTV525330 RDR525330 RNN525330 RXJ525330 SHF525330 SRB525330 TAX525330 TKT525330 TUP525330 UEL525330 UOH525330 UYD525330 VHZ525330 VRV525330 WBR525330 WLN525330 WVJ525330 B590866 IX590866 ST590866 ACP590866 AML590866 AWH590866 BGD590866 BPZ590866 BZV590866 CJR590866 CTN590866 DDJ590866 DNF590866 DXB590866 EGX590866 EQT590866 FAP590866 FKL590866 FUH590866 GED590866 GNZ590866 GXV590866 HHR590866 HRN590866 IBJ590866 ILF590866 IVB590866 JEX590866 JOT590866 JYP590866 KIL590866 KSH590866 LCD590866 LLZ590866 LVV590866 MFR590866 MPN590866 MZJ590866 NJF590866 NTB590866 OCX590866 OMT590866 OWP590866 PGL590866 PQH590866 QAD590866 QJZ590866 QTV590866 RDR590866 RNN590866 RXJ590866 SHF590866 SRB590866 TAX590866 TKT590866 TUP590866 UEL590866 UOH590866 UYD590866 VHZ590866 VRV590866 WBR590866 WLN590866 WVJ590866 B656402 IX656402 ST656402 ACP656402 AML656402 AWH656402 BGD656402 BPZ656402 BZV656402 CJR656402 CTN656402 DDJ656402 DNF656402 DXB656402 EGX656402 EQT656402 FAP656402 FKL656402 FUH656402 GED656402 GNZ656402 GXV656402 HHR656402 HRN656402 IBJ656402 ILF656402 IVB656402 JEX656402 JOT656402 JYP656402 KIL656402 KSH656402 LCD656402 LLZ656402 LVV656402 MFR656402 MPN656402 MZJ656402 NJF656402 NTB656402 OCX656402 OMT656402 OWP656402 PGL656402 PQH656402 QAD656402 QJZ656402 QTV656402 RDR656402 RNN656402 RXJ656402 SHF656402 SRB656402 TAX656402 TKT656402 TUP656402 UEL656402 UOH656402 UYD656402 VHZ656402 VRV656402 WBR656402 WLN656402 WVJ656402 B721938 IX721938 ST721938 ACP721938 AML721938 AWH721938 BGD721938 BPZ721938 BZV721938 CJR721938 CTN721938 DDJ721938 DNF721938 DXB721938 EGX721938 EQT721938 FAP721938 FKL721938 FUH721938 GED721938 GNZ721938 GXV721938 HHR721938 HRN721938 IBJ721938 ILF721938 IVB721938 JEX721938 JOT721938 JYP721938 KIL721938 KSH721938 LCD721938 LLZ721938 LVV721938 MFR721938 MPN721938 MZJ721938 NJF721938 NTB721938 OCX721938 OMT721938 OWP721938 PGL721938 PQH721938 QAD721938 QJZ721938 QTV721938 RDR721938 RNN721938 RXJ721938 SHF721938 SRB721938 TAX721938 TKT721938 TUP721938 UEL721938 UOH721938 UYD721938 VHZ721938 VRV721938 WBR721938 WLN721938 WVJ721938 B787474 IX787474 ST787474 ACP787474 AML787474 AWH787474 BGD787474 BPZ787474 BZV787474 CJR787474 CTN787474 DDJ787474 DNF787474 DXB787474 EGX787474 EQT787474 FAP787474 FKL787474 FUH787474 GED787474 GNZ787474 GXV787474 HHR787474 HRN787474 IBJ787474 ILF787474 IVB787474 JEX787474 JOT787474 JYP787474 KIL787474 KSH787474 LCD787474 LLZ787474 LVV787474 MFR787474 MPN787474 MZJ787474 NJF787474 NTB787474 OCX787474 OMT787474 OWP787474 PGL787474 PQH787474 QAD787474 QJZ787474 QTV787474 RDR787474 RNN787474 RXJ787474 SHF787474 SRB787474 TAX787474 TKT787474 TUP787474 UEL787474 UOH787474 UYD787474 VHZ787474 VRV787474 WBR787474 WLN787474 WVJ787474 B853010 IX853010 ST853010 ACP853010 AML853010 AWH853010 BGD853010 BPZ853010 BZV853010 CJR853010 CTN853010 DDJ853010 DNF853010 DXB853010 EGX853010 EQT853010 FAP853010 FKL853010 FUH853010 GED853010 GNZ853010 GXV853010 HHR853010 HRN853010 IBJ853010 ILF853010 IVB853010 JEX853010 JOT853010 JYP853010 KIL853010 KSH853010 LCD853010 LLZ853010 LVV853010 MFR853010 MPN853010 MZJ853010 NJF853010 NTB853010 OCX853010 OMT853010 OWP853010 PGL853010 PQH853010 QAD853010 QJZ853010 QTV853010 RDR853010 RNN853010 RXJ853010 SHF853010 SRB853010 TAX853010 TKT853010 TUP853010 UEL853010 UOH853010 UYD853010 VHZ853010 VRV853010 WBR853010 WLN853010 WVJ853010 B918546 IX918546 ST918546 ACP918546 AML918546 AWH918546 BGD918546 BPZ918546 BZV918546 CJR918546 CTN918546 DDJ918546 DNF918546 DXB918546 EGX918546 EQT918546 FAP918546 FKL918546 FUH918546 GED918546 GNZ918546 GXV918546 HHR918546 HRN918546 IBJ918546 ILF918546 IVB918546 JEX918546 JOT918546 JYP918546 KIL918546 KSH918546 LCD918546 LLZ918546 LVV918546 MFR918546 MPN918546 MZJ918546 NJF918546 NTB918546 OCX918546 OMT918546 OWP918546 PGL918546 PQH918546 QAD918546 QJZ918546 QTV918546 RDR918546 RNN918546 RXJ918546 SHF918546 SRB918546 TAX918546 TKT918546 TUP918546 UEL918546 UOH918546 UYD918546 VHZ918546 VRV918546 WBR918546 WLN918546 WVJ918546 B984082 IX984082 ST984082 ACP984082 AML984082 AWH984082 BGD984082 BPZ984082 BZV984082 CJR984082 CTN984082 DDJ984082 DNF984082 DXB984082 EGX984082 EQT984082 FAP984082 FKL984082 FUH984082 GED984082 GNZ984082 GXV984082 HHR984082 HRN984082 IBJ984082 ILF984082 IVB984082 JEX984082 JOT984082 JYP984082 KIL984082 KSH984082 LCD984082 LLZ984082 LVV984082 MFR984082 MPN984082 MZJ984082 NJF984082 NTB984082 OCX984082 OMT984082 OWP984082 PGL984082 PQH984082 QAD984082 QJZ984082 QTV984082 RDR984082 RNN984082 RXJ984082 SHF984082 SRB984082 TAX984082 TKT984082 TUP984082 UEL984082 UOH984082 UYD984082 VHZ984082 VRV984082 WBR984082 WLN984082 WVJ984082">
      <formula1>2</formula1>
    </dataValidation>
    <dataValidation type="whole" allowBlank="1" showInputMessage="1" showErrorMessage="1" sqref="B1036 IX1036 ST1036 ACP1036 AML1036 AWH1036 BGD1036 BPZ1036 BZV1036 CJR1036 CTN1036 DDJ1036 DNF1036 DXB1036 EGX1036 EQT1036 FAP1036 FKL1036 FUH1036 GED1036 GNZ1036 GXV1036 HHR1036 HRN1036 IBJ1036 ILF1036 IVB1036 JEX1036 JOT1036 JYP1036 KIL1036 KSH1036 LCD1036 LLZ1036 LVV1036 MFR1036 MPN1036 MZJ1036 NJF1036 NTB1036 OCX1036 OMT1036 OWP1036 PGL1036 PQH1036 QAD1036 QJZ1036 QTV1036 RDR1036 RNN1036 RXJ1036 SHF1036 SRB1036 TAX1036 TKT1036 TUP1036 UEL1036 UOH1036 UYD1036 VHZ1036 VRV1036 WBR1036 WLN1036 WVJ1036 B66572 IX66572 ST66572 ACP66572 AML66572 AWH66572 BGD66572 BPZ66572 BZV66572 CJR66572 CTN66572 DDJ66572 DNF66572 DXB66572 EGX66572 EQT66572 FAP66572 FKL66572 FUH66572 GED66572 GNZ66572 GXV66572 HHR66572 HRN66572 IBJ66572 ILF66572 IVB66572 JEX66572 JOT66572 JYP66572 KIL66572 KSH66572 LCD66572 LLZ66572 LVV66572 MFR66572 MPN66572 MZJ66572 NJF66572 NTB66572 OCX66572 OMT66572 OWP66572 PGL66572 PQH66572 QAD66572 QJZ66572 QTV66572 RDR66572 RNN66572 RXJ66572 SHF66572 SRB66572 TAX66572 TKT66572 TUP66572 UEL66572 UOH66572 UYD66572 VHZ66572 VRV66572 WBR66572 WLN66572 WVJ66572 B132108 IX132108 ST132108 ACP132108 AML132108 AWH132108 BGD132108 BPZ132108 BZV132108 CJR132108 CTN132108 DDJ132108 DNF132108 DXB132108 EGX132108 EQT132108 FAP132108 FKL132108 FUH132108 GED132108 GNZ132108 GXV132108 HHR132108 HRN132108 IBJ132108 ILF132108 IVB132108 JEX132108 JOT132108 JYP132108 KIL132108 KSH132108 LCD132108 LLZ132108 LVV132108 MFR132108 MPN132108 MZJ132108 NJF132108 NTB132108 OCX132108 OMT132108 OWP132108 PGL132108 PQH132108 QAD132108 QJZ132108 QTV132108 RDR132108 RNN132108 RXJ132108 SHF132108 SRB132108 TAX132108 TKT132108 TUP132108 UEL132108 UOH132108 UYD132108 VHZ132108 VRV132108 WBR132108 WLN132108 WVJ132108 B197644 IX197644 ST197644 ACP197644 AML197644 AWH197644 BGD197644 BPZ197644 BZV197644 CJR197644 CTN197644 DDJ197644 DNF197644 DXB197644 EGX197644 EQT197644 FAP197644 FKL197644 FUH197644 GED197644 GNZ197644 GXV197644 HHR197644 HRN197644 IBJ197644 ILF197644 IVB197644 JEX197644 JOT197644 JYP197644 KIL197644 KSH197644 LCD197644 LLZ197644 LVV197644 MFR197644 MPN197644 MZJ197644 NJF197644 NTB197644 OCX197644 OMT197644 OWP197644 PGL197644 PQH197644 QAD197644 QJZ197644 QTV197644 RDR197644 RNN197644 RXJ197644 SHF197644 SRB197644 TAX197644 TKT197644 TUP197644 UEL197644 UOH197644 UYD197644 VHZ197644 VRV197644 WBR197644 WLN197644 WVJ197644 B263180 IX263180 ST263180 ACP263180 AML263180 AWH263180 BGD263180 BPZ263180 BZV263180 CJR263180 CTN263180 DDJ263180 DNF263180 DXB263180 EGX263180 EQT263180 FAP263180 FKL263180 FUH263180 GED263180 GNZ263180 GXV263180 HHR263180 HRN263180 IBJ263180 ILF263180 IVB263180 JEX263180 JOT263180 JYP263180 KIL263180 KSH263180 LCD263180 LLZ263180 LVV263180 MFR263180 MPN263180 MZJ263180 NJF263180 NTB263180 OCX263180 OMT263180 OWP263180 PGL263180 PQH263180 QAD263180 QJZ263180 QTV263180 RDR263180 RNN263180 RXJ263180 SHF263180 SRB263180 TAX263180 TKT263180 TUP263180 UEL263180 UOH263180 UYD263180 VHZ263180 VRV263180 WBR263180 WLN263180 WVJ263180 B328716 IX328716 ST328716 ACP328716 AML328716 AWH328716 BGD328716 BPZ328716 BZV328716 CJR328716 CTN328716 DDJ328716 DNF328716 DXB328716 EGX328716 EQT328716 FAP328716 FKL328716 FUH328716 GED328716 GNZ328716 GXV328716 HHR328716 HRN328716 IBJ328716 ILF328716 IVB328716 JEX328716 JOT328716 JYP328716 KIL328716 KSH328716 LCD328716 LLZ328716 LVV328716 MFR328716 MPN328716 MZJ328716 NJF328716 NTB328716 OCX328716 OMT328716 OWP328716 PGL328716 PQH328716 QAD328716 QJZ328716 QTV328716 RDR328716 RNN328716 RXJ328716 SHF328716 SRB328716 TAX328716 TKT328716 TUP328716 UEL328716 UOH328716 UYD328716 VHZ328716 VRV328716 WBR328716 WLN328716 WVJ328716 B394252 IX394252 ST394252 ACP394252 AML394252 AWH394252 BGD394252 BPZ394252 BZV394252 CJR394252 CTN394252 DDJ394252 DNF394252 DXB394252 EGX394252 EQT394252 FAP394252 FKL394252 FUH394252 GED394252 GNZ394252 GXV394252 HHR394252 HRN394252 IBJ394252 ILF394252 IVB394252 JEX394252 JOT394252 JYP394252 KIL394252 KSH394252 LCD394252 LLZ394252 LVV394252 MFR394252 MPN394252 MZJ394252 NJF394252 NTB394252 OCX394252 OMT394252 OWP394252 PGL394252 PQH394252 QAD394252 QJZ394252 QTV394252 RDR394252 RNN394252 RXJ394252 SHF394252 SRB394252 TAX394252 TKT394252 TUP394252 UEL394252 UOH394252 UYD394252 VHZ394252 VRV394252 WBR394252 WLN394252 WVJ394252 B459788 IX459788 ST459788 ACP459788 AML459788 AWH459788 BGD459788 BPZ459788 BZV459788 CJR459788 CTN459788 DDJ459788 DNF459788 DXB459788 EGX459788 EQT459788 FAP459788 FKL459788 FUH459788 GED459788 GNZ459788 GXV459788 HHR459788 HRN459788 IBJ459788 ILF459788 IVB459788 JEX459788 JOT459788 JYP459788 KIL459788 KSH459788 LCD459788 LLZ459788 LVV459788 MFR459788 MPN459788 MZJ459788 NJF459788 NTB459788 OCX459788 OMT459788 OWP459788 PGL459788 PQH459788 QAD459788 QJZ459788 QTV459788 RDR459788 RNN459788 RXJ459788 SHF459788 SRB459788 TAX459788 TKT459788 TUP459788 UEL459788 UOH459788 UYD459788 VHZ459788 VRV459788 WBR459788 WLN459788 WVJ459788 B525324 IX525324 ST525324 ACP525324 AML525324 AWH525324 BGD525324 BPZ525324 BZV525324 CJR525324 CTN525324 DDJ525324 DNF525324 DXB525324 EGX525324 EQT525324 FAP525324 FKL525324 FUH525324 GED525324 GNZ525324 GXV525324 HHR525324 HRN525324 IBJ525324 ILF525324 IVB525324 JEX525324 JOT525324 JYP525324 KIL525324 KSH525324 LCD525324 LLZ525324 LVV525324 MFR525324 MPN525324 MZJ525324 NJF525324 NTB525324 OCX525324 OMT525324 OWP525324 PGL525324 PQH525324 QAD525324 QJZ525324 QTV525324 RDR525324 RNN525324 RXJ525324 SHF525324 SRB525324 TAX525324 TKT525324 TUP525324 UEL525324 UOH525324 UYD525324 VHZ525324 VRV525324 WBR525324 WLN525324 WVJ525324 B590860 IX590860 ST590860 ACP590860 AML590860 AWH590860 BGD590860 BPZ590860 BZV590860 CJR590860 CTN590860 DDJ590860 DNF590860 DXB590860 EGX590860 EQT590860 FAP590860 FKL590860 FUH590860 GED590860 GNZ590860 GXV590860 HHR590860 HRN590860 IBJ590860 ILF590860 IVB590860 JEX590860 JOT590860 JYP590860 KIL590860 KSH590860 LCD590860 LLZ590860 LVV590860 MFR590860 MPN590860 MZJ590860 NJF590860 NTB590860 OCX590860 OMT590860 OWP590860 PGL590860 PQH590860 QAD590860 QJZ590860 QTV590860 RDR590860 RNN590860 RXJ590860 SHF590860 SRB590860 TAX590860 TKT590860 TUP590860 UEL590860 UOH590860 UYD590860 VHZ590860 VRV590860 WBR590860 WLN590860 WVJ590860 B656396 IX656396 ST656396 ACP656396 AML656396 AWH656396 BGD656396 BPZ656396 BZV656396 CJR656396 CTN656396 DDJ656396 DNF656396 DXB656396 EGX656396 EQT656396 FAP656396 FKL656396 FUH656396 GED656396 GNZ656396 GXV656396 HHR656396 HRN656396 IBJ656396 ILF656396 IVB656396 JEX656396 JOT656396 JYP656396 KIL656396 KSH656396 LCD656396 LLZ656396 LVV656396 MFR656396 MPN656396 MZJ656396 NJF656396 NTB656396 OCX656396 OMT656396 OWP656396 PGL656396 PQH656396 QAD656396 QJZ656396 QTV656396 RDR656396 RNN656396 RXJ656396 SHF656396 SRB656396 TAX656396 TKT656396 TUP656396 UEL656396 UOH656396 UYD656396 VHZ656396 VRV656396 WBR656396 WLN656396 WVJ656396 B721932 IX721932 ST721932 ACP721932 AML721932 AWH721932 BGD721932 BPZ721932 BZV721932 CJR721932 CTN721932 DDJ721932 DNF721932 DXB721932 EGX721932 EQT721932 FAP721932 FKL721932 FUH721932 GED721932 GNZ721932 GXV721932 HHR721932 HRN721932 IBJ721932 ILF721932 IVB721932 JEX721932 JOT721932 JYP721932 KIL721932 KSH721932 LCD721932 LLZ721932 LVV721932 MFR721932 MPN721932 MZJ721932 NJF721932 NTB721932 OCX721932 OMT721932 OWP721932 PGL721932 PQH721932 QAD721932 QJZ721932 QTV721932 RDR721932 RNN721932 RXJ721932 SHF721932 SRB721932 TAX721932 TKT721932 TUP721932 UEL721932 UOH721932 UYD721932 VHZ721932 VRV721932 WBR721932 WLN721932 WVJ721932 B787468 IX787468 ST787468 ACP787468 AML787468 AWH787468 BGD787468 BPZ787468 BZV787468 CJR787468 CTN787468 DDJ787468 DNF787468 DXB787468 EGX787468 EQT787468 FAP787468 FKL787468 FUH787468 GED787468 GNZ787468 GXV787468 HHR787468 HRN787468 IBJ787468 ILF787468 IVB787468 JEX787468 JOT787468 JYP787468 KIL787468 KSH787468 LCD787468 LLZ787468 LVV787468 MFR787468 MPN787468 MZJ787468 NJF787468 NTB787468 OCX787468 OMT787468 OWP787468 PGL787468 PQH787468 QAD787468 QJZ787468 QTV787468 RDR787468 RNN787468 RXJ787468 SHF787468 SRB787468 TAX787468 TKT787468 TUP787468 UEL787468 UOH787468 UYD787468 VHZ787468 VRV787468 WBR787468 WLN787468 WVJ787468 B853004 IX853004 ST853004 ACP853004 AML853004 AWH853004 BGD853004 BPZ853004 BZV853004 CJR853004 CTN853004 DDJ853004 DNF853004 DXB853004 EGX853004 EQT853004 FAP853004 FKL853004 FUH853004 GED853004 GNZ853004 GXV853004 HHR853004 HRN853004 IBJ853004 ILF853004 IVB853004 JEX853004 JOT853004 JYP853004 KIL853004 KSH853004 LCD853004 LLZ853004 LVV853004 MFR853004 MPN853004 MZJ853004 NJF853004 NTB853004 OCX853004 OMT853004 OWP853004 PGL853004 PQH853004 QAD853004 QJZ853004 QTV853004 RDR853004 RNN853004 RXJ853004 SHF853004 SRB853004 TAX853004 TKT853004 TUP853004 UEL853004 UOH853004 UYD853004 VHZ853004 VRV853004 WBR853004 WLN853004 WVJ853004 B918540 IX918540 ST918540 ACP918540 AML918540 AWH918540 BGD918540 BPZ918540 BZV918540 CJR918540 CTN918540 DDJ918540 DNF918540 DXB918540 EGX918540 EQT918540 FAP918540 FKL918540 FUH918540 GED918540 GNZ918540 GXV918540 HHR918540 HRN918540 IBJ918540 ILF918540 IVB918540 JEX918540 JOT918540 JYP918540 KIL918540 KSH918540 LCD918540 LLZ918540 LVV918540 MFR918540 MPN918540 MZJ918540 NJF918540 NTB918540 OCX918540 OMT918540 OWP918540 PGL918540 PQH918540 QAD918540 QJZ918540 QTV918540 RDR918540 RNN918540 RXJ918540 SHF918540 SRB918540 TAX918540 TKT918540 TUP918540 UEL918540 UOH918540 UYD918540 VHZ918540 VRV918540 WBR918540 WLN918540 WVJ918540 B984076 IX984076 ST984076 ACP984076 AML984076 AWH984076 BGD984076 BPZ984076 BZV984076 CJR984076 CTN984076 DDJ984076 DNF984076 DXB984076 EGX984076 EQT984076 FAP984076 FKL984076 FUH984076 GED984076 GNZ984076 GXV984076 HHR984076 HRN984076 IBJ984076 ILF984076 IVB984076 JEX984076 JOT984076 JYP984076 KIL984076 KSH984076 LCD984076 LLZ984076 LVV984076 MFR984076 MPN984076 MZJ984076 NJF984076 NTB984076 OCX984076 OMT984076 OWP984076 PGL984076 PQH984076 QAD984076 QJZ984076 QTV984076 RDR984076 RNN984076 RXJ984076 SHF984076 SRB984076 TAX984076 TKT984076 TUP984076 UEL984076 UOH984076 UYD984076 VHZ984076 VRV984076 WBR984076 WLN984076 WVJ984076">
      <formula1>0</formula1>
      <formula2>3</formula2>
    </dataValidation>
    <dataValidation type="whole" allowBlank="1" showInputMessage="1" showErrorMessage="1" sqref="B1034 IX1034 ST1034 ACP1034 AML1034 AWH1034 BGD1034 BPZ1034 BZV1034 CJR1034 CTN1034 DDJ1034 DNF1034 DXB1034 EGX1034 EQT1034 FAP1034 FKL1034 FUH1034 GED1034 GNZ1034 GXV1034 HHR1034 HRN1034 IBJ1034 ILF1034 IVB1034 JEX1034 JOT1034 JYP1034 KIL1034 KSH1034 LCD1034 LLZ1034 LVV1034 MFR1034 MPN1034 MZJ1034 NJF1034 NTB1034 OCX1034 OMT1034 OWP1034 PGL1034 PQH1034 QAD1034 QJZ1034 QTV1034 RDR1034 RNN1034 RXJ1034 SHF1034 SRB1034 TAX1034 TKT1034 TUP1034 UEL1034 UOH1034 UYD1034 VHZ1034 VRV1034 WBR1034 WLN1034 WVJ1034 B66570 IX66570 ST66570 ACP66570 AML66570 AWH66570 BGD66570 BPZ66570 BZV66570 CJR66570 CTN66570 DDJ66570 DNF66570 DXB66570 EGX66570 EQT66570 FAP66570 FKL66570 FUH66570 GED66570 GNZ66570 GXV66570 HHR66570 HRN66570 IBJ66570 ILF66570 IVB66570 JEX66570 JOT66570 JYP66570 KIL66570 KSH66570 LCD66570 LLZ66570 LVV66570 MFR66570 MPN66570 MZJ66570 NJF66570 NTB66570 OCX66570 OMT66570 OWP66570 PGL66570 PQH66570 QAD66570 QJZ66570 QTV66570 RDR66570 RNN66570 RXJ66570 SHF66570 SRB66570 TAX66570 TKT66570 TUP66570 UEL66570 UOH66570 UYD66570 VHZ66570 VRV66570 WBR66570 WLN66570 WVJ66570 B132106 IX132106 ST132106 ACP132106 AML132106 AWH132106 BGD132106 BPZ132106 BZV132106 CJR132106 CTN132106 DDJ132106 DNF132106 DXB132106 EGX132106 EQT132106 FAP132106 FKL132106 FUH132106 GED132106 GNZ132106 GXV132106 HHR132106 HRN132106 IBJ132106 ILF132106 IVB132106 JEX132106 JOT132106 JYP132106 KIL132106 KSH132106 LCD132106 LLZ132106 LVV132106 MFR132106 MPN132106 MZJ132106 NJF132106 NTB132106 OCX132106 OMT132106 OWP132106 PGL132106 PQH132106 QAD132106 QJZ132106 QTV132106 RDR132106 RNN132106 RXJ132106 SHF132106 SRB132106 TAX132106 TKT132106 TUP132106 UEL132106 UOH132106 UYD132106 VHZ132106 VRV132106 WBR132106 WLN132106 WVJ132106 B197642 IX197642 ST197642 ACP197642 AML197642 AWH197642 BGD197642 BPZ197642 BZV197642 CJR197642 CTN197642 DDJ197642 DNF197642 DXB197642 EGX197642 EQT197642 FAP197642 FKL197642 FUH197642 GED197642 GNZ197642 GXV197642 HHR197642 HRN197642 IBJ197642 ILF197642 IVB197642 JEX197642 JOT197642 JYP197642 KIL197642 KSH197642 LCD197642 LLZ197642 LVV197642 MFR197642 MPN197642 MZJ197642 NJF197642 NTB197642 OCX197642 OMT197642 OWP197642 PGL197642 PQH197642 QAD197642 QJZ197642 QTV197642 RDR197642 RNN197642 RXJ197642 SHF197642 SRB197642 TAX197642 TKT197642 TUP197642 UEL197642 UOH197642 UYD197642 VHZ197642 VRV197642 WBR197642 WLN197642 WVJ197642 B263178 IX263178 ST263178 ACP263178 AML263178 AWH263178 BGD263178 BPZ263178 BZV263178 CJR263178 CTN263178 DDJ263178 DNF263178 DXB263178 EGX263178 EQT263178 FAP263178 FKL263178 FUH263178 GED263178 GNZ263178 GXV263178 HHR263178 HRN263178 IBJ263178 ILF263178 IVB263178 JEX263178 JOT263178 JYP263178 KIL263178 KSH263178 LCD263178 LLZ263178 LVV263178 MFR263178 MPN263178 MZJ263178 NJF263178 NTB263178 OCX263178 OMT263178 OWP263178 PGL263178 PQH263178 QAD263178 QJZ263178 QTV263178 RDR263178 RNN263178 RXJ263178 SHF263178 SRB263178 TAX263178 TKT263178 TUP263178 UEL263178 UOH263178 UYD263178 VHZ263178 VRV263178 WBR263178 WLN263178 WVJ263178 B328714 IX328714 ST328714 ACP328714 AML328714 AWH328714 BGD328714 BPZ328714 BZV328714 CJR328714 CTN328714 DDJ328714 DNF328714 DXB328714 EGX328714 EQT328714 FAP328714 FKL328714 FUH328714 GED328714 GNZ328714 GXV328714 HHR328714 HRN328714 IBJ328714 ILF328714 IVB328714 JEX328714 JOT328714 JYP328714 KIL328714 KSH328714 LCD328714 LLZ328714 LVV328714 MFR328714 MPN328714 MZJ328714 NJF328714 NTB328714 OCX328714 OMT328714 OWP328714 PGL328714 PQH328714 QAD328714 QJZ328714 QTV328714 RDR328714 RNN328714 RXJ328714 SHF328714 SRB328714 TAX328714 TKT328714 TUP328714 UEL328714 UOH328714 UYD328714 VHZ328714 VRV328714 WBR328714 WLN328714 WVJ328714 B394250 IX394250 ST394250 ACP394250 AML394250 AWH394250 BGD394250 BPZ394250 BZV394250 CJR394250 CTN394250 DDJ394250 DNF394250 DXB394250 EGX394250 EQT394250 FAP394250 FKL394250 FUH394250 GED394250 GNZ394250 GXV394250 HHR394250 HRN394250 IBJ394250 ILF394250 IVB394250 JEX394250 JOT394250 JYP394250 KIL394250 KSH394250 LCD394250 LLZ394250 LVV394250 MFR394250 MPN394250 MZJ394250 NJF394250 NTB394250 OCX394250 OMT394250 OWP394250 PGL394250 PQH394250 QAD394250 QJZ394250 QTV394250 RDR394250 RNN394250 RXJ394250 SHF394250 SRB394250 TAX394250 TKT394250 TUP394250 UEL394250 UOH394250 UYD394250 VHZ394250 VRV394250 WBR394250 WLN394250 WVJ394250 B459786 IX459786 ST459786 ACP459786 AML459786 AWH459786 BGD459786 BPZ459786 BZV459786 CJR459786 CTN459786 DDJ459786 DNF459786 DXB459786 EGX459786 EQT459786 FAP459786 FKL459786 FUH459786 GED459786 GNZ459786 GXV459786 HHR459786 HRN459786 IBJ459786 ILF459786 IVB459786 JEX459786 JOT459786 JYP459786 KIL459786 KSH459786 LCD459786 LLZ459786 LVV459786 MFR459786 MPN459786 MZJ459786 NJF459786 NTB459786 OCX459786 OMT459786 OWP459786 PGL459786 PQH459786 QAD459786 QJZ459786 QTV459786 RDR459786 RNN459786 RXJ459786 SHF459786 SRB459786 TAX459786 TKT459786 TUP459786 UEL459786 UOH459786 UYD459786 VHZ459786 VRV459786 WBR459786 WLN459786 WVJ459786 B525322 IX525322 ST525322 ACP525322 AML525322 AWH525322 BGD525322 BPZ525322 BZV525322 CJR525322 CTN525322 DDJ525322 DNF525322 DXB525322 EGX525322 EQT525322 FAP525322 FKL525322 FUH525322 GED525322 GNZ525322 GXV525322 HHR525322 HRN525322 IBJ525322 ILF525322 IVB525322 JEX525322 JOT525322 JYP525322 KIL525322 KSH525322 LCD525322 LLZ525322 LVV525322 MFR525322 MPN525322 MZJ525322 NJF525322 NTB525322 OCX525322 OMT525322 OWP525322 PGL525322 PQH525322 QAD525322 QJZ525322 QTV525322 RDR525322 RNN525322 RXJ525322 SHF525322 SRB525322 TAX525322 TKT525322 TUP525322 UEL525322 UOH525322 UYD525322 VHZ525322 VRV525322 WBR525322 WLN525322 WVJ525322 B590858 IX590858 ST590858 ACP590858 AML590858 AWH590858 BGD590858 BPZ590858 BZV590858 CJR590858 CTN590858 DDJ590858 DNF590858 DXB590858 EGX590858 EQT590858 FAP590858 FKL590858 FUH590858 GED590858 GNZ590858 GXV590858 HHR590858 HRN590858 IBJ590858 ILF590858 IVB590858 JEX590858 JOT590858 JYP590858 KIL590858 KSH590858 LCD590858 LLZ590858 LVV590858 MFR590858 MPN590858 MZJ590858 NJF590858 NTB590858 OCX590858 OMT590858 OWP590858 PGL590858 PQH590858 QAD590858 QJZ590858 QTV590858 RDR590858 RNN590858 RXJ590858 SHF590858 SRB590858 TAX590858 TKT590858 TUP590858 UEL590858 UOH590858 UYD590858 VHZ590858 VRV590858 WBR590858 WLN590858 WVJ590858 B656394 IX656394 ST656394 ACP656394 AML656394 AWH656394 BGD656394 BPZ656394 BZV656394 CJR656394 CTN656394 DDJ656394 DNF656394 DXB656394 EGX656394 EQT656394 FAP656394 FKL656394 FUH656394 GED656394 GNZ656394 GXV656394 HHR656394 HRN656394 IBJ656394 ILF656394 IVB656394 JEX656394 JOT656394 JYP656394 KIL656394 KSH656394 LCD656394 LLZ656394 LVV656394 MFR656394 MPN656394 MZJ656394 NJF656394 NTB656394 OCX656394 OMT656394 OWP656394 PGL656394 PQH656394 QAD656394 QJZ656394 QTV656394 RDR656394 RNN656394 RXJ656394 SHF656394 SRB656394 TAX656394 TKT656394 TUP656394 UEL656394 UOH656394 UYD656394 VHZ656394 VRV656394 WBR656394 WLN656394 WVJ656394 B721930 IX721930 ST721930 ACP721930 AML721930 AWH721930 BGD721930 BPZ721930 BZV721930 CJR721930 CTN721930 DDJ721930 DNF721930 DXB721930 EGX721930 EQT721930 FAP721930 FKL721930 FUH721930 GED721930 GNZ721930 GXV721930 HHR721930 HRN721930 IBJ721930 ILF721930 IVB721930 JEX721930 JOT721930 JYP721930 KIL721930 KSH721930 LCD721930 LLZ721930 LVV721930 MFR721930 MPN721930 MZJ721930 NJF721930 NTB721930 OCX721930 OMT721930 OWP721930 PGL721930 PQH721930 QAD721930 QJZ721930 QTV721930 RDR721930 RNN721930 RXJ721930 SHF721930 SRB721930 TAX721930 TKT721930 TUP721930 UEL721930 UOH721930 UYD721930 VHZ721930 VRV721930 WBR721930 WLN721930 WVJ721930 B787466 IX787466 ST787466 ACP787466 AML787466 AWH787466 BGD787466 BPZ787466 BZV787466 CJR787466 CTN787466 DDJ787466 DNF787466 DXB787466 EGX787466 EQT787466 FAP787466 FKL787466 FUH787466 GED787466 GNZ787466 GXV787466 HHR787466 HRN787466 IBJ787466 ILF787466 IVB787466 JEX787466 JOT787466 JYP787466 KIL787466 KSH787466 LCD787466 LLZ787466 LVV787466 MFR787466 MPN787466 MZJ787466 NJF787466 NTB787466 OCX787466 OMT787466 OWP787466 PGL787466 PQH787466 QAD787466 QJZ787466 QTV787466 RDR787466 RNN787466 RXJ787466 SHF787466 SRB787466 TAX787466 TKT787466 TUP787466 UEL787466 UOH787466 UYD787466 VHZ787466 VRV787466 WBR787466 WLN787466 WVJ787466 B853002 IX853002 ST853002 ACP853002 AML853002 AWH853002 BGD853002 BPZ853002 BZV853002 CJR853002 CTN853002 DDJ853002 DNF853002 DXB853002 EGX853002 EQT853002 FAP853002 FKL853002 FUH853002 GED853002 GNZ853002 GXV853002 HHR853002 HRN853002 IBJ853002 ILF853002 IVB853002 JEX853002 JOT853002 JYP853002 KIL853002 KSH853002 LCD853002 LLZ853002 LVV853002 MFR853002 MPN853002 MZJ853002 NJF853002 NTB853002 OCX853002 OMT853002 OWP853002 PGL853002 PQH853002 QAD853002 QJZ853002 QTV853002 RDR853002 RNN853002 RXJ853002 SHF853002 SRB853002 TAX853002 TKT853002 TUP853002 UEL853002 UOH853002 UYD853002 VHZ853002 VRV853002 WBR853002 WLN853002 WVJ853002 B918538 IX918538 ST918538 ACP918538 AML918538 AWH918538 BGD918538 BPZ918538 BZV918538 CJR918538 CTN918538 DDJ918538 DNF918538 DXB918538 EGX918538 EQT918538 FAP918538 FKL918538 FUH918538 GED918538 GNZ918538 GXV918538 HHR918538 HRN918538 IBJ918538 ILF918538 IVB918538 JEX918538 JOT918538 JYP918538 KIL918538 KSH918538 LCD918538 LLZ918538 LVV918538 MFR918538 MPN918538 MZJ918538 NJF918538 NTB918538 OCX918538 OMT918538 OWP918538 PGL918538 PQH918538 QAD918538 QJZ918538 QTV918538 RDR918538 RNN918538 RXJ918538 SHF918538 SRB918538 TAX918538 TKT918538 TUP918538 UEL918538 UOH918538 UYD918538 VHZ918538 VRV918538 WBR918538 WLN918538 WVJ918538 B984074 IX984074 ST984074 ACP984074 AML984074 AWH984074 BGD984074 BPZ984074 BZV984074 CJR984074 CTN984074 DDJ984074 DNF984074 DXB984074 EGX984074 EQT984074 FAP984074 FKL984074 FUH984074 GED984074 GNZ984074 GXV984074 HHR984074 HRN984074 IBJ984074 ILF984074 IVB984074 JEX984074 JOT984074 JYP984074 KIL984074 KSH984074 LCD984074 LLZ984074 LVV984074 MFR984074 MPN984074 MZJ984074 NJF984074 NTB984074 OCX984074 OMT984074 OWP984074 PGL984074 PQH984074 QAD984074 QJZ984074 QTV984074 RDR984074 RNN984074 RXJ984074 SHF984074 SRB984074 TAX984074 TKT984074 TUP984074 UEL984074 UOH984074 UYD984074 VHZ984074 VRV984074 WBR984074 WLN984074 WVJ984074">
      <formula1>0</formula1>
      <formula2>1</formula2>
    </dataValidation>
    <dataValidation type="list" allowBlank="1" showInputMessage="1" showErrorMessage="1" promptTitle="Chose Country" prompt="Australia_x000a_International_x000a_United States_x000a_North America &amp; Japan" sqref="C1628 IY1628 SU1628 ACQ1628 AMM1628 AWI1628 BGE1628 BQA1628 BZW1628 CJS1628 CTO1628 DDK1628 DNG1628 DXC1628 EGY1628 EQU1628 FAQ1628 FKM1628 FUI1628 GEE1628 GOA1628 GXW1628 HHS1628 HRO1628 IBK1628 ILG1628 IVC1628 JEY1628 JOU1628 JYQ1628 KIM1628 KSI1628 LCE1628 LMA1628 LVW1628 MFS1628 MPO1628 MZK1628 NJG1628 NTC1628 OCY1628 OMU1628 OWQ1628 PGM1628 PQI1628 QAE1628 QKA1628 QTW1628 RDS1628 RNO1628 RXK1628 SHG1628 SRC1628 TAY1628 TKU1628 TUQ1628 UEM1628 UOI1628 UYE1628 VIA1628 VRW1628 WBS1628 WLO1628 WVK1628 C67164 IY67164 SU67164 ACQ67164 AMM67164 AWI67164 BGE67164 BQA67164 BZW67164 CJS67164 CTO67164 DDK67164 DNG67164 DXC67164 EGY67164 EQU67164 FAQ67164 FKM67164 FUI67164 GEE67164 GOA67164 GXW67164 HHS67164 HRO67164 IBK67164 ILG67164 IVC67164 JEY67164 JOU67164 JYQ67164 KIM67164 KSI67164 LCE67164 LMA67164 LVW67164 MFS67164 MPO67164 MZK67164 NJG67164 NTC67164 OCY67164 OMU67164 OWQ67164 PGM67164 PQI67164 QAE67164 QKA67164 QTW67164 RDS67164 RNO67164 RXK67164 SHG67164 SRC67164 TAY67164 TKU67164 TUQ67164 UEM67164 UOI67164 UYE67164 VIA67164 VRW67164 WBS67164 WLO67164 WVK67164 C132700 IY132700 SU132700 ACQ132700 AMM132700 AWI132700 BGE132700 BQA132700 BZW132700 CJS132700 CTO132700 DDK132700 DNG132700 DXC132700 EGY132700 EQU132700 FAQ132700 FKM132700 FUI132700 GEE132700 GOA132700 GXW132700 HHS132700 HRO132700 IBK132700 ILG132700 IVC132700 JEY132700 JOU132700 JYQ132700 KIM132700 KSI132700 LCE132700 LMA132700 LVW132700 MFS132700 MPO132700 MZK132700 NJG132700 NTC132700 OCY132700 OMU132700 OWQ132700 PGM132700 PQI132700 QAE132700 QKA132700 QTW132700 RDS132700 RNO132700 RXK132700 SHG132700 SRC132700 TAY132700 TKU132700 TUQ132700 UEM132700 UOI132700 UYE132700 VIA132700 VRW132700 WBS132700 WLO132700 WVK132700 C198236 IY198236 SU198236 ACQ198236 AMM198236 AWI198236 BGE198236 BQA198236 BZW198236 CJS198236 CTO198236 DDK198236 DNG198236 DXC198236 EGY198236 EQU198236 FAQ198236 FKM198236 FUI198236 GEE198236 GOA198236 GXW198236 HHS198236 HRO198236 IBK198236 ILG198236 IVC198236 JEY198236 JOU198236 JYQ198236 KIM198236 KSI198236 LCE198236 LMA198236 LVW198236 MFS198236 MPO198236 MZK198236 NJG198236 NTC198236 OCY198236 OMU198236 OWQ198236 PGM198236 PQI198236 QAE198236 QKA198236 QTW198236 RDS198236 RNO198236 RXK198236 SHG198236 SRC198236 TAY198236 TKU198236 TUQ198236 UEM198236 UOI198236 UYE198236 VIA198236 VRW198236 WBS198236 WLO198236 WVK198236 C263772 IY263772 SU263772 ACQ263772 AMM263772 AWI263772 BGE263772 BQA263772 BZW263772 CJS263772 CTO263772 DDK263772 DNG263772 DXC263772 EGY263772 EQU263772 FAQ263772 FKM263772 FUI263772 GEE263772 GOA263772 GXW263772 HHS263772 HRO263772 IBK263772 ILG263772 IVC263772 JEY263772 JOU263772 JYQ263772 KIM263772 KSI263772 LCE263772 LMA263772 LVW263772 MFS263772 MPO263772 MZK263772 NJG263772 NTC263772 OCY263772 OMU263772 OWQ263772 PGM263772 PQI263772 QAE263772 QKA263772 QTW263772 RDS263772 RNO263772 RXK263772 SHG263772 SRC263772 TAY263772 TKU263772 TUQ263772 UEM263772 UOI263772 UYE263772 VIA263772 VRW263772 WBS263772 WLO263772 WVK263772 C329308 IY329308 SU329308 ACQ329308 AMM329308 AWI329308 BGE329308 BQA329308 BZW329308 CJS329308 CTO329308 DDK329308 DNG329308 DXC329308 EGY329308 EQU329308 FAQ329308 FKM329308 FUI329308 GEE329308 GOA329308 GXW329308 HHS329308 HRO329308 IBK329308 ILG329308 IVC329308 JEY329308 JOU329308 JYQ329308 KIM329308 KSI329308 LCE329308 LMA329308 LVW329308 MFS329308 MPO329308 MZK329308 NJG329308 NTC329308 OCY329308 OMU329308 OWQ329308 PGM329308 PQI329308 QAE329308 QKA329308 QTW329308 RDS329308 RNO329308 RXK329308 SHG329308 SRC329308 TAY329308 TKU329308 TUQ329308 UEM329308 UOI329308 UYE329308 VIA329308 VRW329308 WBS329308 WLO329308 WVK329308 C394844 IY394844 SU394844 ACQ394844 AMM394844 AWI394844 BGE394844 BQA394844 BZW394844 CJS394844 CTO394844 DDK394844 DNG394844 DXC394844 EGY394844 EQU394844 FAQ394844 FKM394844 FUI394844 GEE394844 GOA394844 GXW394844 HHS394844 HRO394844 IBK394844 ILG394844 IVC394844 JEY394844 JOU394844 JYQ394844 KIM394844 KSI394844 LCE394844 LMA394844 LVW394844 MFS394844 MPO394844 MZK394844 NJG394844 NTC394844 OCY394844 OMU394844 OWQ394844 PGM394844 PQI394844 QAE394844 QKA394844 QTW394844 RDS394844 RNO394844 RXK394844 SHG394844 SRC394844 TAY394844 TKU394844 TUQ394844 UEM394844 UOI394844 UYE394844 VIA394844 VRW394844 WBS394844 WLO394844 WVK394844 C460380 IY460380 SU460380 ACQ460380 AMM460380 AWI460380 BGE460380 BQA460380 BZW460380 CJS460380 CTO460380 DDK460380 DNG460380 DXC460380 EGY460380 EQU460380 FAQ460380 FKM460380 FUI460380 GEE460380 GOA460380 GXW460380 HHS460380 HRO460380 IBK460380 ILG460380 IVC460380 JEY460380 JOU460380 JYQ460380 KIM460380 KSI460380 LCE460380 LMA460380 LVW460380 MFS460380 MPO460380 MZK460380 NJG460380 NTC460380 OCY460380 OMU460380 OWQ460380 PGM460380 PQI460380 QAE460380 QKA460380 QTW460380 RDS460380 RNO460380 RXK460380 SHG460380 SRC460380 TAY460380 TKU460380 TUQ460380 UEM460380 UOI460380 UYE460380 VIA460380 VRW460380 WBS460380 WLO460380 WVK460380 C525916 IY525916 SU525916 ACQ525916 AMM525916 AWI525916 BGE525916 BQA525916 BZW525916 CJS525916 CTO525916 DDK525916 DNG525916 DXC525916 EGY525916 EQU525916 FAQ525916 FKM525916 FUI525916 GEE525916 GOA525916 GXW525916 HHS525916 HRO525916 IBK525916 ILG525916 IVC525916 JEY525916 JOU525916 JYQ525916 KIM525916 KSI525916 LCE525916 LMA525916 LVW525916 MFS525916 MPO525916 MZK525916 NJG525916 NTC525916 OCY525916 OMU525916 OWQ525916 PGM525916 PQI525916 QAE525916 QKA525916 QTW525916 RDS525916 RNO525916 RXK525916 SHG525916 SRC525916 TAY525916 TKU525916 TUQ525916 UEM525916 UOI525916 UYE525916 VIA525916 VRW525916 WBS525916 WLO525916 WVK525916 C591452 IY591452 SU591452 ACQ591452 AMM591452 AWI591452 BGE591452 BQA591452 BZW591452 CJS591452 CTO591452 DDK591452 DNG591452 DXC591452 EGY591452 EQU591452 FAQ591452 FKM591452 FUI591452 GEE591452 GOA591452 GXW591452 HHS591452 HRO591452 IBK591452 ILG591452 IVC591452 JEY591452 JOU591452 JYQ591452 KIM591452 KSI591452 LCE591452 LMA591452 LVW591452 MFS591452 MPO591452 MZK591452 NJG591452 NTC591452 OCY591452 OMU591452 OWQ591452 PGM591452 PQI591452 QAE591452 QKA591452 QTW591452 RDS591452 RNO591452 RXK591452 SHG591452 SRC591452 TAY591452 TKU591452 TUQ591452 UEM591452 UOI591452 UYE591452 VIA591452 VRW591452 WBS591452 WLO591452 WVK591452 C656988 IY656988 SU656988 ACQ656988 AMM656988 AWI656988 BGE656988 BQA656988 BZW656988 CJS656988 CTO656988 DDK656988 DNG656988 DXC656988 EGY656988 EQU656988 FAQ656988 FKM656988 FUI656988 GEE656988 GOA656988 GXW656988 HHS656988 HRO656988 IBK656988 ILG656988 IVC656988 JEY656988 JOU656988 JYQ656988 KIM656988 KSI656988 LCE656988 LMA656988 LVW656988 MFS656988 MPO656988 MZK656988 NJG656988 NTC656988 OCY656988 OMU656988 OWQ656988 PGM656988 PQI656988 QAE656988 QKA656988 QTW656988 RDS656988 RNO656988 RXK656988 SHG656988 SRC656988 TAY656988 TKU656988 TUQ656988 UEM656988 UOI656988 UYE656988 VIA656988 VRW656988 WBS656988 WLO656988 WVK656988 C722524 IY722524 SU722524 ACQ722524 AMM722524 AWI722524 BGE722524 BQA722524 BZW722524 CJS722524 CTO722524 DDK722524 DNG722524 DXC722524 EGY722524 EQU722524 FAQ722524 FKM722524 FUI722524 GEE722524 GOA722524 GXW722524 HHS722524 HRO722524 IBK722524 ILG722524 IVC722524 JEY722524 JOU722524 JYQ722524 KIM722524 KSI722524 LCE722524 LMA722524 LVW722524 MFS722524 MPO722524 MZK722524 NJG722524 NTC722524 OCY722524 OMU722524 OWQ722524 PGM722524 PQI722524 QAE722524 QKA722524 QTW722524 RDS722524 RNO722524 RXK722524 SHG722524 SRC722524 TAY722524 TKU722524 TUQ722524 UEM722524 UOI722524 UYE722524 VIA722524 VRW722524 WBS722524 WLO722524 WVK722524 C788060 IY788060 SU788060 ACQ788060 AMM788060 AWI788060 BGE788060 BQA788060 BZW788060 CJS788060 CTO788060 DDK788060 DNG788060 DXC788060 EGY788060 EQU788060 FAQ788060 FKM788060 FUI788060 GEE788060 GOA788060 GXW788060 HHS788060 HRO788060 IBK788060 ILG788060 IVC788060 JEY788060 JOU788060 JYQ788060 KIM788060 KSI788060 LCE788060 LMA788060 LVW788060 MFS788060 MPO788060 MZK788060 NJG788060 NTC788060 OCY788060 OMU788060 OWQ788060 PGM788060 PQI788060 QAE788060 QKA788060 QTW788060 RDS788060 RNO788060 RXK788060 SHG788060 SRC788060 TAY788060 TKU788060 TUQ788060 UEM788060 UOI788060 UYE788060 VIA788060 VRW788060 WBS788060 WLO788060 WVK788060 C853596 IY853596 SU853596 ACQ853596 AMM853596 AWI853596 BGE853596 BQA853596 BZW853596 CJS853596 CTO853596 DDK853596 DNG853596 DXC853596 EGY853596 EQU853596 FAQ853596 FKM853596 FUI853596 GEE853596 GOA853596 GXW853596 HHS853596 HRO853596 IBK853596 ILG853596 IVC853596 JEY853596 JOU853596 JYQ853596 KIM853596 KSI853596 LCE853596 LMA853596 LVW853596 MFS853596 MPO853596 MZK853596 NJG853596 NTC853596 OCY853596 OMU853596 OWQ853596 PGM853596 PQI853596 QAE853596 QKA853596 QTW853596 RDS853596 RNO853596 RXK853596 SHG853596 SRC853596 TAY853596 TKU853596 TUQ853596 UEM853596 UOI853596 UYE853596 VIA853596 VRW853596 WBS853596 WLO853596 WVK853596 C919132 IY919132 SU919132 ACQ919132 AMM919132 AWI919132 BGE919132 BQA919132 BZW919132 CJS919132 CTO919132 DDK919132 DNG919132 DXC919132 EGY919132 EQU919132 FAQ919132 FKM919132 FUI919132 GEE919132 GOA919132 GXW919132 HHS919132 HRO919132 IBK919132 ILG919132 IVC919132 JEY919132 JOU919132 JYQ919132 KIM919132 KSI919132 LCE919132 LMA919132 LVW919132 MFS919132 MPO919132 MZK919132 NJG919132 NTC919132 OCY919132 OMU919132 OWQ919132 PGM919132 PQI919132 QAE919132 QKA919132 QTW919132 RDS919132 RNO919132 RXK919132 SHG919132 SRC919132 TAY919132 TKU919132 TUQ919132 UEM919132 UOI919132 UYE919132 VIA919132 VRW919132 WBS919132 WLO919132 WVK919132 C984668 IY984668 SU984668 ACQ984668 AMM984668 AWI984668 BGE984668 BQA984668 BZW984668 CJS984668 CTO984668 DDK984668 DNG984668 DXC984668 EGY984668 EQU984668 FAQ984668 FKM984668 FUI984668 GEE984668 GOA984668 GXW984668 HHS984668 HRO984668 IBK984668 ILG984668 IVC984668 JEY984668 JOU984668 JYQ984668 KIM984668 KSI984668 LCE984668 LMA984668 LVW984668 MFS984668 MPO984668 MZK984668 NJG984668 NTC984668 OCY984668 OMU984668 OWQ984668 PGM984668 PQI984668 QAE984668 QKA984668 QTW984668 RDS984668 RNO984668 RXK984668 SHG984668 SRC984668 TAY984668 TKU984668 TUQ984668 UEM984668 UOI984668 UYE984668 VIA984668 VRW984668 WBS984668 WLO984668 WVK984668">
      <formula1>$C$1628:$C$1632</formula1>
    </dataValidation>
    <dataValidation type="list" allowBlank="1" showInputMessage="1" showErrorMessage="1" sqref="C913 IY913 SU913 ACQ913 AMM913 AWI913 BGE913 BQA913 BZW913 CJS913 CTO913 DDK913 DNG913 DXC913 EGY913 EQU913 FAQ913 FKM913 FUI913 GEE913 GOA913 GXW913 HHS913 HRO913 IBK913 ILG913 IVC913 JEY913 JOU913 JYQ913 KIM913 KSI913 LCE913 LMA913 LVW913 MFS913 MPO913 MZK913 NJG913 NTC913 OCY913 OMU913 OWQ913 PGM913 PQI913 QAE913 QKA913 QTW913 RDS913 RNO913 RXK913 SHG913 SRC913 TAY913 TKU913 TUQ913 UEM913 UOI913 UYE913 VIA913 VRW913 WBS913 WLO913 WVK913 C66449 IY66449 SU66449 ACQ66449 AMM66449 AWI66449 BGE66449 BQA66449 BZW66449 CJS66449 CTO66449 DDK66449 DNG66449 DXC66449 EGY66449 EQU66449 FAQ66449 FKM66449 FUI66449 GEE66449 GOA66449 GXW66449 HHS66449 HRO66449 IBK66449 ILG66449 IVC66449 JEY66449 JOU66449 JYQ66449 KIM66449 KSI66449 LCE66449 LMA66449 LVW66449 MFS66449 MPO66449 MZK66449 NJG66449 NTC66449 OCY66449 OMU66449 OWQ66449 PGM66449 PQI66449 QAE66449 QKA66449 QTW66449 RDS66449 RNO66449 RXK66449 SHG66449 SRC66449 TAY66449 TKU66449 TUQ66449 UEM66449 UOI66449 UYE66449 VIA66449 VRW66449 WBS66449 WLO66449 WVK66449 C131985 IY131985 SU131985 ACQ131985 AMM131985 AWI131985 BGE131985 BQA131985 BZW131985 CJS131985 CTO131985 DDK131985 DNG131985 DXC131985 EGY131985 EQU131985 FAQ131985 FKM131985 FUI131985 GEE131985 GOA131985 GXW131985 HHS131985 HRO131985 IBK131985 ILG131985 IVC131985 JEY131985 JOU131985 JYQ131985 KIM131985 KSI131985 LCE131985 LMA131985 LVW131985 MFS131985 MPO131985 MZK131985 NJG131985 NTC131985 OCY131985 OMU131985 OWQ131985 PGM131985 PQI131985 QAE131985 QKA131985 QTW131985 RDS131985 RNO131985 RXK131985 SHG131985 SRC131985 TAY131985 TKU131985 TUQ131985 UEM131985 UOI131985 UYE131985 VIA131985 VRW131985 WBS131985 WLO131985 WVK131985 C197521 IY197521 SU197521 ACQ197521 AMM197521 AWI197521 BGE197521 BQA197521 BZW197521 CJS197521 CTO197521 DDK197521 DNG197521 DXC197521 EGY197521 EQU197521 FAQ197521 FKM197521 FUI197521 GEE197521 GOA197521 GXW197521 HHS197521 HRO197521 IBK197521 ILG197521 IVC197521 JEY197521 JOU197521 JYQ197521 KIM197521 KSI197521 LCE197521 LMA197521 LVW197521 MFS197521 MPO197521 MZK197521 NJG197521 NTC197521 OCY197521 OMU197521 OWQ197521 PGM197521 PQI197521 QAE197521 QKA197521 QTW197521 RDS197521 RNO197521 RXK197521 SHG197521 SRC197521 TAY197521 TKU197521 TUQ197521 UEM197521 UOI197521 UYE197521 VIA197521 VRW197521 WBS197521 WLO197521 WVK197521 C263057 IY263057 SU263057 ACQ263057 AMM263057 AWI263057 BGE263057 BQA263057 BZW263057 CJS263057 CTO263057 DDK263057 DNG263057 DXC263057 EGY263057 EQU263057 FAQ263057 FKM263057 FUI263057 GEE263057 GOA263057 GXW263057 HHS263057 HRO263057 IBK263057 ILG263057 IVC263057 JEY263057 JOU263057 JYQ263057 KIM263057 KSI263057 LCE263057 LMA263057 LVW263057 MFS263057 MPO263057 MZK263057 NJG263057 NTC263057 OCY263057 OMU263057 OWQ263057 PGM263057 PQI263057 QAE263057 QKA263057 QTW263057 RDS263057 RNO263057 RXK263057 SHG263057 SRC263057 TAY263057 TKU263057 TUQ263057 UEM263057 UOI263057 UYE263057 VIA263057 VRW263057 WBS263057 WLO263057 WVK263057 C328593 IY328593 SU328593 ACQ328593 AMM328593 AWI328593 BGE328593 BQA328593 BZW328593 CJS328593 CTO328593 DDK328593 DNG328593 DXC328593 EGY328593 EQU328593 FAQ328593 FKM328593 FUI328593 GEE328593 GOA328593 GXW328593 HHS328593 HRO328593 IBK328593 ILG328593 IVC328593 JEY328593 JOU328593 JYQ328593 KIM328593 KSI328593 LCE328593 LMA328593 LVW328593 MFS328593 MPO328593 MZK328593 NJG328593 NTC328593 OCY328593 OMU328593 OWQ328593 PGM328593 PQI328593 QAE328593 QKA328593 QTW328593 RDS328593 RNO328593 RXK328593 SHG328593 SRC328593 TAY328593 TKU328593 TUQ328593 UEM328593 UOI328593 UYE328593 VIA328593 VRW328593 WBS328593 WLO328593 WVK328593 C394129 IY394129 SU394129 ACQ394129 AMM394129 AWI394129 BGE394129 BQA394129 BZW394129 CJS394129 CTO394129 DDK394129 DNG394129 DXC394129 EGY394129 EQU394129 FAQ394129 FKM394129 FUI394129 GEE394129 GOA394129 GXW394129 HHS394129 HRO394129 IBK394129 ILG394129 IVC394129 JEY394129 JOU394129 JYQ394129 KIM394129 KSI394129 LCE394129 LMA394129 LVW394129 MFS394129 MPO394129 MZK394129 NJG394129 NTC394129 OCY394129 OMU394129 OWQ394129 PGM394129 PQI394129 QAE394129 QKA394129 QTW394129 RDS394129 RNO394129 RXK394129 SHG394129 SRC394129 TAY394129 TKU394129 TUQ394129 UEM394129 UOI394129 UYE394129 VIA394129 VRW394129 WBS394129 WLO394129 WVK394129 C459665 IY459665 SU459665 ACQ459665 AMM459665 AWI459665 BGE459665 BQA459665 BZW459665 CJS459665 CTO459665 DDK459665 DNG459665 DXC459665 EGY459665 EQU459665 FAQ459665 FKM459665 FUI459665 GEE459665 GOA459665 GXW459665 HHS459665 HRO459665 IBK459665 ILG459665 IVC459665 JEY459665 JOU459665 JYQ459665 KIM459665 KSI459665 LCE459665 LMA459665 LVW459665 MFS459665 MPO459665 MZK459665 NJG459665 NTC459665 OCY459665 OMU459665 OWQ459665 PGM459665 PQI459665 QAE459665 QKA459665 QTW459665 RDS459665 RNO459665 RXK459665 SHG459665 SRC459665 TAY459665 TKU459665 TUQ459665 UEM459665 UOI459665 UYE459665 VIA459665 VRW459665 WBS459665 WLO459665 WVK459665 C525201 IY525201 SU525201 ACQ525201 AMM525201 AWI525201 BGE525201 BQA525201 BZW525201 CJS525201 CTO525201 DDK525201 DNG525201 DXC525201 EGY525201 EQU525201 FAQ525201 FKM525201 FUI525201 GEE525201 GOA525201 GXW525201 HHS525201 HRO525201 IBK525201 ILG525201 IVC525201 JEY525201 JOU525201 JYQ525201 KIM525201 KSI525201 LCE525201 LMA525201 LVW525201 MFS525201 MPO525201 MZK525201 NJG525201 NTC525201 OCY525201 OMU525201 OWQ525201 PGM525201 PQI525201 QAE525201 QKA525201 QTW525201 RDS525201 RNO525201 RXK525201 SHG525201 SRC525201 TAY525201 TKU525201 TUQ525201 UEM525201 UOI525201 UYE525201 VIA525201 VRW525201 WBS525201 WLO525201 WVK525201 C590737 IY590737 SU590737 ACQ590737 AMM590737 AWI590737 BGE590737 BQA590737 BZW590737 CJS590737 CTO590737 DDK590737 DNG590737 DXC590737 EGY590737 EQU590737 FAQ590737 FKM590737 FUI590737 GEE590737 GOA590737 GXW590737 HHS590737 HRO590737 IBK590737 ILG590737 IVC590737 JEY590737 JOU590737 JYQ590737 KIM590737 KSI590737 LCE590737 LMA590737 LVW590737 MFS590737 MPO590737 MZK590737 NJG590737 NTC590737 OCY590737 OMU590737 OWQ590737 PGM590737 PQI590737 QAE590737 QKA590737 QTW590737 RDS590737 RNO590737 RXK590737 SHG590737 SRC590737 TAY590737 TKU590737 TUQ590737 UEM590737 UOI590737 UYE590737 VIA590737 VRW590737 WBS590737 WLO590737 WVK590737 C656273 IY656273 SU656273 ACQ656273 AMM656273 AWI656273 BGE656273 BQA656273 BZW656273 CJS656273 CTO656273 DDK656273 DNG656273 DXC656273 EGY656273 EQU656273 FAQ656273 FKM656273 FUI656273 GEE656273 GOA656273 GXW656273 HHS656273 HRO656273 IBK656273 ILG656273 IVC656273 JEY656273 JOU656273 JYQ656273 KIM656273 KSI656273 LCE656273 LMA656273 LVW656273 MFS656273 MPO656273 MZK656273 NJG656273 NTC656273 OCY656273 OMU656273 OWQ656273 PGM656273 PQI656273 QAE656273 QKA656273 QTW656273 RDS656273 RNO656273 RXK656273 SHG656273 SRC656273 TAY656273 TKU656273 TUQ656273 UEM656273 UOI656273 UYE656273 VIA656273 VRW656273 WBS656273 WLO656273 WVK656273 C721809 IY721809 SU721809 ACQ721809 AMM721809 AWI721809 BGE721809 BQA721809 BZW721809 CJS721809 CTO721809 DDK721809 DNG721809 DXC721809 EGY721809 EQU721809 FAQ721809 FKM721809 FUI721809 GEE721809 GOA721809 GXW721809 HHS721809 HRO721809 IBK721809 ILG721809 IVC721809 JEY721809 JOU721809 JYQ721809 KIM721809 KSI721809 LCE721809 LMA721809 LVW721809 MFS721809 MPO721809 MZK721809 NJG721809 NTC721809 OCY721809 OMU721809 OWQ721809 PGM721809 PQI721809 QAE721809 QKA721809 QTW721809 RDS721809 RNO721809 RXK721809 SHG721809 SRC721809 TAY721809 TKU721809 TUQ721809 UEM721809 UOI721809 UYE721809 VIA721809 VRW721809 WBS721809 WLO721809 WVK721809 C787345 IY787345 SU787345 ACQ787345 AMM787345 AWI787345 BGE787345 BQA787345 BZW787345 CJS787345 CTO787345 DDK787345 DNG787345 DXC787345 EGY787345 EQU787345 FAQ787345 FKM787345 FUI787345 GEE787345 GOA787345 GXW787345 HHS787345 HRO787345 IBK787345 ILG787345 IVC787345 JEY787345 JOU787345 JYQ787345 KIM787345 KSI787345 LCE787345 LMA787345 LVW787345 MFS787345 MPO787345 MZK787345 NJG787345 NTC787345 OCY787345 OMU787345 OWQ787345 PGM787345 PQI787345 QAE787345 QKA787345 QTW787345 RDS787345 RNO787345 RXK787345 SHG787345 SRC787345 TAY787345 TKU787345 TUQ787345 UEM787345 UOI787345 UYE787345 VIA787345 VRW787345 WBS787345 WLO787345 WVK787345 C852881 IY852881 SU852881 ACQ852881 AMM852881 AWI852881 BGE852881 BQA852881 BZW852881 CJS852881 CTO852881 DDK852881 DNG852881 DXC852881 EGY852881 EQU852881 FAQ852881 FKM852881 FUI852881 GEE852881 GOA852881 GXW852881 HHS852881 HRO852881 IBK852881 ILG852881 IVC852881 JEY852881 JOU852881 JYQ852881 KIM852881 KSI852881 LCE852881 LMA852881 LVW852881 MFS852881 MPO852881 MZK852881 NJG852881 NTC852881 OCY852881 OMU852881 OWQ852881 PGM852881 PQI852881 QAE852881 QKA852881 QTW852881 RDS852881 RNO852881 RXK852881 SHG852881 SRC852881 TAY852881 TKU852881 TUQ852881 UEM852881 UOI852881 UYE852881 VIA852881 VRW852881 WBS852881 WLO852881 WVK852881 C918417 IY918417 SU918417 ACQ918417 AMM918417 AWI918417 BGE918417 BQA918417 BZW918417 CJS918417 CTO918417 DDK918417 DNG918417 DXC918417 EGY918417 EQU918417 FAQ918417 FKM918417 FUI918417 GEE918417 GOA918417 GXW918417 HHS918417 HRO918417 IBK918417 ILG918417 IVC918417 JEY918417 JOU918417 JYQ918417 KIM918417 KSI918417 LCE918417 LMA918417 LVW918417 MFS918417 MPO918417 MZK918417 NJG918417 NTC918417 OCY918417 OMU918417 OWQ918417 PGM918417 PQI918417 QAE918417 QKA918417 QTW918417 RDS918417 RNO918417 RXK918417 SHG918417 SRC918417 TAY918417 TKU918417 TUQ918417 UEM918417 UOI918417 UYE918417 VIA918417 VRW918417 WBS918417 WLO918417 WVK918417 C983953 IY983953 SU983953 ACQ983953 AMM983953 AWI983953 BGE983953 BQA983953 BZW983953 CJS983953 CTO983953 DDK983953 DNG983953 DXC983953 EGY983953 EQU983953 FAQ983953 FKM983953 FUI983953 GEE983953 GOA983953 GXW983953 HHS983953 HRO983953 IBK983953 ILG983953 IVC983953 JEY983953 JOU983953 JYQ983953 KIM983953 KSI983953 LCE983953 LMA983953 LVW983953 MFS983953 MPO983953 MZK983953 NJG983953 NTC983953 OCY983953 OMU983953 OWQ983953 PGM983953 PQI983953 QAE983953 QKA983953 QTW983953 RDS983953 RNO983953 RXK983953 SHG983953 SRC983953 TAY983953 TKU983953 TUQ983953 UEM983953 UOI983953 UYE983953 VIA983953 VRW983953 WBS983953 WLO983953 WVK983953">
      <formula1>$C$914:$C$915</formula1>
    </dataValidation>
    <dataValidation type="list" allowBlank="1" showInputMessage="1" showErrorMessage="1" sqref="C348 IY348 SU348 ACQ348 AMM348 AWI348 BGE348 BQA348 BZW348 CJS348 CTO348 DDK348 DNG348 DXC348 EGY348 EQU348 FAQ348 FKM348 FUI348 GEE348 GOA348 GXW348 HHS348 HRO348 IBK348 ILG348 IVC348 JEY348 JOU348 JYQ348 KIM348 KSI348 LCE348 LMA348 LVW348 MFS348 MPO348 MZK348 NJG348 NTC348 OCY348 OMU348 OWQ348 PGM348 PQI348 QAE348 QKA348 QTW348 RDS348 RNO348 RXK348 SHG348 SRC348 TAY348 TKU348 TUQ348 UEM348 UOI348 UYE348 VIA348 VRW348 WBS348 WLO348 WVK348 C65884 IY65884 SU65884 ACQ65884 AMM65884 AWI65884 BGE65884 BQA65884 BZW65884 CJS65884 CTO65884 DDK65884 DNG65884 DXC65884 EGY65884 EQU65884 FAQ65884 FKM65884 FUI65884 GEE65884 GOA65884 GXW65884 HHS65884 HRO65884 IBK65884 ILG65884 IVC65884 JEY65884 JOU65884 JYQ65884 KIM65884 KSI65884 LCE65884 LMA65884 LVW65884 MFS65884 MPO65884 MZK65884 NJG65884 NTC65884 OCY65884 OMU65884 OWQ65884 PGM65884 PQI65884 QAE65884 QKA65884 QTW65884 RDS65884 RNO65884 RXK65884 SHG65884 SRC65884 TAY65884 TKU65884 TUQ65884 UEM65884 UOI65884 UYE65884 VIA65884 VRW65884 WBS65884 WLO65884 WVK65884 C131420 IY131420 SU131420 ACQ131420 AMM131420 AWI131420 BGE131420 BQA131420 BZW131420 CJS131420 CTO131420 DDK131420 DNG131420 DXC131420 EGY131420 EQU131420 FAQ131420 FKM131420 FUI131420 GEE131420 GOA131420 GXW131420 HHS131420 HRO131420 IBK131420 ILG131420 IVC131420 JEY131420 JOU131420 JYQ131420 KIM131420 KSI131420 LCE131420 LMA131420 LVW131420 MFS131420 MPO131420 MZK131420 NJG131420 NTC131420 OCY131420 OMU131420 OWQ131420 PGM131420 PQI131420 QAE131420 QKA131420 QTW131420 RDS131420 RNO131420 RXK131420 SHG131420 SRC131420 TAY131420 TKU131420 TUQ131420 UEM131420 UOI131420 UYE131420 VIA131420 VRW131420 WBS131420 WLO131420 WVK131420 C196956 IY196956 SU196956 ACQ196956 AMM196956 AWI196956 BGE196956 BQA196956 BZW196956 CJS196956 CTO196956 DDK196956 DNG196956 DXC196956 EGY196956 EQU196956 FAQ196956 FKM196956 FUI196956 GEE196956 GOA196956 GXW196956 HHS196956 HRO196956 IBK196956 ILG196956 IVC196956 JEY196956 JOU196956 JYQ196956 KIM196956 KSI196956 LCE196956 LMA196956 LVW196956 MFS196956 MPO196956 MZK196956 NJG196956 NTC196956 OCY196956 OMU196956 OWQ196956 PGM196956 PQI196956 QAE196956 QKA196956 QTW196956 RDS196956 RNO196956 RXK196956 SHG196956 SRC196956 TAY196956 TKU196956 TUQ196956 UEM196956 UOI196956 UYE196956 VIA196956 VRW196956 WBS196956 WLO196956 WVK196956 C262492 IY262492 SU262492 ACQ262492 AMM262492 AWI262492 BGE262492 BQA262492 BZW262492 CJS262492 CTO262492 DDK262492 DNG262492 DXC262492 EGY262492 EQU262492 FAQ262492 FKM262492 FUI262492 GEE262492 GOA262492 GXW262492 HHS262492 HRO262492 IBK262492 ILG262492 IVC262492 JEY262492 JOU262492 JYQ262492 KIM262492 KSI262492 LCE262492 LMA262492 LVW262492 MFS262492 MPO262492 MZK262492 NJG262492 NTC262492 OCY262492 OMU262492 OWQ262492 PGM262492 PQI262492 QAE262492 QKA262492 QTW262492 RDS262492 RNO262492 RXK262492 SHG262492 SRC262492 TAY262492 TKU262492 TUQ262492 UEM262492 UOI262492 UYE262492 VIA262492 VRW262492 WBS262492 WLO262492 WVK262492 C328028 IY328028 SU328028 ACQ328028 AMM328028 AWI328028 BGE328028 BQA328028 BZW328028 CJS328028 CTO328028 DDK328028 DNG328028 DXC328028 EGY328028 EQU328028 FAQ328028 FKM328028 FUI328028 GEE328028 GOA328028 GXW328028 HHS328028 HRO328028 IBK328028 ILG328028 IVC328028 JEY328028 JOU328028 JYQ328028 KIM328028 KSI328028 LCE328028 LMA328028 LVW328028 MFS328028 MPO328028 MZK328028 NJG328028 NTC328028 OCY328028 OMU328028 OWQ328028 PGM328028 PQI328028 QAE328028 QKA328028 QTW328028 RDS328028 RNO328028 RXK328028 SHG328028 SRC328028 TAY328028 TKU328028 TUQ328028 UEM328028 UOI328028 UYE328028 VIA328028 VRW328028 WBS328028 WLO328028 WVK328028 C393564 IY393564 SU393564 ACQ393564 AMM393564 AWI393564 BGE393564 BQA393564 BZW393564 CJS393564 CTO393564 DDK393564 DNG393564 DXC393564 EGY393564 EQU393564 FAQ393564 FKM393564 FUI393564 GEE393564 GOA393564 GXW393564 HHS393564 HRO393564 IBK393564 ILG393564 IVC393564 JEY393564 JOU393564 JYQ393564 KIM393564 KSI393564 LCE393564 LMA393564 LVW393564 MFS393564 MPO393564 MZK393564 NJG393564 NTC393564 OCY393564 OMU393564 OWQ393564 PGM393564 PQI393564 QAE393564 QKA393564 QTW393564 RDS393564 RNO393564 RXK393564 SHG393564 SRC393564 TAY393564 TKU393564 TUQ393564 UEM393564 UOI393564 UYE393564 VIA393564 VRW393564 WBS393564 WLO393564 WVK393564 C459100 IY459100 SU459100 ACQ459100 AMM459100 AWI459100 BGE459100 BQA459100 BZW459100 CJS459100 CTO459100 DDK459100 DNG459100 DXC459100 EGY459100 EQU459100 FAQ459100 FKM459100 FUI459100 GEE459100 GOA459100 GXW459100 HHS459100 HRO459100 IBK459100 ILG459100 IVC459100 JEY459100 JOU459100 JYQ459100 KIM459100 KSI459100 LCE459100 LMA459100 LVW459100 MFS459100 MPO459100 MZK459100 NJG459100 NTC459100 OCY459100 OMU459100 OWQ459100 PGM459100 PQI459100 QAE459100 QKA459100 QTW459100 RDS459100 RNO459100 RXK459100 SHG459100 SRC459100 TAY459100 TKU459100 TUQ459100 UEM459100 UOI459100 UYE459100 VIA459100 VRW459100 WBS459100 WLO459100 WVK459100 C524636 IY524636 SU524636 ACQ524636 AMM524636 AWI524636 BGE524636 BQA524636 BZW524636 CJS524636 CTO524636 DDK524636 DNG524636 DXC524636 EGY524636 EQU524636 FAQ524636 FKM524636 FUI524636 GEE524636 GOA524636 GXW524636 HHS524636 HRO524636 IBK524636 ILG524636 IVC524636 JEY524636 JOU524636 JYQ524636 KIM524636 KSI524636 LCE524636 LMA524636 LVW524636 MFS524636 MPO524636 MZK524636 NJG524636 NTC524636 OCY524636 OMU524636 OWQ524636 PGM524636 PQI524636 QAE524636 QKA524636 QTW524636 RDS524636 RNO524636 RXK524636 SHG524636 SRC524636 TAY524636 TKU524636 TUQ524636 UEM524636 UOI524636 UYE524636 VIA524636 VRW524636 WBS524636 WLO524636 WVK524636 C590172 IY590172 SU590172 ACQ590172 AMM590172 AWI590172 BGE590172 BQA590172 BZW590172 CJS590172 CTO590172 DDK590172 DNG590172 DXC590172 EGY590172 EQU590172 FAQ590172 FKM590172 FUI590172 GEE590172 GOA590172 GXW590172 HHS590172 HRO590172 IBK590172 ILG590172 IVC590172 JEY590172 JOU590172 JYQ590172 KIM590172 KSI590172 LCE590172 LMA590172 LVW590172 MFS590172 MPO590172 MZK590172 NJG590172 NTC590172 OCY590172 OMU590172 OWQ590172 PGM590172 PQI590172 QAE590172 QKA590172 QTW590172 RDS590172 RNO590172 RXK590172 SHG590172 SRC590172 TAY590172 TKU590172 TUQ590172 UEM590172 UOI590172 UYE590172 VIA590172 VRW590172 WBS590172 WLO590172 WVK590172 C655708 IY655708 SU655708 ACQ655708 AMM655708 AWI655708 BGE655708 BQA655708 BZW655708 CJS655708 CTO655708 DDK655708 DNG655708 DXC655708 EGY655708 EQU655708 FAQ655708 FKM655708 FUI655708 GEE655708 GOA655708 GXW655708 HHS655708 HRO655708 IBK655708 ILG655708 IVC655708 JEY655708 JOU655708 JYQ655708 KIM655708 KSI655708 LCE655708 LMA655708 LVW655708 MFS655708 MPO655708 MZK655708 NJG655708 NTC655708 OCY655708 OMU655708 OWQ655708 PGM655708 PQI655708 QAE655708 QKA655708 QTW655708 RDS655708 RNO655708 RXK655708 SHG655708 SRC655708 TAY655708 TKU655708 TUQ655708 UEM655708 UOI655708 UYE655708 VIA655708 VRW655708 WBS655708 WLO655708 WVK655708 C721244 IY721244 SU721244 ACQ721244 AMM721244 AWI721244 BGE721244 BQA721244 BZW721244 CJS721244 CTO721244 DDK721244 DNG721244 DXC721244 EGY721244 EQU721244 FAQ721244 FKM721244 FUI721244 GEE721244 GOA721244 GXW721244 HHS721244 HRO721244 IBK721244 ILG721244 IVC721244 JEY721244 JOU721244 JYQ721244 KIM721244 KSI721244 LCE721244 LMA721244 LVW721244 MFS721244 MPO721244 MZK721244 NJG721244 NTC721244 OCY721244 OMU721244 OWQ721244 PGM721244 PQI721244 QAE721244 QKA721244 QTW721244 RDS721244 RNO721244 RXK721244 SHG721244 SRC721244 TAY721244 TKU721244 TUQ721244 UEM721244 UOI721244 UYE721244 VIA721244 VRW721244 WBS721244 WLO721244 WVK721244 C786780 IY786780 SU786780 ACQ786780 AMM786780 AWI786780 BGE786780 BQA786780 BZW786780 CJS786780 CTO786780 DDK786780 DNG786780 DXC786780 EGY786780 EQU786780 FAQ786780 FKM786780 FUI786780 GEE786780 GOA786780 GXW786780 HHS786780 HRO786780 IBK786780 ILG786780 IVC786780 JEY786780 JOU786780 JYQ786780 KIM786780 KSI786780 LCE786780 LMA786780 LVW786780 MFS786780 MPO786780 MZK786780 NJG786780 NTC786780 OCY786780 OMU786780 OWQ786780 PGM786780 PQI786780 QAE786780 QKA786780 QTW786780 RDS786780 RNO786780 RXK786780 SHG786780 SRC786780 TAY786780 TKU786780 TUQ786780 UEM786780 UOI786780 UYE786780 VIA786780 VRW786780 WBS786780 WLO786780 WVK786780 C852316 IY852316 SU852316 ACQ852316 AMM852316 AWI852316 BGE852316 BQA852316 BZW852316 CJS852316 CTO852316 DDK852316 DNG852316 DXC852316 EGY852316 EQU852316 FAQ852316 FKM852316 FUI852316 GEE852316 GOA852316 GXW852316 HHS852316 HRO852316 IBK852316 ILG852316 IVC852316 JEY852316 JOU852316 JYQ852316 KIM852316 KSI852316 LCE852316 LMA852316 LVW852316 MFS852316 MPO852316 MZK852316 NJG852316 NTC852316 OCY852316 OMU852316 OWQ852316 PGM852316 PQI852316 QAE852316 QKA852316 QTW852316 RDS852316 RNO852316 RXK852316 SHG852316 SRC852316 TAY852316 TKU852316 TUQ852316 UEM852316 UOI852316 UYE852316 VIA852316 VRW852316 WBS852316 WLO852316 WVK852316 C917852 IY917852 SU917852 ACQ917852 AMM917852 AWI917852 BGE917852 BQA917852 BZW917852 CJS917852 CTO917852 DDK917852 DNG917852 DXC917852 EGY917852 EQU917852 FAQ917852 FKM917852 FUI917852 GEE917852 GOA917852 GXW917852 HHS917852 HRO917852 IBK917852 ILG917852 IVC917852 JEY917852 JOU917852 JYQ917852 KIM917852 KSI917852 LCE917852 LMA917852 LVW917852 MFS917852 MPO917852 MZK917852 NJG917852 NTC917852 OCY917852 OMU917852 OWQ917852 PGM917852 PQI917852 QAE917852 QKA917852 QTW917852 RDS917852 RNO917852 RXK917852 SHG917852 SRC917852 TAY917852 TKU917852 TUQ917852 UEM917852 UOI917852 UYE917852 VIA917852 VRW917852 WBS917852 WLO917852 WVK917852 C983388 IY983388 SU983388 ACQ983388 AMM983388 AWI983388 BGE983388 BQA983388 BZW983388 CJS983388 CTO983388 DDK983388 DNG983388 DXC983388 EGY983388 EQU983388 FAQ983388 FKM983388 FUI983388 GEE983388 GOA983388 GXW983388 HHS983388 HRO983388 IBK983388 ILG983388 IVC983388 JEY983388 JOU983388 JYQ983388 KIM983388 KSI983388 LCE983388 LMA983388 LVW983388 MFS983388 MPO983388 MZK983388 NJG983388 NTC983388 OCY983388 OMU983388 OWQ983388 PGM983388 PQI983388 QAE983388 QKA983388 QTW983388 RDS983388 RNO983388 RXK983388 SHG983388 SRC983388 TAY983388 TKU983388 TUQ983388 UEM983388 UOI983388 UYE983388 VIA983388 VRW983388 WBS983388 WLO983388 WVK983388">
      <formula1>$C$349:$C$350</formula1>
    </dataValidation>
    <dataValidation type="list" allowBlank="1" showInputMessage="1" showErrorMessage="1" sqref="C440 IY440 SU440 ACQ440 AMM440 AWI440 BGE440 BQA440 BZW440 CJS440 CTO440 DDK440 DNG440 DXC440 EGY440 EQU440 FAQ440 FKM440 FUI440 GEE440 GOA440 GXW440 HHS440 HRO440 IBK440 ILG440 IVC440 JEY440 JOU440 JYQ440 KIM440 KSI440 LCE440 LMA440 LVW440 MFS440 MPO440 MZK440 NJG440 NTC440 OCY440 OMU440 OWQ440 PGM440 PQI440 QAE440 QKA440 QTW440 RDS440 RNO440 RXK440 SHG440 SRC440 TAY440 TKU440 TUQ440 UEM440 UOI440 UYE440 VIA440 VRW440 WBS440 WLO440 WVK440 C65976 IY65976 SU65976 ACQ65976 AMM65976 AWI65976 BGE65976 BQA65976 BZW65976 CJS65976 CTO65976 DDK65976 DNG65976 DXC65976 EGY65976 EQU65976 FAQ65976 FKM65976 FUI65976 GEE65976 GOA65976 GXW65976 HHS65976 HRO65976 IBK65976 ILG65976 IVC65976 JEY65976 JOU65976 JYQ65976 KIM65976 KSI65976 LCE65976 LMA65976 LVW65976 MFS65976 MPO65976 MZK65976 NJG65976 NTC65976 OCY65976 OMU65976 OWQ65976 PGM65976 PQI65976 QAE65976 QKA65976 QTW65976 RDS65976 RNO65976 RXK65976 SHG65976 SRC65976 TAY65976 TKU65976 TUQ65976 UEM65976 UOI65976 UYE65976 VIA65976 VRW65976 WBS65976 WLO65976 WVK65976 C131512 IY131512 SU131512 ACQ131512 AMM131512 AWI131512 BGE131512 BQA131512 BZW131512 CJS131512 CTO131512 DDK131512 DNG131512 DXC131512 EGY131512 EQU131512 FAQ131512 FKM131512 FUI131512 GEE131512 GOA131512 GXW131512 HHS131512 HRO131512 IBK131512 ILG131512 IVC131512 JEY131512 JOU131512 JYQ131512 KIM131512 KSI131512 LCE131512 LMA131512 LVW131512 MFS131512 MPO131512 MZK131512 NJG131512 NTC131512 OCY131512 OMU131512 OWQ131512 PGM131512 PQI131512 QAE131512 QKA131512 QTW131512 RDS131512 RNO131512 RXK131512 SHG131512 SRC131512 TAY131512 TKU131512 TUQ131512 UEM131512 UOI131512 UYE131512 VIA131512 VRW131512 WBS131512 WLO131512 WVK131512 C197048 IY197048 SU197048 ACQ197048 AMM197048 AWI197048 BGE197048 BQA197048 BZW197048 CJS197048 CTO197048 DDK197048 DNG197048 DXC197048 EGY197048 EQU197048 FAQ197048 FKM197048 FUI197048 GEE197048 GOA197048 GXW197048 HHS197048 HRO197048 IBK197048 ILG197048 IVC197048 JEY197048 JOU197048 JYQ197048 KIM197048 KSI197048 LCE197048 LMA197048 LVW197048 MFS197048 MPO197048 MZK197048 NJG197048 NTC197048 OCY197048 OMU197048 OWQ197048 PGM197048 PQI197048 QAE197048 QKA197048 QTW197048 RDS197048 RNO197048 RXK197048 SHG197048 SRC197048 TAY197048 TKU197048 TUQ197048 UEM197048 UOI197048 UYE197048 VIA197048 VRW197048 WBS197048 WLO197048 WVK197048 C262584 IY262584 SU262584 ACQ262584 AMM262584 AWI262584 BGE262584 BQA262584 BZW262584 CJS262584 CTO262584 DDK262584 DNG262584 DXC262584 EGY262584 EQU262584 FAQ262584 FKM262584 FUI262584 GEE262584 GOA262584 GXW262584 HHS262584 HRO262584 IBK262584 ILG262584 IVC262584 JEY262584 JOU262584 JYQ262584 KIM262584 KSI262584 LCE262584 LMA262584 LVW262584 MFS262584 MPO262584 MZK262584 NJG262584 NTC262584 OCY262584 OMU262584 OWQ262584 PGM262584 PQI262584 QAE262584 QKA262584 QTW262584 RDS262584 RNO262584 RXK262584 SHG262584 SRC262584 TAY262584 TKU262584 TUQ262584 UEM262584 UOI262584 UYE262584 VIA262584 VRW262584 WBS262584 WLO262584 WVK262584 C328120 IY328120 SU328120 ACQ328120 AMM328120 AWI328120 BGE328120 BQA328120 BZW328120 CJS328120 CTO328120 DDK328120 DNG328120 DXC328120 EGY328120 EQU328120 FAQ328120 FKM328120 FUI328120 GEE328120 GOA328120 GXW328120 HHS328120 HRO328120 IBK328120 ILG328120 IVC328120 JEY328120 JOU328120 JYQ328120 KIM328120 KSI328120 LCE328120 LMA328120 LVW328120 MFS328120 MPO328120 MZK328120 NJG328120 NTC328120 OCY328120 OMU328120 OWQ328120 PGM328120 PQI328120 QAE328120 QKA328120 QTW328120 RDS328120 RNO328120 RXK328120 SHG328120 SRC328120 TAY328120 TKU328120 TUQ328120 UEM328120 UOI328120 UYE328120 VIA328120 VRW328120 WBS328120 WLO328120 WVK328120 C393656 IY393656 SU393656 ACQ393656 AMM393656 AWI393656 BGE393656 BQA393656 BZW393656 CJS393656 CTO393656 DDK393656 DNG393656 DXC393656 EGY393656 EQU393656 FAQ393656 FKM393656 FUI393656 GEE393656 GOA393656 GXW393656 HHS393656 HRO393656 IBK393656 ILG393656 IVC393656 JEY393656 JOU393656 JYQ393656 KIM393656 KSI393656 LCE393656 LMA393656 LVW393656 MFS393656 MPO393656 MZK393656 NJG393656 NTC393656 OCY393656 OMU393656 OWQ393656 PGM393656 PQI393656 QAE393656 QKA393656 QTW393656 RDS393656 RNO393656 RXK393656 SHG393656 SRC393656 TAY393656 TKU393656 TUQ393656 UEM393656 UOI393656 UYE393656 VIA393656 VRW393656 WBS393656 WLO393656 WVK393656 C459192 IY459192 SU459192 ACQ459192 AMM459192 AWI459192 BGE459192 BQA459192 BZW459192 CJS459192 CTO459192 DDK459192 DNG459192 DXC459192 EGY459192 EQU459192 FAQ459192 FKM459192 FUI459192 GEE459192 GOA459192 GXW459192 HHS459192 HRO459192 IBK459192 ILG459192 IVC459192 JEY459192 JOU459192 JYQ459192 KIM459192 KSI459192 LCE459192 LMA459192 LVW459192 MFS459192 MPO459192 MZK459192 NJG459192 NTC459192 OCY459192 OMU459192 OWQ459192 PGM459192 PQI459192 QAE459192 QKA459192 QTW459192 RDS459192 RNO459192 RXK459192 SHG459192 SRC459192 TAY459192 TKU459192 TUQ459192 UEM459192 UOI459192 UYE459192 VIA459192 VRW459192 WBS459192 WLO459192 WVK459192 C524728 IY524728 SU524728 ACQ524728 AMM524728 AWI524728 BGE524728 BQA524728 BZW524728 CJS524728 CTO524728 DDK524728 DNG524728 DXC524728 EGY524728 EQU524728 FAQ524728 FKM524728 FUI524728 GEE524728 GOA524728 GXW524728 HHS524728 HRO524728 IBK524728 ILG524728 IVC524728 JEY524728 JOU524728 JYQ524728 KIM524728 KSI524728 LCE524728 LMA524728 LVW524728 MFS524728 MPO524728 MZK524728 NJG524728 NTC524728 OCY524728 OMU524728 OWQ524728 PGM524728 PQI524728 QAE524728 QKA524728 QTW524728 RDS524728 RNO524728 RXK524728 SHG524728 SRC524728 TAY524728 TKU524728 TUQ524728 UEM524728 UOI524728 UYE524728 VIA524728 VRW524728 WBS524728 WLO524728 WVK524728 C590264 IY590264 SU590264 ACQ590264 AMM590264 AWI590264 BGE590264 BQA590264 BZW590264 CJS590264 CTO590264 DDK590264 DNG590264 DXC590264 EGY590264 EQU590264 FAQ590264 FKM590264 FUI590264 GEE590264 GOA590264 GXW590264 HHS590264 HRO590264 IBK590264 ILG590264 IVC590264 JEY590264 JOU590264 JYQ590264 KIM590264 KSI590264 LCE590264 LMA590264 LVW590264 MFS590264 MPO590264 MZK590264 NJG590264 NTC590264 OCY590264 OMU590264 OWQ590264 PGM590264 PQI590264 QAE590264 QKA590264 QTW590264 RDS590264 RNO590264 RXK590264 SHG590264 SRC590264 TAY590264 TKU590264 TUQ590264 UEM590264 UOI590264 UYE590264 VIA590264 VRW590264 WBS590264 WLO590264 WVK590264 C655800 IY655800 SU655800 ACQ655800 AMM655800 AWI655800 BGE655800 BQA655800 BZW655800 CJS655800 CTO655800 DDK655800 DNG655800 DXC655800 EGY655800 EQU655800 FAQ655800 FKM655800 FUI655800 GEE655800 GOA655800 GXW655800 HHS655800 HRO655800 IBK655800 ILG655800 IVC655800 JEY655800 JOU655800 JYQ655800 KIM655800 KSI655800 LCE655800 LMA655800 LVW655800 MFS655800 MPO655800 MZK655800 NJG655800 NTC655800 OCY655800 OMU655800 OWQ655800 PGM655800 PQI655800 QAE655800 QKA655800 QTW655800 RDS655800 RNO655800 RXK655800 SHG655800 SRC655800 TAY655800 TKU655800 TUQ655800 UEM655800 UOI655800 UYE655800 VIA655800 VRW655800 WBS655800 WLO655800 WVK655800 C721336 IY721336 SU721336 ACQ721336 AMM721336 AWI721336 BGE721336 BQA721336 BZW721336 CJS721336 CTO721336 DDK721336 DNG721336 DXC721336 EGY721336 EQU721336 FAQ721336 FKM721336 FUI721336 GEE721336 GOA721336 GXW721336 HHS721336 HRO721336 IBK721336 ILG721336 IVC721336 JEY721336 JOU721336 JYQ721336 KIM721336 KSI721336 LCE721336 LMA721336 LVW721336 MFS721336 MPO721336 MZK721336 NJG721336 NTC721336 OCY721336 OMU721336 OWQ721336 PGM721336 PQI721336 QAE721336 QKA721336 QTW721336 RDS721336 RNO721336 RXK721336 SHG721336 SRC721336 TAY721336 TKU721336 TUQ721336 UEM721336 UOI721336 UYE721336 VIA721336 VRW721336 WBS721336 WLO721336 WVK721336 C786872 IY786872 SU786872 ACQ786872 AMM786872 AWI786872 BGE786872 BQA786872 BZW786872 CJS786872 CTO786872 DDK786872 DNG786872 DXC786872 EGY786872 EQU786872 FAQ786872 FKM786872 FUI786872 GEE786872 GOA786872 GXW786872 HHS786872 HRO786872 IBK786872 ILG786872 IVC786872 JEY786872 JOU786872 JYQ786872 KIM786872 KSI786872 LCE786872 LMA786872 LVW786872 MFS786872 MPO786872 MZK786872 NJG786872 NTC786872 OCY786872 OMU786872 OWQ786872 PGM786872 PQI786872 QAE786872 QKA786872 QTW786872 RDS786872 RNO786872 RXK786872 SHG786872 SRC786872 TAY786872 TKU786872 TUQ786872 UEM786872 UOI786872 UYE786872 VIA786872 VRW786872 WBS786872 WLO786872 WVK786872 C852408 IY852408 SU852408 ACQ852408 AMM852408 AWI852408 BGE852408 BQA852408 BZW852408 CJS852408 CTO852408 DDK852408 DNG852408 DXC852408 EGY852408 EQU852408 FAQ852408 FKM852408 FUI852408 GEE852408 GOA852408 GXW852408 HHS852408 HRO852408 IBK852408 ILG852408 IVC852408 JEY852408 JOU852408 JYQ852408 KIM852408 KSI852408 LCE852408 LMA852408 LVW852408 MFS852408 MPO852408 MZK852408 NJG852408 NTC852408 OCY852408 OMU852408 OWQ852408 PGM852408 PQI852408 QAE852408 QKA852408 QTW852408 RDS852408 RNO852408 RXK852408 SHG852408 SRC852408 TAY852408 TKU852408 TUQ852408 UEM852408 UOI852408 UYE852408 VIA852408 VRW852408 WBS852408 WLO852408 WVK852408 C917944 IY917944 SU917944 ACQ917944 AMM917944 AWI917944 BGE917944 BQA917944 BZW917944 CJS917944 CTO917944 DDK917944 DNG917944 DXC917944 EGY917944 EQU917944 FAQ917944 FKM917944 FUI917944 GEE917944 GOA917944 GXW917944 HHS917944 HRO917944 IBK917944 ILG917944 IVC917944 JEY917944 JOU917944 JYQ917944 KIM917944 KSI917944 LCE917944 LMA917944 LVW917944 MFS917944 MPO917944 MZK917944 NJG917944 NTC917944 OCY917944 OMU917944 OWQ917944 PGM917944 PQI917944 QAE917944 QKA917944 QTW917944 RDS917944 RNO917944 RXK917944 SHG917944 SRC917944 TAY917944 TKU917944 TUQ917944 UEM917944 UOI917944 UYE917944 VIA917944 VRW917944 WBS917944 WLO917944 WVK917944 C983480 IY983480 SU983480 ACQ983480 AMM983480 AWI983480 BGE983480 BQA983480 BZW983480 CJS983480 CTO983480 DDK983480 DNG983480 DXC983480 EGY983480 EQU983480 FAQ983480 FKM983480 FUI983480 GEE983480 GOA983480 GXW983480 HHS983480 HRO983480 IBK983480 ILG983480 IVC983480 JEY983480 JOU983480 JYQ983480 KIM983480 KSI983480 LCE983480 LMA983480 LVW983480 MFS983480 MPO983480 MZK983480 NJG983480 NTC983480 OCY983480 OMU983480 OWQ983480 PGM983480 PQI983480 QAE983480 QKA983480 QTW983480 RDS983480 RNO983480 RXK983480 SHG983480 SRC983480 TAY983480 TKU983480 TUQ983480 UEM983480 UOI983480 UYE983480 VIA983480 VRW983480 WBS983480 WLO983480 WVK983480">
      <formula1>$C$438:$C$439</formula1>
    </dataValidation>
    <dataValidation type="list" allowBlank="1" showInputMessage="1" showErrorMessage="1" sqref="D8 IZ8 SV8 ACR8 AMN8 AWJ8 BGF8 BQB8 BZX8 CJT8 CTP8 DDL8 DNH8 DXD8 EGZ8 EQV8 FAR8 FKN8 FUJ8 GEF8 GOB8 GXX8 HHT8 HRP8 IBL8 ILH8 IVD8 JEZ8 JOV8 JYR8 KIN8 KSJ8 LCF8 LMB8 LVX8 MFT8 MPP8 MZL8 NJH8 NTD8 OCZ8 OMV8 OWR8 PGN8 PQJ8 QAF8 QKB8 QTX8 RDT8 RNP8 RXL8 SHH8 SRD8 TAZ8 TKV8 TUR8 UEN8 UOJ8 UYF8 VIB8 VRX8 WBT8 WLP8 WVL8 D65544 IZ65544 SV65544 ACR65544 AMN65544 AWJ65544 BGF65544 BQB65544 BZX65544 CJT65544 CTP65544 DDL65544 DNH65544 DXD65544 EGZ65544 EQV65544 FAR65544 FKN65544 FUJ65544 GEF65544 GOB65544 GXX65544 HHT65544 HRP65544 IBL65544 ILH65544 IVD65544 JEZ65544 JOV65544 JYR65544 KIN65544 KSJ65544 LCF65544 LMB65544 LVX65544 MFT65544 MPP65544 MZL65544 NJH65544 NTD65544 OCZ65544 OMV65544 OWR65544 PGN65544 PQJ65544 QAF65544 QKB65544 QTX65544 RDT65544 RNP65544 RXL65544 SHH65544 SRD65544 TAZ65544 TKV65544 TUR65544 UEN65544 UOJ65544 UYF65544 VIB65544 VRX65544 WBT65544 WLP65544 WVL65544 D131080 IZ131080 SV131080 ACR131080 AMN131080 AWJ131080 BGF131080 BQB131080 BZX131080 CJT131080 CTP131080 DDL131080 DNH131080 DXD131080 EGZ131080 EQV131080 FAR131080 FKN131080 FUJ131080 GEF131080 GOB131080 GXX131080 HHT131080 HRP131080 IBL131080 ILH131080 IVD131080 JEZ131080 JOV131080 JYR131080 KIN131080 KSJ131080 LCF131080 LMB131080 LVX131080 MFT131080 MPP131080 MZL131080 NJH131080 NTD131080 OCZ131080 OMV131080 OWR131080 PGN131080 PQJ131080 QAF131080 QKB131080 QTX131080 RDT131080 RNP131080 RXL131080 SHH131080 SRD131080 TAZ131080 TKV131080 TUR131080 UEN131080 UOJ131080 UYF131080 VIB131080 VRX131080 WBT131080 WLP131080 WVL131080 D196616 IZ196616 SV196616 ACR196616 AMN196616 AWJ196616 BGF196616 BQB196616 BZX196616 CJT196616 CTP196616 DDL196616 DNH196616 DXD196616 EGZ196616 EQV196616 FAR196616 FKN196616 FUJ196616 GEF196616 GOB196616 GXX196616 HHT196616 HRP196616 IBL196616 ILH196616 IVD196616 JEZ196616 JOV196616 JYR196616 KIN196616 KSJ196616 LCF196616 LMB196616 LVX196616 MFT196616 MPP196616 MZL196616 NJH196616 NTD196616 OCZ196616 OMV196616 OWR196616 PGN196616 PQJ196616 QAF196616 QKB196616 QTX196616 RDT196616 RNP196616 RXL196616 SHH196616 SRD196616 TAZ196616 TKV196616 TUR196616 UEN196616 UOJ196616 UYF196616 VIB196616 VRX196616 WBT196616 WLP196616 WVL196616 D262152 IZ262152 SV262152 ACR262152 AMN262152 AWJ262152 BGF262152 BQB262152 BZX262152 CJT262152 CTP262152 DDL262152 DNH262152 DXD262152 EGZ262152 EQV262152 FAR262152 FKN262152 FUJ262152 GEF262152 GOB262152 GXX262152 HHT262152 HRP262152 IBL262152 ILH262152 IVD262152 JEZ262152 JOV262152 JYR262152 KIN262152 KSJ262152 LCF262152 LMB262152 LVX262152 MFT262152 MPP262152 MZL262152 NJH262152 NTD262152 OCZ262152 OMV262152 OWR262152 PGN262152 PQJ262152 QAF262152 QKB262152 QTX262152 RDT262152 RNP262152 RXL262152 SHH262152 SRD262152 TAZ262152 TKV262152 TUR262152 UEN262152 UOJ262152 UYF262152 VIB262152 VRX262152 WBT262152 WLP262152 WVL262152 D327688 IZ327688 SV327688 ACR327688 AMN327688 AWJ327688 BGF327688 BQB327688 BZX327688 CJT327688 CTP327688 DDL327688 DNH327688 DXD327688 EGZ327688 EQV327688 FAR327688 FKN327688 FUJ327688 GEF327688 GOB327688 GXX327688 HHT327688 HRP327688 IBL327688 ILH327688 IVD327688 JEZ327688 JOV327688 JYR327688 KIN327688 KSJ327688 LCF327688 LMB327688 LVX327688 MFT327688 MPP327688 MZL327688 NJH327688 NTD327688 OCZ327688 OMV327688 OWR327688 PGN327688 PQJ327688 QAF327688 QKB327688 QTX327688 RDT327688 RNP327688 RXL327688 SHH327688 SRD327688 TAZ327688 TKV327688 TUR327688 UEN327688 UOJ327688 UYF327688 VIB327688 VRX327688 WBT327688 WLP327688 WVL327688 D393224 IZ393224 SV393224 ACR393224 AMN393224 AWJ393224 BGF393224 BQB393224 BZX393224 CJT393224 CTP393224 DDL393224 DNH393224 DXD393224 EGZ393224 EQV393224 FAR393224 FKN393224 FUJ393224 GEF393224 GOB393224 GXX393224 HHT393224 HRP393224 IBL393224 ILH393224 IVD393224 JEZ393224 JOV393224 JYR393224 KIN393224 KSJ393224 LCF393224 LMB393224 LVX393224 MFT393224 MPP393224 MZL393224 NJH393224 NTD393224 OCZ393224 OMV393224 OWR393224 PGN393224 PQJ393224 QAF393224 QKB393224 QTX393224 RDT393224 RNP393224 RXL393224 SHH393224 SRD393224 TAZ393224 TKV393224 TUR393224 UEN393224 UOJ393224 UYF393224 VIB393224 VRX393224 WBT393224 WLP393224 WVL393224 D458760 IZ458760 SV458760 ACR458760 AMN458760 AWJ458760 BGF458760 BQB458760 BZX458760 CJT458760 CTP458760 DDL458760 DNH458760 DXD458760 EGZ458760 EQV458760 FAR458760 FKN458760 FUJ458760 GEF458760 GOB458760 GXX458760 HHT458760 HRP458760 IBL458760 ILH458760 IVD458760 JEZ458760 JOV458760 JYR458760 KIN458760 KSJ458760 LCF458760 LMB458760 LVX458760 MFT458760 MPP458760 MZL458760 NJH458760 NTD458760 OCZ458760 OMV458760 OWR458760 PGN458760 PQJ458760 QAF458760 QKB458760 QTX458760 RDT458760 RNP458760 RXL458760 SHH458760 SRD458760 TAZ458760 TKV458760 TUR458760 UEN458760 UOJ458760 UYF458760 VIB458760 VRX458760 WBT458760 WLP458760 WVL458760 D524296 IZ524296 SV524296 ACR524296 AMN524296 AWJ524296 BGF524296 BQB524296 BZX524296 CJT524296 CTP524296 DDL524296 DNH524296 DXD524296 EGZ524296 EQV524296 FAR524296 FKN524296 FUJ524296 GEF524296 GOB524296 GXX524296 HHT524296 HRP524296 IBL524296 ILH524296 IVD524296 JEZ524296 JOV524296 JYR524296 KIN524296 KSJ524296 LCF524296 LMB524296 LVX524296 MFT524296 MPP524296 MZL524296 NJH524296 NTD524296 OCZ524296 OMV524296 OWR524296 PGN524296 PQJ524296 QAF524296 QKB524296 QTX524296 RDT524296 RNP524296 RXL524296 SHH524296 SRD524296 TAZ524296 TKV524296 TUR524296 UEN524296 UOJ524296 UYF524296 VIB524296 VRX524296 WBT524296 WLP524296 WVL524296 D589832 IZ589832 SV589832 ACR589832 AMN589832 AWJ589832 BGF589832 BQB589832 BZX589832 CJT589832 CTP589832 DDL589832 DNH589832 DXD589832 EGZ589832 EQV589832 FAR589832 FKN589832 FUJ589832 GEF589832 GOB589832 GXX589832 HHT589832 HRP589832 IBL589832 ILH589832 IVD589832 JEZ589832 JOV589832 JYR589832 KIN589832 KSJ589832 LCF589832 LMB589832 LVX589832 MFT589832 MPP589832 MZL589832 NJH589832 NTD589832 OCZ589832 OMV589832 OWR589832 PGN589832 PQJ589832 QAF589832 QKB589832 QTX589832 RDT589832 RNP589832 RXL589832 SHH589832 SRD589832 TAZ589832 TKV589832 TUR589832 UEN589832 UOJ589832 UYF589832 VIB589832 VRX589832 WBT589832 WLP589832 WVL589832 D655368 IZ655368 SV655368 ACR655368 AMN655368 AWJ655368 BGF655368 BQB655368 BZX655368 CJT655368 CTP655368 DDL655368 DNH655368 DXD655368 EGZ655368 EQV655368 FAR655368 FKN655368 FUJ655368 GEF655368 GOB655368 GXX655368 HHT655368 HRP655368 IBL655368 ILH655368 IVD655368 JEZ655368 JOV655368 JYR655368 KIN655368 KSJ655368 LCF655368 LMB655368 LVX655368 MFT655368 MPP655368 MZL655368 NJH655368 NTD655368 OCZ655368 OMV655368 OWR655368 PGN655368 PQJ655368 QAF655368 QKB655368 QTX655368 RDT655368 RNP655368 RXL655368 SHH655368 SRD655368 TAZ655368 TKV655368 TUR655368 UEN655368 UOJ655368 UYF655368 VIB655368 VRX655368 WBT655368 WLP655368 WVL655368 D720904 IZ720904 SV720904 ACR720904 AMN720904 AWJ720904 BGF720904 BQB720904 BZX720904 CJT720904 CTP720904 DDL720904 DNH720904 DXD720904 EGZ720904 EQV720904 FAR720904 FKN720904 FUJ720904 GEF720904 GOB720904 GXX720904 HHT720904 HRP720904 IBL720904 ILH720904 IVD720904 JEZ720904 JOV720904 JYR720904 KIN720904 KSJ720904 LCF720904 LMB720904 LVX720904 MFT720904 MPP720904 MZL720904 NJH720904 NTD720904 OCZ720904 OMV720904 OWR720904 PGN720904 PQJ720904 QAF720904 QKB720904 QTX720904 RDT720904 RNP720904 RXL720904 SHH720904 SRD720904 TAZ720904 TKV720904 TUR720904 UEN720904 UOJ720904 UYF720904 VIB720904 VRX720904 WBT720904 WLP720904 WVL720904 D786440 IZ786440 SV786440 ACR786440 AMN786440 AWJ786440 BGF786440 BQB786440 BZX786440 CJT786440 CTP786440 DDL786440 DNH786440 DXD786440 EGZ786440 EQV786440 FAR786440 FKN786440 FUJ786440 GEF786440 GOB786440 GXX786440 HHT786440 HRP786440 IBL786440 ILH786440 IVD786440 JEZ786440 JOV786440 JYR786440 KIN786440 KSJ786440 LCF786440 LMB786440 LVX786440 MFT786440 MPP786440 MZL786440 NJH786440 NTD786440 OCZ786440 OMV786440 OWR786440 PGN786440 PQJ786440 QAF786440 QKB786440 QTX786440 RDT786440 RNP786440 RXL786440 SHH786440 SRD786440 TAZ786440 TKV786440 TUR786440 UEN786440 UOJ786440 UYF786440 VIB786440 VRX786440 WBT786440 WLP786440 WVL786440 D851976 IZ851976 SV851976 ACR851976 AMN851976 AWJ851976 BGF851976 BQB851976 BZX851976 CJT851976 CTP851976 DDL851976 DNH851976 DXD851976 EGZ851976 EQV851976 FAR851976 FKN851976 FUJ851976 GEF851976 GOB851976 GXX851976 HHT851976 HRP851976 IBL851976 ILH851976 IVD851976 JEZ851976 JOV851976 JYR851976 KIN851976 KSJ851976 LCF851976 LMB851976 LVX851976 MFT851976 MPP851976 MZL851976 NJH851976 NTD851976 OCZ851976 OMV851976 OWR851976 PGN851976 PQJ851976 QAF851976 QKB851976 QTX851976 RDT851976 RNP851976 RXL851976 SHH851976 SRD851976 TAZ851976 TKV851976 TUR851976 UEN851976 UOJ851976 UYF851976 VIB851976 VRX851976 WBT851976 WLP851976 WVL851976 D917512 IZ917512 SV917512 ACR917512 AMN917512 AWJ917512 BGF917512 BQB917512 BZX917512 CJT917512 CTP917512 DDL917512 DNH917512 DXD917512 EGZ917512 EQV917512 FAR917512 FKN917512 FUJ917512 GEF917512 GOB917512 GXX917512 HHT917512 HRP917512 IBL917512 ILH917512 IVD917512 JEZ917512 JOV917512 JYR917512 KIN917512 KSJ917512 LCF917512 LMB917512 LVX917512 MFT917512 MPP917512 MZL917512 NJH917512 NTD917512 OCZ917512 OMV917512 OWR917512 PGN917512 PQJ917512 QAF917512 QKB917512 QTX917512 RDT917512 RNP917512 RXL917512 SHH917512 SRD917512 TAZ917512 TKV917512 TUR917512 UEN917512 UOJ917512 UYF917512 VIB917512 VRX917512 WBT917512 WLP917512 WVL917512 D983048 IZ983048 SV983048 ACR983048 AMN983048 AWJ983048 BGF983048 BQB983048 BZX983048 CJT983048 CTP983048 DDL983048 DNH983048 DXD983048 EGZ983048 EQV983048 FAR983048 FKN983048 FUJ983048 GEF983048 GOB983048 GXX983048 HHT983048 HRP983048 IBL983048 ILH983048 IVD983048 JEZ983048 JOV983048 JYR983048 KIN983048 KSJ983048 LCF983048 LMB983048 LVX983048 MFT983048 MPP983048 MZL983048 NJH983048 NTD983048 OCZ983048 OMV983048 OWR983048 PGN983048 PQJ983048 QAF983048 QKB983048 QTX983048 RDT983048 RNP983048 RXL983048 SHH983048 SRD983048 TAZ983048 TKV983048 TUR983048 UEN983048 UOJ983048 UYF983048 VIB983048 VRX983048 WBT983048 WLP983048 WVL983048">
      <formula1>$R$2:$R$5</formula1>
    </dataValidation>
    <dataValidation type="list" allowBlank="1" showInputMessage="1" showErrorMessage="1" sqref="C390 IY390 SU390 ACQ390 AMM390 AWI390 BGE390 BQA390 BZW390 CJS390 CTO390 DDK390 DNG390 DXC390 EGY390 EQU390 FAQ390 FKM390 FUI390 GEE390 GOA390 GXW390 HHS390 HRO390 IBK390 ILG390 IVC390 JEY390 JOU390 JYQ390 KIM390 KSI390 LCE390 LMA390 LVW390 MFS390 MPO390 MZK390 NJG390 NTC390 OCY390 OMU390 OWQ390 PGM390 PQI390 QAE390 QKA390 QTW390 RDS390 RNO390 RXK390 SHG390 SRC390 TAY390 TKU390 TUQ390 UEM390 UOI390 UYE390 VIA390 VRW390 WBS390 WLO390 WVK390 C65926 IY65926 SU65926 ACQ65926 AMM65926 AWI65926 BGE65926 BQA65926 BZW65926 CJS65926 CTO65926 DDK65926 DNG65926 DXC65926 EGY65926 EQU65926 FAQ65926 FKM65926 FUI65926 GEE65926 GOA65926 GXW65926 HHS65926 HRO65926 IBK65926 ILG65926 IVC65926 JEY65926 JOU65926 JYQ65926 KIM65926 KSI65926 LCE65926 LMA65926 LVW65926 MFS65926 MPO65926 MZK65926 NJG65926 NTC65926 OCY65926 OMU65926 OWQ65926 PGM65926 PQI65926 QAE65926 QKA65926 QTW65926 RDS65926 RNO65926 RXK65926 SHG65926 SRC65926 TAY65926 TKU65926 TUQ65926 UEM65926 UOI65926 UYE65926 VIA65926 VRW65926 WBS65926 WLO65926 WVK65926 C131462 IY131462 SU131462 ACQ131462 AMM131462 AWI131462 BGE131462 BQA131462 BZW131462 CJS131462 CTO131462 DDK131462 DNG131462 DXC131462 EGY131462 EQU131462 FAQ131462 FKM131462 FUI131462 GEE131462 GOA131462 GXW131462 HHS131462 HRO131462 IBK131462 ILG131462 IVC131462 JEY131462 JOU131462 JYQ131462 KIM131462 KSI131462 LCE131462 LMA131462 LVW131462 MFS131462 MPO131462 MZK131462 NJG131462 NTC131462 OCY131462 OMU131462 OWQ131462 PGM131462 PQI131462 QAE131462 QKA131462 QTW131462 RDS131462 RNO131462 RXK131462 SHG131462 SRC131462 TAY131462 TKU131462 TUQ131462 UEM131462 UOI131462 UYE131462 VIA131462 VRW131462 WBS131462 WLO131462 WVK131462 C196998 IY196998 SU196998 ACQ196998 AMM196998 AWI196998 BGE196998 BQA196998 BZW196998 CJS196998 CTO196998 DDK196998 DNG196998 DXC196998 EGY196998 EQU196998 FAQ196998 FKM196998 FUI196998 GEE196998 GOA196998 GXW196998 HHS196998 HRO196998 IBK196998 ILG196998 IVC196998 JEY196998 JOU196998 JYQ196998 KIM196998 KSI196998 LCE196998 LMA196998 LVW196998 MFS196998 MPO196998 MZK196998 NJG196998 NTC196998 OCY196998 OMU196998 OWQ196998 PGM196998 PQI196998 QAE196998 QKA196998 QTW196998 RDS196998 RNO196998 RXK196998 SHG196998 SRC196998 TAY196998 TKU196998 TUQ196998 UEM196998 UOI196998 UYE196998 VIA196998 VRW196998 WBS196998 WLO196998 WVK196998 C262534 IY262534 SU262534 ACQ262534 AMM262534 AWI262534 BGE262534 BQA262534 BZW262534 CJS262534 CTO262534 DDK262534 DNG262534 DXC262534 EGY262534 EQU262534 FAQ262534 FKM262534 FUI262534 GEE262534 GOA262534 GXW262534 HHS262534 HRO262534 IBK262534 ILG262534 IVC262534 JEY262534 JOU262534 JYQ262534 KIM262534 KSI262534 LCE262534 LMA262534 LVW262534 MFS262534 MPO262534 MZK262534 NJG262534 NTC262534 OCY262534 OMU262534 OWQ262534 PGM262534 PQI262534 QAE262534 QKA262534 QTW262534 RDS262534 RNO262534 RXK262534 SHG262534 SRC262534 TAY262534 TKU262534 TUQ262534 UEM262534 UOI262534 UYE262534 VIA262534 VRW262534 WBS262534 WLO262534 WVK262534 C328070 IY328070 SU328070 ACQ328070 AMM328070 AWI328070 BGE328070 BQA328070 BZW328070 CJS328070 CTO328070 DDK328070 DNG328070 DXC328070 EGY328070 EQU328070 FAQ328070 FKM328070 FUI328070 GEE328070 GOA328070 GXW328070 HHS328070 HRO328070 IBK328070 ILG328070 IVC328070 JEY328070 JOU328070 JYQ328070 KIM328070 KSI328070 LCE328070 LMA328070 LVW328070 MFS328070 MPO328070 MZK328070 NJG328070 NTC328070 OCY328070 OMU328070 OWQ328070 PGM328070 PQI328070 QAE328070 QKA328070 QTW328070 RDS328070 RNO328070 RXK328070 SHG328070 SRC328070 TAY328070 TKU328070 TUQ328070 UEM328070 UOI328070 UYE328070 VIA328070 VRW328070 WBS328070 WLO328070 WVK328070 C393606 IY393606 SU393606 ACQ393606 AMM393606 AWI393606 BGE393606 BQA393606 BZW393606 CJS393606 CTO393606 DDK393606 DNG393606 DXC393606 EGY393606 EQU393606 FAQ393606 FKM393606 FUI393606 GEE393606 GOA393606 GXW393606 HHS393606 HRO393606 IBK393606 ILG393606 IVC393606 JEY393606 JOU393606 JYQ393606 KIM393606 KSI393606 LCE393606 LMA393606 LVW393606 MFS393606 MPO393606 MZK393606 NJG393606 NTC393606 OCY393606 OMU393606 OWQ393606 PGM393606 PQI393606 QAE393606 QKA393606 QTW393606 RDS393606 RNO393606 RXK393606 SHG393606 SRC393606 TAY393606 TKU393606 TUQ393606 UEM393606 UOI393606 UYE393606 VIA393606 VRW393606 WBS393606 WLO393606 WVK393606 C459142 IY459142 SU459142 ACQ459142 AMM459142 AWI459142 BGE459142 BQA459142 BZW459142 CJS459142 CTO459142 DDK459142 DNG459142 DXC459142 EGY459142 EQU459142 FAQ459142 FKM459142 FUI459142 GEE459142 GOA459142 GXW459142 HHS459142 HRO459142 IBK459142 ILG459142 IVC459142 JEY459142 JOU459142 JYQ459142 KIM459142 KSI459142 LCE459142 LMA459142 LVW459142 MFS459142 MPO459142 MZK459142 NJG459142 NTC459142 OCY459142 OMU459142 OWQ459142 PGM459142 PQI459142 QAE459142 QKA459142 QTW459142 RDS459142 RNO459142 RXK459142 SHG459142 SRC459142 TAY459142 TKU459142 TUQ459142 UEM459142 UOI459142 UYE459142 VIA459142 VRW459142 WBS459142 WLO459142 WVK459142 C524678 IY524678 SU524678 ACQ524678 AMM524678 AWI524678 BGE524678 BQA524678 BZW524678 CJS524678 CTO524678 DDK524678 DNG524678 DXC524678 EGY524678 EQU524678 FAQ524678 FKM524678 FUI524678 GEE524678 GOA524678 GXW524678 HHS524678 HRO524678 IBK524678 ILG524678 IVC524678 JEY524678 JOU524678 JYQ524678 KIM524678 KSI524678 LCE524678 LMA524678 LVW524678 MFS524678 MPO524678 MZK524678 NJG524678 NTC524678 OCY524678 OMU524678 OWQ524678 PGM524678 PQI524678 QAE524678 QKA524678 QTW524678 RDS524678 RNO524678 RXK524678 SHG524678 SRC524678 TAY524678 TKU524678 TUQ524678 UEM524678 UOI524678 UYE524678 VIA524678 VRW524678 WBS524678 WLO524678 WVK524678 C590214 IY590214 SU590214 ACQ590214 AMM590214 AWI590214 BGE590214 BQA590214 BZW590214 CJS590214 CTO590214 DDK590214 DNG590214 DXC590214 EGY590214 EQU590214 FAQ590214 FKM590214 FUI590214 GEE590214 GOA590214 GXW590214 HHS590214 HRO590214 IBK590214 ILG590214 IVC590214 JEY590214 JOU590214 JYQ590214 KIM590214 KSI590214 LCE590214 LMA590214 LVW590214 MFS590214 MPO590214 MZK590214 NJG590214 NTC590214 OCY590214 OMU590214 OWQ590214 PGM590214 PQI590214 QAE590214 QKA590214 QTW590214 RDS590214 RNO590214 RXK590214 SHG590214 SRC590214 TAY590214 TKU590214 TUQ590214 UEM590214 UOI590214 UYE590214 VIA590214 VRW590214 WBS590214 WLO590214 WVK590214 C655750 IY655750 SU655750 ACQ655750 AMM655750 AWI655750 BGE655750 BQA655750 BZW655750 CJS655750 CTO655750 DDK655750 DNG655750 DXC655750 EGY655750 EQU655750 FAQ655750 FKM655750 FUI655750 GEE655750 GOA655750 GXW655750 HHS655750 HRO655750 IBK655750 ILG655750 IVC655750 JEY655750 JOU655750 JYQ655750 KIM655750 KSI655750 LCE655750 LMA655750 LVW655750 MFS655750 MPO655750 MZK655750 NJG655750 NTC655750 OCY655750 OMU655750 OWQ655750 PGM655750 PQI655750 QAE655750 QKA655750 QTW655750 RDS655750 RNO655750 RXK655750 SHG655750 SRC655750 TAY655750 TKU655750 TUQ655750 UEM655750 UOI655750 UYE655750 VIA655750 VRW655750 WBS655750 WLO655750 WVK655750 C721286 IY721286 SU721286 ACQ721286 AMM721286 AWI721286 BGE721286 BQA721286 BZW721286 CJS721286 CTO721286 DDK721286 DNG721286 DXC721286 EGY721286 EQU721286 FAQ721286 FKM721286 FUI721286 GEE721286 GOA721286 GXW721286 HHS721286 HRO721286 IBK721286 ILG721286 IVC721286 JEY721286 JOU721286 JYQ721286 KIM721286 KSI721286 LCE721286 LMA721286 LVW721286 MFS721286 MPO721286 MZK721286 NJG721286 NTC721286 OCY721286 OMU721286 OWQ721286 PGM721286 PQI721286 QAE721286 QKA721286 QTW721286 RDS721286 RNO721286 RXK721286 SHG721286 SRC721286 TAY721286 TKU721286 TUQ721286 UEM721286 UOI721286 UYE721286 VIA721286 VRW721286 WBS721286 WLO721286 WVK721286 C786822 IY786822 SU786822 ACQ786822 AMM786822 AWI786822 BGE786822 BQA786822 BZW786822 CJS786822 CTO786822 DDK786822 DNG786822 DXC786822 EGY786822 EQU786822 FAQ786822 FKM786822 FUI786822 GEE786822 GOA786822 GXW786822 HHS786822 HRO786822 IBK786822 ILG786822 IVC786822 JEY786822 JOU786822 JYQ786822 KIM786822 KSI786822 LCE786822 LMA786822 LVW786822 MFS786822 MPO786822 MZK786822 NJG786822 NTC786822 OCY786822 OMU786822 OWQ786822 PGM786822 PQI786822 QAE786822 QKA786822 QTW786822 RDS786822 RNO786822 RXK786822 SHG786822 SRC786822 TAY786822 TKU786822 TUQ786822 UEM786822 UOI786822 UYE786822 VIA786822 VRW786822 WBS786822 WLO786822 WVK786822 C852358 IY852358 SU852358 ACQ852358 AMM852358 AWI852358 BGE852358 BQA852358 BZW852358 CJS852358 CTO852358 DDK852358 DNG852358 DXC852358 EGY852358 EQU852358 FAQ852358 FKM852358 FUI852358 GEE852358 GOA852358 GXW852358 HHS852358 HRO852358 IBK852358 ILG852358 IVC852358 JEY852358 JOU852358 JYQ852358 KIM852358 KSI852358 LCE852358 LMA852358 LVW852358 MFS852358 MPO852358 MZK852358 NJG852358 NTC852358 OCY852358 OMU852358 OWQ852358 PGM852358 PQI852358 QAE852358 QKA852358 QTW852358 RDS852358 RNO852358 RXK852358 SHG852358 SRC852358 TAY852358 TKU852358 TUQ852358 UEM852358 UOI852358 UYE852358 VIA852358 VRW852358 WBS852358 WLO852358 WVK852358 C917894 IY917894 SU917894 ACQ917894 AMM917894 AWI917894 BGE917894 BQA917894 BZW917894 CJS917894 CTO917894 DDK917894 DNG917894 DXC917894 EGY917894 EQU917894 FAQ917894 FKM917894 FUI917894 GEE917894 GOA917894 GXW917894 HHS917894 HRO917894 IBK917894 ILG917894 IVC917894 JEY917894 JOU917894 JYQ917894 KIM917894 KSI917894 LCE917894 LMA917894 LVW917894 MFS917894 MPO917894 MZK917894 NJG917894 NTC917894 OCY917894 OMU917894 OWQ917894 PGM917894 PQI917894 QAE917894 QKA917894 QTW917894 RDS917894 RNO917894 RXK917894 SHG917894 SRC917894 TAY917894 TKU917894 TUQ917894 UEM917894 UOI917894 UYE917894 VIA917894 VRW917894 WBS917894 WLO917894 WVK917894 C983430 IY983430 SU983430 ACQ983430 AMM983430 AWI983430 BGE983430 BQA983430 BZW983430 CJS983430 CTO983430 DDK983430 DNG983430 DXC983430 EGY983430 EQU983430 FAQ983430 FKM983430 FUI983430 GEE983430 GOA983430 GXW983430 HHS983430 HRO983430 IBK983430 ILG983430 IVC983430 JEY983430 JOU983430 JYQ983430 KIM983430 KSI983430 LCE983430 LMA983430 LVW983430 MFS983430 MPO983430 MZK983430 NJG983430 NTC983430 OCY983430 OMU983430 OWQ983430 PGM983430 PQI983430 QAE983430 QKA983430 QTW983430 RDS983430 RNO983430 RXK983430 SHG983430 SRC983430 TAY983430 TKU983430 TUQ983430 UEM983430 UOI983430 UYE983430 VIA983430 VRW983430 WBS983430 WLO983430 WVK983430">
      <formula1>$C$391:$C$392</formula1>
    </dataValidation>
    <dataValidation type="list" allowBlank="1" showInputMessage="1" showErrorMessage="1" sqref="C254 IY254 SU254 ACQ254 AMM254 AWI254 BGE254 BQA254 BZW254 CJS254 CTO254 DDK254 DNG254 DXC254 EGY254 EQU254 FAQ254 FKM254 FUI254 GEE254 GOA254 GXW254 HHS254 HRO254 IBK254 ILG254 IVC254 JEY254 JOU254 JYQ254 KIM254 KSI254 LCE254 LMA254 LVW254 MFS254 MPO254 MZK254 NJG254 NTC254 OCY254 OMU254 OWQ254 PGM254 PQI254 QAE254 QKA254 QTW254 RDS254 RNO254 RXK254 SHG254 SRC254 TAY254 TKU254 TUQ254 UEM254 UOI254 UYE254 VIA254 VRW254 WBS254 WLO254 WVK254 C65790 IY65790 SU65790 ACQ65790 AMM65790 AWI65790 BGE65790 BQA65790 BZW65790 CJS65790 CTO65790 DDK65790 DNG65790 DXC65790 EGY65790 EQU65790 FAQ65790 FKM65790 FUI65790 GEE65790 GOA65790 GXW65790 HHS65790 HRO65790 IBK65790 ILG65790 IVC65790 JEY65790 JOU65790 JYQ65790 KIM65790 KSI65790 LCE65790 LMA65790 LVW65790 MFS65790 MPO65790 MZK65790 NJG65790 NTC65790 OCY65790 OMU65790 OWQ65790 PGM65790 PQI65790 QAE65790 QKA65790 QTW65790 RDS65790 RNO65790 RXK65790 SHG65790 SRC65790 TAY65790 TKU65790 TUQ65790 UEM65790 UOI65790 UYE65790 VIA65790 VRW65790 WBS65790 WLO65790 WVK65790 C131326 IY131326 SU131326 ACQ131326 AMM131326 AWI131326 BGE131326 BQA131326 BZW131326 CJS131326 CTO131326 DDK131326 DNG131326 DXC131326 EGY131326 EQU131326 FAQ131326 FKM131326 FUI131326 GEE131326 GOA131326 GXW131326 HHS131326 HRO131326 IBK131326 ILG131326 IVC131326 JEY131326 JOU131326 JYQ131326 KIM131326 KSI131326 LCE131326 LMA131326 LVW131326 MFS131326 MPO131326 MZK131326 NJG131326 NTC131326 OCY131326 OMU131326 OWQ131326 PGM131326 PQI131326 QAE131326 QKA131326 QTW131326 RDS131326 RNO131326 RXK131326 SHG131326 SRC131326 TAY131326 TKU131326 TUQ131326 UEM131326 UOI131326 UYE131326 VIA131326 VRW131326 WBS131326 WLO131326 WVK131326 C196862 IY196862 SU196862 ACQ196862 AMM196862 AWI196862 BGE196862 BQA196862 BZW196862 CJS196862 CTO196862 DDK196862 DNG196862 DXC196862 EGY196862 EQU196862 FAQ196862 FKM196862 FUI196862 GEE196862 GOA196862 GXW196862 HHS196862 HRO196862 IBK196862 ILG196862 IVC196862 JEY196862 JOU196862 JYQ196862 KIM196862 KSI196862 LCE196862 LMA196862 LVW196862 MFS196862 MPO196862 MZK196862 NJG196862 NTC196862 OCY196862 OMU196862 OWQ196862 PGM196862 PQI196862 QAE196862 QKA196862 QTW196862 RDS196862 RNO196862 RXK196862 SHG196862 SRC196862 TAY196862 TKU196862 TUQ196862 UEM196862 UOI196862 UYE196862 VIA196862 VRW196862 WBS196862 WLO196862 WVK196862 C262398 IY262398 SU262398 ACQ262398 AMM262398 AWI262398 BGE262398 BQA262398 BZW262398 CJS262398 CTO262398 DDK262398 DNG262398 DXC262398 EGY262398 EQU262398 FAQ262398 FKM262398 FUI262398 GEE262398 GOA262398 GXW262398 HHS262398 HRO262398 IBK262398 ILG262398 IVC262398 JEY262398 JOU262398 JYQ262398 KIM262398 KSI262398 LCE262398 LMA262398 LVW262398 MFS262398 MPO262398 MZK262398 NJG262398 NTC262398 OCY262398 OMU262398 OWQ262398 PGM262398 PQI262398 QAE262398 QKA262398 QTW262398 RDS262398 RNO262398 RXK262398 SHG262398 SRC262398 TAY262398 TKU262398 TUQ262398 UEM262398 UOI262398 UYE262398 VIA262398 VRW262398 WBS262398 WLO262398 WVK262398 C327934 IY327934 SU327934 ACQ327934 AMM327934 AWI327934 BGE327934 BQA327934 BZW327934 CJS327934 CTO327934 DDK327934 DNG327934 DXC327934 EGY327934 EQU327934 FAQ327934 FKM327934 FUI327934 GEE327934 GOA327934 GXW327934 HHS327934 HRO327934 IBK327934 ILG327934 IVC327934 JEY327934 JOU327934 JYQ327934 KIM327934 KSI327934 LCE327934 LMA327934 LVW327934 MFS327934 MPO327934 MZK327934 NJG327934 NTC327934 OCY327934 OMU327934 OWQ327934 PGM327934 PQI327934 QAE327934 QKA327934 QTW327934 RDS327934 RNO327934 RXK327934 SHG327934 SRC327934 TAY327934 TKU327934 TUQ327934 UEM327934 UOI327934 UYE327934 VIA327934 VRW327934 WBS327934 WLO327934 WVK327934 C393470 IY393470 SU393470 ACQ393470 AMM393470 AWI393470 BGE393470 BQA393470 BZW393470 CJS393470 CTO393470 DDK393470 DNG393470 DXC393470 EGY393470 EQU393470 FAQ393470 FKM393470 FUI393470 GEE393470 GOA393470 GXW393470 HHS393470 HRO393470 IBK393470 ILG393470 IVC393470 JEY393470 JOU393470 JYQ393470 KIM393470 KSI393470 LCE393470 LMA393470 LVW393470 MFS393470 MPO393470 MZK393470 NJG393470 NTC393470 OCY393470 OMU393470 OWQ393470 PGM393470 PQI393470 QAE393470 QKA393470 QTW393470 RDS393470 RNO393470 RXK393470 SHG393470 SRC393470 TAY393470 TKU393470 TUQ393470 UEM393470 UOI393470 UYE393470 VIA393470 VRW393470 WBS393470 WLO393470 WVK393470 C459006 IY459006 SU459006 ACQ459006 AMM459006 AWI459006 BGE459006 BQA459006 BZW459006 CJS459006 CTO459006 DDK459006 DNG459006 DXC459006 EGY459006 EQU459006 FAQ459006 FKM459006 FUI459006 GEE459006 GOA459006 GXW459006 HHS459006 HRO459006 IBK459006 ILG459006 IVC459006 JEY459006 JOU459006 JYQ459006 KIM459006 KSI459006 LCE459006 LMA459006 LVW459006 MFS459006 MPO459006 MZK459006 NJG459006 NTC459006 OCY459006 OMU459006 OWQ459006 PGM459006 PQI459006 QAE459006 QKA459006 QTW459006 RDS459006 RNO459006 RXK459006 SHG459006 SRC459006 TAY459006 TKU459006 TUQ459006 UEM459006 UOI459006 UYE459006 VIA459006 VRW459006 WBS459006 WLO459006 WVK459006 C524542 IY524542 SU524542 ACQ524542 AMM524542 AWI524542 BGE524542 BQA524542 BZW524542 CJS524542 CTO524542 DDK524542 DNG524542 DXC524542 EGY524542 EQU524542 FAQ524542 FKM524542 FUI524542 GEE524542 GOA524542 GXW524542 HHS524542 HRO524542 IBK524542 ILG524542 IVC524542 JEY524542 JOU524542 JYQ524542 KIM524542 KSI524542 LCE524542 LMA524542 LVW524542 MFS524542 MPO524542 MZK524542 NJG524542 NTC524542 OCY524542 OMU524542 OWQ524542 PGM524542 PQI524542 QAE524542 QKA524542 QTW524542 RDS524542 RNO524542 RXK524542 SHG524542 SRC524542 TAY524542 TKU524542 TUQ524542 UEM524542 UOI524542 UYE524542 VIA524542 VRW524542 WBS524542 WLO524542 WVK524542 C590078 IY590078 SU590078 ACQ590078 AMM590078 AWI590078 BGE590078 BQA590078 BZW590078 CJS590078 CTO590078 DDK590078 DNG590078 DXC590078 EGY590078 EQU590078 FAQ590078 FKM590078 FUI590078 GEE590078 GOA590078 GXW590078 HHS590078 HRO590078 IBK590078 ILG590078 IVC590078 JEY590078 JOU590078 JYQ590078 KIM590078 KSI590078 LCE590078 LMA590078 LVW590078 MFS590078 MPO590078 MZK590078 NJG590078 NTC590078 OCY590078 OMU590078 OWQ590078 PGM590078 PQI590078 QAE590078 QKA590078 QTW590078 RDS590078 RNO590078 RXK590078 SHG590078 SRC590078 TAY590078 TKU590078 TUQ590078 UEM590078 UOI590078 UYE590078 VIA590078 VRW590078 WBS590078 WLO590078 WVK590078 C655614 IY655614 SU655614 ACQ655614 AMM655614 AWI655614 BGE655614 BQA655614 BZW655614 CJS655614 CTO655614 DDK655614 DNG655614 DXC655614 EGY655614 EQU655614 FAQ655614 FKM655614 FUI655614 GEE655614 GOA655614 GXW655614 HHS655614 HRO655614 IBK655614 ILG655614 IVC655614 JEY655614 JOU655614 JYQ655614 KIM655614 KSI655614 LCE655614 LMA655614 LVW655614 MFS655614 MPO655614 MZK655614 NJG655614 NTC655614 OCY655614 OMU655614 OWQ655614 PGM655614 PQI655614 QAE655614 QKA655614 QTW655614 RDS655614 RNO655614 RXK655614 SHG655614 SRC655614 TAY655614 TKU655614 TUQ655614 UEM655614 UOI655614 UYE655614 VIA655614 VRW655614 WBS655614 WLO655614 WVK655614 C721150 IY721150 SU721150 ACQ721150 AMM721150 AWI721150 BGE721150 BQA721150 BZW721150 CJS721150 CTO721150 DDK721150 DNG721150 DXC721150 EGY721150 EQU721150 FAQ721150 FKM721150 FUI721150 GEE721150 GOA721150 GXW721150 HHS721150 HRO721150 IBK721150 ILG721150 IVC721150 JEY721150 JOU721150 JYQ721150 KIM721150 KSI721150 LCE721150 LMA721150 LVW721150 MFS721150 MPO721150 MZK721150 NJG721150 NTC721150 OCY721150 OMU721150 OWQ721150 PGM721150 PQI721150 QAE721150 QKA721150 QTW721150 RDS721150 RNO721150 RXK721150 SHG721150 SRC721150 TAY721150 TKU721150 TUQ721150 UEM721150 UOI721150 UYE721150 VIA721150 VRW721150 WBS721150 WLO721150 WVK721150 C786686 IY786686 SU786686 ACQ786686 AMM786686 AWI786686 BGE786686 BQA786686 BZW786686 CJS786686 CTO786686 DDK786686 DNG786686 DXC786686 EGY786686 EQU786686 FAQ786686 FKM786686 FUI786686 GEE786686 GOA786686 GXW786686 HHS786686 HRO786686 IBK786686 ILG786686 IVC786686 JEY786686 JOU786686 JYQ786686 KIM786686 KSI786686 LCE786686 LMA786686 LVW786686 MFS786686 MPO786686 MZK786686 NJG786686 NTC786686 OCY786686 OMU786686 OWQ786686 PGM786686 PQI786686 QAE786686 QKA786686 QTW786686 RDS786686 RNO786686 RXK786686 SHG786686 SRC786686 TAY786686 TKU786686 TUQ786686 UEM786686 UOI786686 UYE786686 VIA786686 VRW786686 WBS786686 WLO786686 WVK786686 C852222 IY852222 SU852222 ACQ852222 AMM852222 AWI852222 BGE852222 BQA852222 BZW852222 CJS852222 CTO852222 DDK852222 DNG852222 DXC852222 EGY852222 EQU852222 FAQ852222 FKM852222 FUI852222 GEE852222 GOA852222 GXW852222 HHS852222 HRO852222 IBK852222 ILG852222 IVC852222 JEY852222 JOU852222 JYQ852222 KIM852222 KSI852222 LCE852222 LMA852222 LVW852222 MFS852222 MPO852222 MZK852222 NJG852222 NTC852222 OCY852222 OMU852222 OWQ852222 PGM852222 PQI852222 QAE852222 QKA852222 QTW852222 RDS852222 RNO852222 RXK852222 SHG852222 SRC852222 TAY852222 TKU852222 TUQ852222 UEM852222 UOI852222 UYE852222 VIA852222 VRW852222 WBS852222 WLO852222 WVK852222 C917758 IY917758 SU917758 ACQ917758 AMM917758 AWI917758 BGE917758 BQA917758 BZW917758 CJS917758 CTO917758 DDK917758 DNG917758 DXC917758 EGY917758 EQU917758 FAQ917758 FKM917758 FUI917758 GEE917758 GOA917758 GXW917758 HHS917758 HRO917758 IBK917758 ILG917758 IVC917758 JEY917758 JOU917758 JYQ917758 KIM917758 KSI917758 LCE917758 LMA917758 LVW917758 MFS917758 MPO917758 MZK917758 NJG917758 NTC917758 OCY917758 OMU917758 OWQ917758 PGM917758 PQI917758 QAE917758 QKA917758 QTW917758 RDS917758 RNO917758 RXK917758 SHG917758 SRC917758 TAY917758 TKU917758 TUQ917758 UEM917758 UOI917758 UYE917758 VIA917758 VRW917758 WBS917758 WLO917758 WVK917758 C983294 IY983294 SU983294 ACQ983294 AMM983294 AWI983294 BGE983294 BQA983294 BZW983294 CJS983294 CTO983294 DDK983294 DNG983294 DXC983294 EGY983294 EQU983294 FAQ983294 FKM983294 FUI983294 GEE983294 GOA983294 GXW983294 HHS983294 HRO983294 IBK983294 ILG983294 IVC983294 JEY983294 JOU983294 JYQ983294 KIM983294 KSI983294 LCE983294 LMA983294 LVW983294 MFS983294 MPO983294 MZK983294 NJG983294 NTC983294 OCY983294 OMU983294 OWQ983294 PGM983294 PQI983294 QAE983294 QKA983294 QTW983294 RDS983294 RNO983294 RXK983294 SHG983294 SRC983294 TAY983294 TKU983294 TUQ983294 UEM983294 UOI983294 UYE983294 VIA983294 VRW983294 WBS983294 WLO983294 WVK983294">
      <formula1>$C$255:$C$257</formula1>
    </dataValidation>
    <dataValidation type="whole" operator="lessThanOrEqual" allowBlank="1" showInputMessage="1" showErrorMessage="1" sqref="B863:B864 IX863:IX864 ST863:ST864 ACP863:ACP864 AML863:AML864 AWH863:AWH864 BGD863:BGD864 BPZ863:BPZ864 BZV863:BZV864 CJR863:CJR864 CTN863:CTN864 DDJ863:DDJ864 DNF863:DNF864 DXB863:DXB864 EGX863:EGX864 EQT863:EQT864 FAP863:FAP864 FKL863:FKL864 FUH863:FUH864 GED863:GED864 GNZ863:GNZ864 GXV863:GXV864 HHR863:HHR864 HRN863:HRN864 IBJ863:IBJ864 ILF863:ILF864 IVB863:IVB864 JEX863:JEX864 JOT863:JOT864 JYP863:JYP864 KIL863:KIL864 KSH863:KSH864 LCD863:LCD864 LLZ863:LLZ864 LVV863:LVV864 MFR863:MFR864 MPN863:MPN864 MZJ863:MZJ864 NJF863:NJF864 NTB863:NTB864 OCX863:OCX864 OMT863:OMT864 OWP863:OWP864 PGL863:PGL864 PQH863:PQH864 QAD863:QAD864 QJZ863:QJZ864 QTV863:QTV864 RDR863:RDR864 RNN863:RNN864 RXJ863:RXJ864 SHF863:SHF864 SRB863:SRB864 TAX863:TAX864 TKT863:TKT864 TUP863:TUP864 UEL863:UEL864 UOH863:UOH864 UYD863:UYD864 VHZ863:VHZ864 VRV863:VRV864 WBR863:WBR864 WLN863:WLN864 WVJ863:WVJ864 B66399:B66400 IX66399:IX66400 ST66399:ST66400 ACP66399:ACP66400 AML66399:AML66400 AWH66399:AWH66400 BGD66399:BGD66400 BPZ66399:BPZ66400 BZV66399:BZV66400 CJR66399:CJR66400 CTN66399:CTN66400 DDJ66399:DDJ66400 DNF66399:DNF66400 DXB66399:DXB66400 EGX66399:EGX66400 EQT66399:EQT66400 FAP66399:FAP66400 FKL66399:FKL66400 FUH66399:FUH66400 GED66399:GED66400 GNZ66399:GNZ66400 GXV66399:GXV66400 HHR66399:HHR66400 HRN66399:HRN66400 IBJ66399:IBJ66400 ILF66399:ILF66400 IVB66399:IVB66400 JEX66399:JEX66400 JOT66399:JOT66400 JYP66399:JYP66400 KIL66399:KIL66400 KSH66399:KSH66400 LCD66399:LCD66400 LLZ66399:LLZ66400 LVV66399:LVV66400 MFR66399:MFR66400 MPN66399:MPN66400 MZJ66399:MZJ66400 NJF66399:NJF66400 NTB66399:NTB66400 OCX66399:OCX66400 OMT66399:OMT66400 OWP66399:OWP66400 PGL66399:PGL66400 PQH66399:PQH66400 QAD66399:QAD66400 QJZ66399:QJZ66400 QTV66399:QTV66400 RDR66399:RDR66400 RNN66399:RNN66400 RXJ66399:RXJ66400 SHF66399:SHF66400 SRB66399:SRB66400 TAX66399:TAX66400 TKT66399:TKT66400 TUP66399:TUP66400 UEL66399:UEL66400 UOH66399:UOH66400 UYD66399:UYD66400 VHZ66399:VHZ66400 VRV66399:VRV66400 WBR66399:WBR66400 WLN66399:WLN66400 WVJ66399:WVJ66400 B131935:B131936 IX131935:IX131936 ST131935:ST131936 ACP131935:ACP131936 AML131935:AML131936 AWH131935:AWH131936 BGD131935:BGD131936 BPZ131935:BPZ131936 BZV131935:BZV131936 CJR131935:CJR131936 CTN131935:CTN131936 DDJ131935:DDJ131936 DNF131935:DNF131936 DXB131935:DXB131936 EGX131935:EGX131936 EQT131935:EQT131936 FAP131935:FAP131936 FKL131935:FKL131936 FUH131935:FUH131936 GED131935:GED131936 GNZ131935:GNZ131936 GXV131935:GXV131936 HHR131935:HHR131936 HRN131935:HRN131936 IBJ131935:IBJ131936 ILF131935:ILF131936 IVB131935:IVB131936 JEX131935:JEX131936 JOT131935:JOT131936 JYP131935:JYP131936 KIL131935:KIL131936 KSH131935:KSH131936 LCD131935:LCD131936 LLZ131935:LLZ131936 LVV131935:LVV131936 MFR131935:MFR131936 MPN131935:MPN131936 MZJ131935:MZJ131936 NJF131935:NJF131936 NTB131935:NTB131936 OCX131935:OCX131936 OMT131935:OMT131936 OWP131935:OWP131936 PGL131935:PGL131936 PQH131935:PQH131936 QAD131935:QAD131936 QJZ131935:QJZ131936 QTV131935:QTV131936 RDR131935:RDR131936 RNN131935:RNN131936 RXJ131935:RXJ131936 SHF131935:SHF131936 SRB131935:SRB131936 TAX131935:TAX131936 TKT131935:TKT131936 TUP131935:TUP131936 UEL131935:UEL131936 UOH131935:UOH131936 UYD131935:UYD131936 VHZ131935:VHZ131936 VRV131935:VRV131936 WBR131935:WBR131936 WLN131935:WLN131936 WVJ131935:WVJ131936 B197471:B197472 IX197471:IX197472 ST197471:ST197472 ACP197471:ACP197472 AML197471:AML197472 AWH197471:AWH197472 BGD197471:BGD197472 BPZ197471:BPZ197472 BZV197471:BZV197472 CJR197471:CJR197472 CTN197471:CTN197472 DDJ197471:DDJ197472 DNF197471:DNF197472 DXB197471:DXB197472 EGX197471:EGX197472 EQT197471:EQT197472 FAP197471:FAP197472 FKL197471:FKL197472 FUH197471:FUH197472 GED197471:GED197472 GNZ197471:GNZ197472 GXV197471:GXV197472 HHR197471:HHR197472 HRN197471:HRN197472 IBJ197471:IBJ197472 ILF197471:ILF197472 IVB197471:IVB197472 JEX197471:JEX197472 JOT197471:JOT197472 JYP197471:JYP197472 KIL197471:KIL197472 KSH197471:KSH197472 LCD197471:LCD197472 LLZ197471:LLZ197472 LVV197471:LVV197472 MFR197471:MFR197472 MPN197471:MPN197472 MZJ197471:MZJ197472 NJF197471:NJF197472 NTB197471:NTB197472 OCX197471:OCX197472 OMT197471:OMT197472 OWP197471:OWP197472 PGL197471:PGL197472 PQH197471:PQH197472 QAD197471:QAD197472 QJZ197471:QJZ197472 QTV197471:QTV197472 RDR197471:RDR197472 RNN197471:RNN197472 RXJ197471:RXJ197472 SHF197471:SHF197472 SRB197471:SRB197472 TAX197471:TAX197472 TKT197471:TKT197472 TUP197471:TUP197472 UEL197471:UEL197472 UOH197471:UOH197472 UYD197471:UYD197472 VHZ197471:VHZ197472 VRV197471:VRV197472 WBR197471:WBR197472 WLN197471:WLN197472 WVJ197471:WVJ197472 B263007:B263008 IX263007:IX263008 ST263007:ST263008 ACP263007:ACP263008 AML263007:AML263008 AWH263007:AWH263008 BGD263007:BGD263008 BPZ263007:BPZ263008 BZV263007:BZV263008 CJR263007:CJR263008 CTN263007:CTN263008 DDJ263007:DDJ263008 DNF263007:DNF263008 DXB263007:DXB263008 EGX263007:EGX263008 EQT263007:EQT263008 FAP263007:FAP263008 FKL263007:FKL263008 FUH263007:FUH263008 GED263007:GED263008 GNZ263007:GNZ263008 GXV263007:GXV263008 HHR263007:HHR263008 HRN263007:HRN263008 IBJ263007:IBJ263008 ILF263007:ILF263008 IVB263007:IVB263008 JEX263007:JEX263008 JOT263007:JOT263008 JYP263007:JYP263008 KIL263007:KIL263008 KSH263007:KSH263008 LCD263007:LCD263008 LLZ263007:LLZ263008 LVV263007:LVV263008 MFR263007:MFR263008 MPN263007:MPN263008 MZJ263007:MZJ263008 NJF263007:NJF263008 NTB263007:NTB263008 OCX263007:OCX263008 OMT263007:OMT263008 OWP263007:OWP263008 PGL263007:PGL263008 PQH263007:PQH263008 QAD263007:QAD263008 QJZ263007:QJZ263008 QTV263007:QTV263008 RDR263007:RDR263008 RNN263007:RNN263008 RXJ263007:RXJ263008 SHF263007:SHF263008 SRB263007:SRB263008 TAX263007:TAX263008 TKT263007:TKT263008 TUP263007:TUP263008 UEL263007:UEL263008 UOH263007:UOH263008 UYD263007:UYD263008 VHZ263007:VHZ263008 VRV263007:VRV263008 WBR263007:WBR263008 WLN263007:WLN263008 WVJ263007:WVJ263008 B328543:B328544 IX328543:IX328544 ST328543:ST328544 ACP328543:ACP328544 AML328543:AML328544 AWH328543:AWH328544 BGD328543:BGD328544 BPZ328543:BPZ328544 BZV328543:BZV328544 CJR328543:CJR328544 CTN328543:CTN328544 DDJ328543:DDJ328544 DNF328543:DNF328544 DXB328543:DXB328544 EGX328543:EGX328544 EQT328543:EQT328544 FAP328543:FAP328544 FKL328543:FKL328544 FUH328543:FUH328544 GED328543:GED328544 GNZ328543:GNZ328544 GXV328543:GXV328544 HHR328543:HHR328544 HRN328543:HRN328544 IBJ328543:IBJ328544 ILF328543:ILF328544 IVB328543:IVB328544 JEX328543:JEX328544 JOT328543:JOT328544 JYP328543:JYP328544 KIL328543:KIL328544 KSH328543:KSH328544 LCD328543:LCD328544 LLZ328543:LLZ328544 LVV328543:LVV328544 MFR328543:MFR328544 MPN328543:MPN328544 MZJ328543:MZJ328544 NJF328543:NJF328544 NTB328543:NTB328544 OCX328543:OCX328544 OMT328543:OMT328544 OWP328543:OWP328544 PGL328543:PGL328544 PQH328543:PQH328544 QAD328543:QAD328544 QJZ328543:QJZ328544 QTV328543:QTV328544 RDR328543:RDR328544 RNN328543:RNN328544 RXJ328543:RXJ328544 SHF328543:SHF328544 SRB328543:SRB328544 TAX328543:TAX328544 TKT328543:TKT328544 TUP328543:TUP328544 UEL328543:UEL328544 UOH328543:UOH328544 UYD328543:UYD328544 VHZ328543:VHZ328544 VRV328543:VRV328544 WBR328543:WBR328544 WLN328543:WLN328544 WVJ328543:WVJ328544 B394079:B394080 IX394079:IX394080 ST394079:ST394080 ACP394079:ACP394080 AML394079:AML394080 AWH394079:AWH394080 BGD394079:BGD394080 BPZ394079:BPZ394080 BZV394079:BZV394080 CJR394079:CJR394080 CTN394079:CTN394080 DDJ394079:DDJ394080 DNF394079:DNF394080 DXB394079:DXB394080 EGX394079:EGX394080 EQT394079:EQT394080 FAP394079:FAP394080 FKL394079:FKL394080 FUH394079:FUH394080 GED394079:GED394080 GNZ394079:GNZ394080 GXV394079:GXV394080 HHR394079:HHR394080 HRN394079:HRN394080 IBJ394079:IBJ394080 ILF394079:ILF394080 IVB394079:IVB394080 JEX394079:JEX394080 JOT394079:JOT394080 JYP394079:JYP394080 KIL394079:KIL394080 KSH394079:KSH394080 LCD394079:LCD394080 LLZ394079:LLZ394080 LVV394079:LVV394080 MFR394079:MFR394080 MPN394079:MPN394080 MZJ394079:MZJ394080 NJF394079:NJF394080 NTB394079:NTB394080 OCX394079:OCX394080 OMT394079:OMT394080 OWP394079:OWP394080 PGL394079:PGL394080 PQH394079:PQH394080 QAD394079:QAD394080 QJZ394079:QJZ394080 QTV394079:QTV394080 RDR394079:RDR394080 RNN394079:RNN394080 RXJ394079:RXJ394080 SHF394079:SHF394080 SRB394079:SRB394080 TAX394079:TAX394080 TKT394079:TKT394080 TUP394079:TUP394080 UEL394079:UEL394080 UOH394079:UOH394080 UYD394079:UYD394080 VHZ394079:VHZ394080 VRV394079:VRV394080 WBR394079:WBR394080 WLN394079:WLN394080 WVJ394079:WVJ394080 B459615:B459616 IX459615:IX459616 ST459615:ST459616 ACP459615:ACP459616 AML459615:AML459616 AWH459615:AWH459616 BGD459615:BGD459616 BPZ459615:BPZ459616 BZV459615:BZV459616 CJR459615:CJR459616 CTN459615:CTN459616 DDJ459615:DDJ459616 DNF459615:DNF459616 DXB459615:DXB459616 EGX459615:EGX459616 EQT459615:EQT459616 FAP459615:FAP459616 FKL459615:FKL459616 FUH459615:FUH459616 GED459615:GED459616 GNZ459615:GNZ459616 GXV459615:GXV459616 HHR459615:HHR459616 HRN459615:HRN459616 IBJ459615:IBJ459616 ILF459615:ILF459616 IVB459615:IVB459616 JEX459615:JEX459616 JOT459615:JOT459616 JYP459615:JYP459616 KIL459615:KIL459616 KSH459615:KSH459616 LCD459615:LCD459616 LLZ459615:LLZ459616 LVV459615:LVV459616 MFR459615:MFR459616 MPN459615:MPN459616 MZJ459615:MZJ459616 NJF459615:NJF459616 NTB459615:NTB459616 OCX459615:OCX459616 OMT459615:OMT459616 OWP459615:OWP459616 PGL459615:PGL459616 PQH459615:PQH459616 QAD459615:QAD459616 QJZ459615:QJZ459616 QTV459615:QTV459616 RDR459615:RDR459616 RNN459615:RNN459616 RXJ459615:RXJ459616 SHF459615:SHF459616 SRB459615:SRB459616 TAX459615:TAX459616 TKT459615:TKT459616 TUP459615:TUP459616 UEL459615:UEL459616 UOH459615:UOH459616 UYD459615:UYD459616 VHZ459615:VHZ459616 VRV459615:VRV459616 WBR459615:WBR459616 WLN459615:WLN459616 WVJ459615:WVJ459616 B525151:B525152 IX525151:IX525152 ST525151:ST525152 ACP525151:ACP525152 AML525151:AML525152 AWH525151:AWH525152 BGD525151:BGD525152 BPZ525151:BPZ525152 BZV525151:BZV525152 CJR525151:CJR525152 CTN525151:CTN525152 DDJ525151:DDJ525152 DNF525151:DNF525152 DXB525151:DXB525152 EGX525151:EGX525152 EQT525151:EQT525152 FAP525151:FAP525152 FKL525151:FKL525152 FUH525151:FUH525152 GED525151:GED525152 GNZ525151:GNZ525152 GXV525151:GXV525152 HHR525151:HHR525152 HRN525151:HRN525152 IBJ525151:IBJ525152 ILF525151:ILF525152 IVB525151:IVB525152 JEX525151:JEX525152 JOT525151:JOT525152 JYP525151:JYP525152 KIL525151:KIL525152 KSH525151:KSH525152 LCD525151:LCD525152 LLZ525151:LLZ525152 LVV525151:LVV525152 MFR525151:MFR525152 MPN525151:MPN525152 MZJ525151:MZJ525152 NJF525151:NJF525152 NTB525151:NTB525152 OCX525151:OCX525152 OMT525151:OMT525152 OWP525151:OWP525152 PGL525151:PGL525152 PQH525151:PQH525152 QAD525151:QAD525152 QJZ525151:QJZ525152 QTV525151:QTV525152 RDR525151:RDR525152 RNN525151:RNN525152 RXJ525151:RXJ525152 SHF525151:SHF525152 SRB525151:SRB525152 TAX525151:TAX525152 TKT525151:TKT525152 TUP525151:TUP525152 UEL525151:UEL525152 UOH525151:UOH525152 UYD525151:UYD525152 VHZ525151:VHZ525152 VRV525151:VRV525152 WBR525151:WBR525152 WLN525151:WLN525152 WVJ525151:WVJ525152 B590687:B590688 IX590687:IX590688 ST590687:ST590688 ACP590687:ACP590688 AML590687:AML590688 AWH590687:AWH590688 BGD590687:BGD590688 BPZ590687:BPZ590688 BZV590687:BZV590688 CJR590687:CJR590688 CTN590687:CTN590688 DDJ590687:DDJ590688 DNF590687:DNF590688 DXB590687:DXB590688 EGX590687:EGX590688 EQT590687:EQT590688 FAP590687:FAP590688 FKL590687:FKL590688 FUH590687:FUH590688 GED590687:GED590688 GNZ590687:GNZ590688 GXV590687:GXV590688 HHR590687:HHR590688 HRN590687:HRN590688 IBJ590687:IBJ590688 ILF590687:ILF590688 IVB590687:IVB590688 JEX590687:JEX590688 JOT590687:JOT590688 JYP590687:JYP590688 KIL590687:KIL590688 KSH590687:KSH590688 LCD590687:LCD590688 LLZ590687:LLZ590688 LVV590687:LVV590688 MFR590687:MFR590688 MPN590687:MPN590688 MZJ590687:MZJ590688 NJF590687:NJF590688 NTB590687:NTB590688 OCX590687:OCX590688 OMT590687:OMT590688 OWP590687:OWP590688 PGL590687:PGL590688 PQH590687:PQH590688 QAD590687:QAD590688 QJZ590687:QJZ590688 QTV590687:QTV590688 RDR590687:RDR590688 RNN590687:RNN590688 RXJ590687:RXJ590688 SHF590687:SHF590688 SRB590687:SRB590688 TAX590687:TAX590688 TKT590687:TKT590688 TUP590687:TUP590688 UEL590687:UEL590688 UOH590687:UOH590688 UYD590687:UYD590688 VHZ590687:VHZ590688 VRV590687:VRV590688 WBR590687:WBR590688 WLN590687:WLN590688 WVJ590687:WVJ590688 B656223:B656224 IX656223:IX656224 ST656223:ST656224 ACP656223:ACP656224 AML656223:AML656224 AWH656223:AWH656224 BGD656223:BGD656224 BPZ656223:BPZ656224 BZV656223:BZV656224 CJR656223:CJR656224 CTN656223:CTN656224 DDJ656223:DDJ656224 DNF656223:DNF656224 DXB656223:DXB656224 EGX656223:EGX656224 EQT656223:EQT656224 FAP656223:FAP656224 FKL656223:FKL656224 FUH656223:FUH656224 GED656223:GED656224 GNZ656223:GNZ656224 GXV656223:GXV656224 HHR656223:HHR656224 HRN656223:HRN656224 IBJ656223:IBJ656224 ILF656223:ILF656224 IVB656223:IVB656224 JEX656223:JEX656224 JOT656223:JOT656224 JYP656223:JYP656224 KIL656223:KIL656224 KSH656223:KSH656224 LCD656223:LCD656224 LLZ656223:LLZ656224 LVV656223:LVV656224 MFR656223:MFR656224 MPN656223:MPN656224 MZJ656223:MZJ656224 NJF656223:NJF656224 NTB656223:NTB656224 OCX656223:OCX656224 OMT656223:OMT656224 OWP656223:OWP656224 PGL656223:PGL656224 PQH656223:PQH656224 QAD656223:QAD656224 QJZ656223:QJZ656224 QTV656223:QTV656224 RDR656223:RDR656224 RNN656223:RNN656224 RXJ656223:RXJ656224 SHF656223:SHF656224 SRB656223:SRB656224 TAX656223:TAX656224 TKT656223:TKT656224 TUP656223:TUP656224 UEL656223:UEL656224 UOH656223:UOH656224 UYD656223:UYD656224 VHZ656223:VHZ656224 VRV656223:VRV656224 WBR656223:WBR656224 WLN656223:WLN656224 WVJ656223:WVJ656224 B721759:B721760 IX721759:IX721760 ST721759:ST721760 ACP721759:ACP721760 AML721759:AML721760 AWH721759:AWH721760 BGD721759:BGD721760 BPZ721759:BPZ721760 BZV721759:BZV721760 CJR721759:CJR721760 CTN721759:CTN721760 DDJ721759:DDJ721760 DNF721759:DNF721760 DXB721759:DXB721760 EGX721759:EGX721760 EQT721759:EQT721760 FAP721759:FAP721760 FKL721759:FKL721760 FUH721759:FUH721760 GED721759:GED721760 GNZ721759:GNZ721760 GXV721759:GXV721760 HHR721759:HHR721760 HRN721759:HRN721760 IBJ721759:IBJ721760 ILF721759:ILF721760 IVB721759:IVB721760 JEX721759:JEX721760 JOT721759:JOT721760 JYP721759:JYP721760 KIL721759:KIL721760 KSH721759:KSH721760 LCD721759:LCD721760 LLZ721759:LLZ721760 LVV721759:LVV721760 MFR721759:MFR721760 MPN721759:MPN721760 MZJ721759:MZJ721760 NJF721759:NJF721760 NTB721759:NTB721760 OCX721759:OCX721760 OMT721759:OMT721760 OWP721759:OWP721760 PGL721759:PGL721760 PQH721759:PQH721760 QAD721759:QAD721760 QJZ721759:QJZ721760 QTV721759:QTV721760 RDR721759:RDR721760 RNN721759:RNN721760 RXJ721759:RXJ721760 SHF721759:SHF721760 SRB721759:SRB721760 TAX721759:TAX721760 TKT721759:TKT721760 TUP721759:TUP721760 UEL721759:UEL721760 UOH721759:UOH721760 UYD721759:UYD721760 VHZ721759:VHZ721760 VRV721759:VRV721760 WBR721759:WBR721760 WLN721759:WLN721760 WVJ721759:WVJ721760 B787295:B787296 IX787295:IX787296 ST787295:ST787296 ACP787295:ACP787296 AML787295:AML787296 AWH787295:AWH787296 BGD787295:BGD787296 BPZ787295:BPZ787296 BZV787295:BZV787296 CJR787295:CJR787296 CTN787295:CTN787296 DDJ787295:DDJ787296 DNF787295:DNF787296 DXB787295:DXB787296 EGX787295:EGX787296 EQT787295:EQT787296 FAP787295:FAP787296 FKL787295:FKL787296 FUH787295:FUH787296 GED787295:GED787296 GNZ787295:GNZ787296 GXV787295:GXV787296 HHR787295:HHR787296 HRN787295:HRN787296 IBJ787295:IBJ787296 ILF787295:ILF787296 IVB787295:IVB787296 JEX787295:JEX787296 JOT787295:JOT787296 JYP787295:JYP787296 KIL787295:KIL787296 KSH787295:KSH787296 LCD787295:LCD787296 LLZ787295:LLZ787296 LVV787295:LVV787296 MFR787295:MFR787296 MPN787295:MPN787296 MZJ787295:MZJ787296 NJF787295:NJF787296 NTB787295:NTB787296 OCX787295:OCX787296 OMT787295:OMT787296 OWP787295:OWP787296 PGL787295:PGL787296 PQH787295:PQH787296 QAD787295:QAD787296 QJZ787295:QJZ787296 QTV787295:QTV787296 RDR787295:RDR787296 RNN787295:RNN787296 RXJ787295:RXJ787296 SHF787295:SHF787296 SRB787295:SRB787296 TAX787295:TAX787296 TKT787295:TKT787296 TUP787295:TUP787296 UEL787295:UEL787296 UOH787295:UOH787296 UYD787295:UYD787296 VHZ787295:VHZ787296 VRV787295:VRV787296 WBR787295:WBR787296 WLN787295:WLN787296 WVJ787295:WVJ787296 B852831:B852832 IX852831:IX852832 ST852831:ST852832 ACP852831:ACP852832 AML852831:AML852832 AWH852831:AWH852832 BGD852831:BGD852832 BPZ852831:BPZ852832 BZV852831:BZV852832 CJR852831:CJR852832 CTN852831:CTN852832 DDJ852831:DDJ852832 DNF852831:DNF852832 DXB852831:DXB852832 EGX852831:EGX852832 EQT852831:EQT852832 FAP852831:FAP852832 FKL852831:FKL852832 FUH852831:FUH852832 GED852831:GED852832 GNZ852831:GNZ852832 GXV852831:GXV852832 HHR852831:HHR852832 HRN852831:HRN852832 IBJ852831:IBJ852832 ILF852831:ILF852832 IVB852831:IVB852832 JEX852831:JEX852832 JOT852831:JOT852832 JYP852831:JYP852832 KIL852831:KIL852832 KSH852831:KSH852832 LCD852831:LCD852832 LLZ852831:LLZ852832 LVV852831:LVV852832 MFR852831:MFR852832 MPN852831:MPN852832 MZJ852831:MZJ852832 NJF852831:NJF852832 NTB852831:NTB852832 OCX852831:OCX852832 OMT852831:OMT852832 OWP852831:OWP852832 PGL852831:PGL852832 PQH852831:PQH852832 QAD852831:QAD852832 QJZ852831:QJZ852832 QTV852831:QTV852832 RDR852831:RDR852832 RNN852831:RNN852832 RXJ852831:RXJ852832 SHF852831:SHF852832 SRB852831:SRB852832 TAX852831:TAX852832 TKT852831:TKT852832 TUP852831:TUP852832 UEL852831:UEL852832 UOH852831:UOH852832 UYD852831:UYD852832 VHZ852831:VHZ852832 VRV852831:VRV852832 WBR852831:WBR852832 WLN852831:WLN852832 WVJ852831:WVJ852832 B918367:B918368 IX918367:IX918368 ST918367:ST918368 ACP918367:ACP918368 AML918367:AML918368 AWH918367:AWH918368 BGD918367:BGD918368 BPZ918367:BPZ918368 BZV918367:BZV918368 CJR918367:CJR918368 CTN918367:CTN918368 DDJ918367:DDJ918368 DNF918367:DNF918368 DXB918367:DXB918368 EGX918367:EGX918368 EQT918367:EQT918368 FAP918367:FAP918368 FKL918367:FKL918368 FUH918367:FUH918368 GED918367:GED918368 GNZ918367:GNZ918368 GXV918367:GXV918368 HHR918367:HHR918368 HRN918367:HRN918368 IBJ918367:IBJ918368 ILF918367:ILF918368 IVB918367:IVB918368 JEX918367:JEX918368 JOT918367:JOT918368 JYP918367:JYP918368 KIL918367:KIL918368 KSH918367:KSH918368 LCD918367:LCD918368 LLZ918367:LLZ918368 LVV918367:LVV918368 MFR918367:MFR918368 MPN918367:MPN918368 MZJ918367:MZJ918368 NJF918367:NJF918368 NTB918367:NTB918368 OCX918367:OCX918368 OMT918367:OMT918368 OWP918367:OWP918368 PGL918367:PGL918368 PQH918367:PQH918368 QAD918367:QAD918368 QJZ918367:QJZ918368 QTV918367:QTV918368 RDR918367:RDR918368 RNN918367:RNN918368 RXJ918367:RXJ918368 SHF918367:SHF918368 SRB918367:SRB918368 TAX918367:TAX918368 TKT918367:TKT918368 TUP918367:TUP918368 UEL918367:UEL918368 UOH918367:UOH918368 UYD918367:UYD918368 VHZ918367:VHZ918368 VRV918367:VRV918368 WBR918367:WBR918368 WLN918367:WLN918368 WVJ918367:WVJ918368 B983903:B983904 IX983903:IX983904 ST983903:ST983904 ACP983903:ACP983904 AML983903:AML983904 AWH983903:AWH983904 BGD983903:BGD983904 BPZ983903:BPZ983904 BZV983903:BZV983904 CJR983903:CJR983904 CTN983903:CTN983904 DDJ983903:DDJ983904 DNF983903:DNF983904 DXB983903:DXB983904 EGX983903:EGX983904 EQT983903:EQT983904 FAP983903:FAP983904 FKL983903:FKL983904 FUH983903:FUH983904 GED983903:GED983904 GNZ983903:GNZ983904 GXV983903:GXV983904 HHR983903:HHR983904 HRN983903:HRN983904 IBJ983903:IBJ983904 ILF983903:ILF983904 IVB983903:IVB983904 JEX983903:JEX983904 JOT983903:JOT983904 JYP983903:JYP983904 KIL983903:KIL983904 KSH983903:KSH983904 LCD983903:LCD983904 LLZ983903:LLZ983904 LVV983903:LVV983904 MFR983903:MFR983904 MPN983903:MPN983904 MZJ983903:MZJ983904 NJF983903:NJF983904 NTB983903:NTB983904 OCX983903:OCX983904 OMT983903:OMT983904 OWP983903:OWP983904 PGL983903:PGL983904 PQH983903:PQH983904 QAD983903:QAD983904 QJZ983903:QJZ983904 QTV983903:QTV983904 RDR983903:RDR983904 RNN983903:RNN983904 RXJ983903:RXJ983904 SHF983903:SHF983904 SRB983903:SRB983904 TAX983903:TAX983904 TKT983903:TKT983904 TUP983903:TUP983904 UEL983903:UEL983904 UOH983903:UOH983904 UYD983903:UYD983904 VHZ983903:VHZ983904 VRV983903:VRV983904 WBR983903:WBR983904 WLN983903:WLN983904 WVJ983903:WVJ983904 B903:B904 IX903:IX904 ST903:ST904 ACP903:ACP904 AML903:AML904 AWH903:AWH904 BGD903:BGD904 BPZ903:BPZ904 BZV903:BZV904 CJR903:CJR904 CTN903:CTN904 DDJ903:DDJ904 DNF903:DNF904 DXB903:DXB904 EGX903:EGX904 EQT903:EQT904 FAP903:FAP904 FKL903:FKL904 FUH903:FUH904 GED903:GED904 GNZ903:GNZ904 GXV903:GXV904 HHR903:HHR904 HRN903:HRN904 IBJ903:IBJ904 ILF903:ILF904 IVB903:IVB904 JEX903:JEX904 JOT903:JOT904 JYP903:JYP904 KIL903:KIL904 KSH903:KSH904 LCD903:LCD904 LLZ903:LLZ904 LVV903:LVV904 MFR903:MFR904 MPN903:MPN904 MZJ903:MZJ904 NJF903:NJF904 NTB903:NTB904 OCX903:OCX904 OMT903:OMT904 OWP903:OWP904 PGL903:PGL904 PQH903:PQH904 QAD903:QAD904 QJZ903:QJZ904 QTV903:QTV904 RDR903:RDR904 RNN903:RNN904 RXJ903:RXJ904 SHF903:SHF904 SRB903:SRB904 TAX903:TAX904 TKT903:TKT904 TUP903:TUP904 UEL903:UEL904 UOH903:UOH904 UYD903:UYD904 VHZ903:VHZ904 VRV903:VRV904 WBR903:WBR904 WLN903:WLN904 WVJ903:WVJ904 B66439:B66440 IX66439:IX66440 ST66439:ST66440 ACP66439:ACP66440 AML66439:AML66440 AWH66439:AWH66440 BGD66439:BGD66440 BPZ66439:BPZ66440 BZV66439:BZV66440 CJR66439:CJR66440 CTN66439:CTN66440 DDJ66439:DDJ66440 DNF66439:DNF66440 DXB66439:DXB66440 EGX66439:EGX66440 EQT66439:EQT66440 FAP66439:FAP66440 FKL66439:FKL66440 FUH66439:FUH66440 GED66439:GED66440 GNZ66439:GNZ66440 GXV66439:GXV66440 HHR66439:HHR66440 HRN66439:HRN66440 IBJ66439:IBJ66440 ILF66439:ILF66440 IVB66439:IVB66440 JEX66439:JEX66440 JOT66439:JOT66440 JYP66439:JYP66440 KIL66439:KIL66440 KSH66439:KSH66440 LCD66439:LCD66440 LLZ66439:LLZ66440 LVV66439:LVV66440 MFR66439:MFR66440 MPN66439:MPN66440 MZJ66439:MZJ66440 NJF66439:NJF66440 NTB66439:NTB66440 OCX66439:OCX66440 OMT66439:OMT66440 OWP66439:OWP66440 PGL66439:PGL66440 PQH66439:PQH66440 QAD66439:QAD66440 QJZ66439:QJZ66440 QTV66439:QTV66440 RDR66439:RDR66440 RNN66439:RNN66440 RXJ66439:RXJ66440 SHF66439:SHF66440 SRB66439:SRB66440 TAX66439:TAX66440 TKT66439:TKT66440 TUP66439:TUP66440 UEL66439:UEL66440 UOH66439:UOH66440 UYD66439:UYD66440 VHZ66439:VHZ66440 VRV66439:VRV66440 WBR66439:WBR66440 WLN66439:WLN66440 WVJ66439:WVJ66440 B131975:B131976 IX131975:IX131976 ST131975:ST131976 ACP131975:ACP131976 AML131975:AML131976 AWH131975:AWH131976 BGD131975:BGD131976 BPZ131975:BPZ131976 BZV131975:BZV131976 CJR131975:CJR131976 CTN131975:CTN131976 DDJ131975:DDJ131976 DNF131975:DNF131976 DXB131975:DXB131976 EGX131975:EGX131976 EQT131975:EQT131976 FAP131975:FAP131976 FKL131975:FKL131976 FUH131975:FUH131976 GED131975:GED131976 GNZ131975:GNZ131976 GXV131975:GXV131976 HHR131975:HHR131976 HRN131975:HRN131976 IBJ131975:IBJ131976 ILF131975:ILF131976 IVB131975:IVB131976 JEX131975:JEX131976 JOT131975:JOT131976 JYP131975:JYP131976 KIL131975:KIL131976 KSH131975:KSH131976 LCD131975:LCD131976 LLZ131975:LLZ131976 LVV131975:LVV131976 MFR131975:MFR131976 MPN131975:MPN131976 MZJ131975:MZJ131976 NJF131975:NJF131976 NTB131975:NTB131976 OCX131975:OCX131976 OMT131975:OMT131976 OWP131975:OWP131976 PGL131975:PGL131976 PQH131975:PQH131976 QAD131975:QAD131976 QJZ131975:QJZ131976 QTV131975:QTV131976 RDR131975:RDR131976 RNN131975:RNN131976 RXJ131975:RXJ131976 SHF131975:SHF131976 SRB131975:SRB131976 TAX131975:TAX131976 TKT131975:TKT131976 TUP131975:TUP131976 UEL131975:UEL131976 UOH131975:UOH131976 UYD131975:UYD131976 VHZ131975:VHZ131976 VRV131975:VRV131976 WBR131975:WBR131976 WLN131975:WLN131976 WVJ131975:WVJ131976 B197511:B197512 IX197511:IX197512 ST197511:ST197512 ACP197511:ACP197512 AML197511:AML197512 AWH197511:AWH197512 BGD197511:BGD197512 BPZ197511:BPZ197512 BZV197511:BZV197512 CJR197511:CJR197512 CTN197511:CTN197512 DDJ197511:DDJ197512 DNF197511:DNF197512 DXB197511:DXB197512 EGX197511:EGX197512 EQT197511:EQT197512 FAP197511:FAP197512 FKL197511:FKL197512 FUH197511:FUH197512 GED197511:GED197512 GNZ197511:GNZ197512 GXV197511:GXV197512 HHR197511:HHR197512 HRN197511:HRN197512 IBJ197511:IBJ197512 ILF197511:ILF197512 IVB197511:IVB197512 JEX197511:JEX197512 JOT197511:JOT197512 JYP197511:JYP197512 KIL197511:KIL197512 KSH197511:KSH197512 LCD197511:LCD197512 LLZ197511:LLZ197512 LVV197511:LVV197512 MFR197511:MFR197512 MPN197511:MPN197512 MZJ197511:MZJ197512 NJF197511:NJF197512 NTB197511:NTB197512 OCX197511:OCX197512 OMT197511:OMT197512 OWP197511:OWP197512 PGL197511:PGL197512 PQH197511:PQH197512 QAD197511:QAD197512 QJZ197511:QJZ197512 QTV197511:QTV197512 RDR197511:RDR197512 RNN197511:RNN197512 RXJ197511:RXJ197512 SHF197511:SHF197512 SRB197511:SRB197512 TAX197511:TAX197512 TKT197511:TKT197512 TUP197511:TUP197512 UEL197511:UEL197512 UOH197511:UOH197512 UYD197511:UYD197512 VHZ197511:VHZ197512 VRV197511:VRV197512 WBR197511:WBR197512 WLN197511:WLN197512 WVJ197511:WVJ197512 B263047:B263048 IX263047:IX263048 ST263047:ST263048 ACP263047:ACP263048 AML263047:AML263048 AWH263047:AWH263048 BGD263047:BGD263048 BPZ263047:BPZ263048 BZV263047:BZV263048 CJR263047:CJR263048 CTN263047:CTN263048 DDJ263047:DDJ263048 DNF263047:DNF263048 DXB263047:DXB263048 EGX263047:EGX263048 EQT263047:EQT263048 FAP263047:FAP263048 FKL263047:FKL263048 FUH263047:FUH263048 GED263047:GED263048 GNZ263047:GNZ263048 GXV263047:GXV263048 HHR263047:HHR263048 HRN263047:HRN263048 IBJ263047:IBJ263048 ILF263047:ILF263048 IVB263047:IVB263048 JEX263047:JEX263048 JOT263047:JOT263048 JYP263047:JYP263048 KIL263047:KIL263048 KSH263047:KSH263048 LCD263047:LCD263048 LLZ263047:LLZ263048 LVV263047:LVV263048 MFR263047:MFR263048 MPN263047:MPN263048 MZJ263047:MZJ263048 NJF263047:NJF263048 NTB263047:NTB263048 OCX263047:OCX263048 OMT263047:OMT263048 OWP263047:OWP263048 PGL263047:PGL263048 PQH263047:PQH263048 QAD263047:QAD263048 QJZ263047:QJZ263048 QTV263047:QTV263048 RDR263047:RDR263048 RNN263047:RNN263048 RXJ263047:RXJ263048 SHF263047:SHF263048 SRB263047:SRB263048 TAX263047:TAX263048 TKT263047:TKT263048 TUP263047:TUP263048 UEL263047:UEL263048 UOH263047:UOH263048 UYD263047:UYD263048 VHZ263047:VHZ263048 VRV263047:VRV263048 WBR263047:WBR263048 WLN263047:WLN263048 WVJ263047:WVJ263048 B328583:B328584 IX328583:IX328584 ST328583:ST328584 ACP328583:ACP328584 AML328583:AML328584 AWH328583:AWH328584 BGD328583:BGD328584 BPZ328583:BPZ328584 BZV328583:BZV328584 CJR328583:CJR328584 CTN328583:CTN328584 DDJ328583:DDJ328584 DNF328583:DNF328584 DXB328583:DXB328584 EGX328583:EGX328584 EQT328583:EQT328584 FAP328583:FAP328584 FKL328583:FKL328584 FUH328583:FUH328584 GED328583:GED328584 GNZ328583:GNZ328584 GXV328583:GXV328584 HHR328583:HHR328584 HRN328583:HRN328584 IBJ328583:IBJ328584 ILF328583:ILF328584 IVB328583:IVB328584 JEX328583:JEX328584 JOT328583:JOT328584 JYP328583:JYP328584 KIL328583:KIL328584 KSH328583:KSH328584 LCD328583:LCD328584 LLZ328583:LLZ328584 LVV328583:LVV328584 MFR328583:MFR328584 MPN328583:MPN328584 MZJ328583:MZJ328584 NJF328583:NJF328584 NTB328583:NTB328584 OCX328583:OCX328584 OMT328583:OMT328584 OWP328583:OWP328584 PGL328583:PGL328584 PQH328583:PQH328584 QAD328583:QAD328584 QJZ328583:QJZ328584 QTV328583:QTV328584 RDR328583:RDR328584 RNN328583:RNN328584 RXJ328583:RXJ328584 SHF328583:SHF328584 SRB328583:SRB328584 TAX328583:TAX328584 TKT328583:TKT328584 TUP328583:TUP328584 UEL328583:UEL328584 UOH328583:UOH328584 UYD328583:UYD328584 VHZ328583:VHZ328584 VRV328583:VRV328584 WBR328583:WBR328584 WLN328583:WLN328584 WVJ328583:WVJ328584 B394119:B394120 IX394119:IX394120 ST394119:ST394120 ACP394119:ACP394120 AML394119:AML394120 AWH394119:AWH394120 BGD394119:BGD394120 BPZ394119:BPZ394120 BZV394119:BZV394120 CJR394119:CJR394120 CTN394119:CTN394120 DDJ394119:DDJ394120 DNF394119:DNF394120 DXB394119:DXB394120 EGX394119:EGX394120 EQT394119:EQT394120 FAP394119:FAP394120 FKL394119:FKL394120 FUH394119:FUH394120 GED394119:GED394120 GNZ394119:GNZ394120 GXV394119:GXV394120 HHR394119:HHR394120 HRN394119:HRN394120 IBJ394119:IBJ394120 ILF394119:ILF394120 IVB394119:IVB394120 JEX394119:JEX394120 JOT394119:JOT394120 JYP394119:JYP394120 KIL394119:KIL394120 KSH394119:KSH394120 LCD394119:LCD394120 LLZ394119:LLZ394120 LVV394119:LVV394120 MFR394119:MFR394120 MPN394119:MPN394120 MZJ394119:MZJ394120 NJF394119:NJF394120 NTB394119:NTB394120 OCX394119:OCX394120 OMT394119:OMT394120 OWP394119:OWP394120 PGL394119:PGL394120 PQH394119:PQH394120 QAD394119:QAD394120 QJZ394119:QJZ394120 QTV394119:QTV394120 RDR394119:RDR394120 RNN394119:RNN394120 RXJ394119:RXJ394120 SHF394119:SHF394120 SRB394119:SRB394120 TAX394119:TAX394120 TKT394119:TKT394120 TUP394119:TUP394120 UEL394119:UEL394120 UOH394119:UOH394120 UYD394119:UYD394120 VHZ394119:VHZ394120 VRV394119:VRV394120 WBR394119:WBR394120 WLN394119:WLN394120 WVJ394119:WVJ394120 B459655:B459656 IX459655:IX459656 ST459655:ST459656 ACP459655:ACP459656 AML459655:AML459656 AWH459655:AWH459656 BGD459655:BGD459656 BPZ459655:BPZ459656 BZV459655:BZV459656 CJR459655:CJR459656 CTN459655:CTN459656 DDJ459655:DDJ459656 DNF459655:DNF459656 DXB459655:DXB459656 EGX459655:EGX459656 EQT459655:EQT459656 FAP459655:FAP459656 FKL459655:FKL459656 FUH459655:FUH459656 GED459655:GED459656 GNZ459655:GNZ459656 GXV459655:GXV459656 HHR459655:HHR459656 HRN459655:HRN459656 IBJ459655:IBJ459656 ILF459655:ILF459656 IVB459655:IVB459656 JEX459655:JEX459656 JOT459655:JOT459656 JYP459655:JYP459656 KIL459655:KIL459656 KSH459655:KSH459656 LCD459655:LCD459656 LLZ459655:LLZ459656 LVV459655:LVV459656 MFR459655:MFR459656 MPN459655:MPN459656 MZJ459655:MZJ459656 NJF459655:NJF459656 NTB459655:NTB459656 OCX459655:OCX459656 OMT459655:OMT459656 OWP459655:OWP459656 PGL459655:PGL459656 PQH459655:PQH459656 QAD459655:QAD459656 QJZ459655:QJZ459656 QTV459655:QTV459656 RDR459655:RDR459656 RNN459655:RNN459656 RXJ459655:RXJ459656 SHF459655:SHF459656 SRB459655:SRB459656 TAX459655:TAX459656 TKT459655:TKT459656 TUP459655:TUP459656 UEL459655:UEL459656 UOH459655:UOH459656 UYD459655:UYD459656 VHZ459655:VHZ459656 VRV459655:VRV459656 WBR459655:WBR459656 WLN459655:WLN459656 WVJ459655:WVJ459656 B525191:B525192 IX525191:IX525192 ST525191:ST525192 ACP525191:ACP525192 AML525191:AML525192 AWH525191:AWH525192 BGD525191:BGD525192 BPZ525191:BPZ525192 BZV525191:BZV525192 CJR525191:CJR525192 CTN525191:CTN525192 DDJ525191:DDJ525192 DNF525191:DNF525192 DXB525191:DXB525192 EGX525191:EGX525192 EQT525191:EQT525192 FAP525191:FAP525192 FKL525191:FKL525192 FUH525191:FUH525192 GED525191:GED525192 GNZ525191:GNZ525192 GXV525191:GXV525192 HHR525191:HHR525192 HRN525191:HRN525192 IBJ525191:IBJ525192 ILF525191:ILF525192 IVB525191:IVB525192 JEX525191:JEX525192 JOT525191:JOT525192 JYP525191:JYP525192 KIL525191:KIL525192 KSH525191:KSH525192 LCD525191:LCD525192 LLZ525191:LLZ525192 LVV525191:LVV525192 MFR525191:MFR525192 MPN525191:MPN525192 MZJ525191:MZJ525192 NJF525191:NJF525192 NTB525191:NTB525192 OCX525191:OCX525192 OMT525191:OMT525192 OWP525191:OWP525192 PGL525191:PGL525192 PQH525191:PQH525192 QAD525191:QAD525192 QJZ525191:QJZ525192 QTV525191:QTV525192 RDR525191:RDR525192 RNN525191:RNN525192 RXJ525191:RXJ525192 SHF525191:SHF525192 SRB525191:SRB525192 TAX525191:TAX525192 TKT525191:TKT525192 TUP525191:TUP525192 UEL525191:UEL525192 UOH525191:UOH525192 UYD525191:UYD525192 VHZ525191:VHZ525192 VRV525191:VRV525192 WBR525191:WBR525192 WLN525191:WLN525192 WVJ525191:WVJ525192 B590727:B590728 IX590727:IX590728 ST590727:ST590728 ACP590727:ACP590728 AML590727:AML590728 AWH590727:AWH590728 BGD590727:BGD590728 BPZ590727:BPZ590728 BZV590727:BZV590728 CJR590727:CJR590728 CTN590727:CTN590728 DDJ590727:DDJ590728 DNF590727:DNF590728 DXB590727:DXB590728 EGX590727:EGX590728 EQT590727:EQT590728 FAP590727:FAP590728 FKL590727:FKL590728 FUH590727:FUH590728 GED590727:GED590728 GNZ590727:GNZ590728 GXV590727:GXV590728 HHR590727:HHR590728 HRN590727:HRN590728 IBJ590727:IBJ590728 ILF590727:ILF590728 IVB590727:IVB590728 JEX590727:JEX590728 JOT590727:JOT590728 JYP590727:JYP590728 KIL590727:KIL590728 KSH590727:KSH590728 LCD590727:LCD590728 LLZ590727:LLZ590728 LVV590727:LVV590728 MFR590727:MFR590728 MPN590727:MPN590728 MZJ590727:MZJ590728 NJF590727:NJF590728 NTB590727:NTB590728 OCX590727:OCX590728 OMT590727:OMT590728 OWP590727:OWP590728 PGL590727:PGL590728 PQH590727:PQH590728 QAD590727:QAD590728 QJZ590727:QJZ590728 QTV590727:QTV590728 RDR590727:RDR590728 RNN590727:RNN590728 RXJ590727:RXJ590728 SHF590727:SHF590728 SRB590727:SRB590728 TAX590727:TAX590728 TKT590727:TKT590728 TUP590727:TUP590728 UEL590727:UEL590728 UOH590727:UOH590728 UYD590727:UYD590728 VHZ590727:VHZ590728 VRV590727:VRV590728 WBR590727:WBR590728 WLN590727:WLN590728 WVJ590727:WVJ590728 B656263:B656264 IX656263:IX656264 ST656263:ST656264 ACP656263:ACP656264 AML656263:AML656264 AWH656263:AWH656264 BGD656263:BGD656264 BPZ656263:BPZ656264 BZV656263:BZV656264 CJR656263:CJR656264 CTN656263:CTN656264 DDJ656263:DDJ656264 DNF656263:DNF656264 DXB656263:DXB656264 EGX656263:EGX656264 EQT656263:EQT656264 FAP656263:FAP656264 FKL656263:FKL656264 FUH656263:FUH656264 GED656263:GED656264 GNZ656263:GNZ656264 GXV656263:GXV656264 HHR656263:HHR656264 HRN656263:HRN656264 IBJ656263:IBJ656264 ILF656263:ILF656264 IVB656263:IVB656264 JEX656263:JEX656264 JOT656263:JOT656264 JYP656263:JYP656264 KIL656263:KIL656264 KSH656263:KSH656264 LCD656263:LCD656264 LLZ656263:LLZ656264 LVV656263:LVV656264 MFR656263:MFR656264 MPN656263:MPN656264 MZJ656263:MZJ656264 NJF656263:NJF656264 NTB656263:NTB656264 OCX656263:OCX656264 OMT656263:OMT656264 OWP656263:OWP656264 PGL656263:PGL656264 PQH656263:PQH656264 QAD656263:QAD656264 QJZ656263:QJZ656264 QTV656263:QTV656264 RDR656263:RDR656264 RNN656263:RNN656264 RXJ656263:RXJ656264 SHF656263:SHF656264 SRB656263:SRB656264 TAX656263:TAX656264 TKT656263:TKT656264 TUP656263:TUP656264 UEL656263:UEL656264 UOH656263:UOH656264 UYD656263:UYD656264 VHZ656263:VHZ656264 VRV656263:VRV656264 WBR656263:WBR656264 WLN656263:WLN656264 WVJ656263:WVJ656264 B721799:B721800 IX721799:IX721800 ST721799:ST721800 ACP721799:ACP721800 AML721799:AML721800 AWH721799:AWH721800 BGD721799:BGD721800 BPZ721799:BPZ721800 BZV721799:BZV721800 CJR721799:CJR721800 CTN721799:CTN721800 DDJ721799:DDJ721800 DNF721799:DNF721800 DXB721799:DXB721800 EGX721799:EGX721800 EQT721799:EQT721800 FAP721799:FAP721800 FKL721799:FKL721800 FUH721799:FUH721800 GED721799:GED721800 GNZ721799:GNZ721800 GXV721799:GXV721800 HHR721799:HHR721800 HRN721799:HRN721800 IBJ721799:IBJ721800 ILF721799:ILF721800 IVB721799:IVB721800 JEX721799:JEX721800 JOT721799:JOT721800 JYP721799:JYP721800 KIL721799:KIL721800 KSH721799:KSH721800 LCD721799:LCD721800 LLZ721799:LLZ721800 LVV721799:LVV721800 MFR721799:MFR721800 MPN721799:MPN721800 MZJ721799:MZJ721800 NJF721799:NJF721800 NTB721799:NTB721800 OCX721799:OCX721800 OMT721799:OMT721800 OWP721799:OWP721800 PGL721799:PGL721800 PQH721799:PQH721800 QAD721799:QAD721800 QJZ721799:QJZ721800 QTV721799:QTV721800 RDR721799:RDR721800 RNN721799:RNN721800 RXJ721799:RXJ721800 SHF721799:SHF721800 SRB721799:SRB721800 TAX721799:TAX721800 TKT721799:TKT721800 TUP721799:TUP721800 UEL721799:UEL721800 UOH721799:UOH721800 UYD721799:UYD721800 VHZ721799:VHZ721800 VRV721799:VRV721800 WBR721799:WBR721800 WLN721799:WLN721800 WVJ721799:WVJ721800 B787335:B787336 IX787335:IX787336 ST787335:ST787336 ACP787335:ACP787336 AML787335:AML787336 AWH787335:AWH787336 BGD787335:BGD787336 BPZ787335:BPZ787336 BZV787335:BZV787336 CJR787335:CJR787336 CTN787335:CTN787336 DDJ787335:DDJ787336 DNF787335:DNF787336 DXB787335:DXB787336 EGX787335:EGX787336 EQT787335:EQT787336 FAP787335:FAP787336 FKL787335:FKL787336 FUH787335:FUH787336 GED787335:GED787336 GNZ787335:GNZ787336 GXV787335:GXV787336 HHR787335:HHR787336 HRN787335:HRN787336 IBJ787335:IBJ787336 ILF787335:ILF787336 IVB787335:IVB787336 JEX787335:JEX787336 JOT787335:JOT787336 JYP787335:JYP787336 KIL787335:KIL787336 KSH787335:KSH787336 LCD787335:LCD787336 LLZ787335:LLZ787336 LVV787335:LVV787336 MFR787335:MFR787336 MPN787335:MPN787336 MZJ787335:MZJ787336 NJF787335:NJF787336 NTB787335:NTB787336 OCX787335:OCX787336 OMT787335:OMT787336 OWP787335:OWP787336 PGL787335:PGL787336 PQH787335:PQH787336 QAD787335:QAD787336 QJZ787335:QJZ787336 QTV787335:QTV787336 RDR787335:RDR787336 RNN787335:RNN787336 RXJ787335:RXJ787336 SHF787335:SHF787336 SRB787335:SRB787336 TAX787335:TAX787336 TKT787335:TKT787336 TUP787335:TUP787336 UEL787335:UEL787336 UOH787335:UOH787336 UYD787335:UYD787336 VHZ787335:VHZ787336 VRV787335:VRV787336 WBR787335:WBR787336 WLN787335:WLN787336 WVJ787335:WVJ787336 B852871:B852872 IX852871:IX852872 ST852871:ST852872 ACP852871:ACP852872 AML852871:AML852872 AWH852871:AWH852872 BGD852871:BGD852872 BPZ852871:BPZ852872 BZV852871:BZV852872 CJR852871:CJR852872 CTN852871:CTN852872 DDJ852871:DDJ852872 DNF852871:DNF852872 DXB852871:DXB852872 EGX852871:EGX852872 EQT852871:EQT852872 FAP852871:FAP852872 FKL852871:FKL852872 FUH852871:FUH852872 GED852871:GED852872 GNZ852871:GNZ852872 GXV852871:GXV852872 HHR852871:HHR852872 HRN852871:HRN852872 IBJ852871:IBJ852872 ILF852871:ILF852872 IVB852871:IVB852872 JEX852871:JEX852872 JOT852871:JOT852872 JYP852871:JYP852872 KIL852871:KIL852872 KSH852871:KSH852872 LCD852871:LCD852872 LLZ852871:LLZ852872 LVV852871:LVV852872 MFR852871:MFR852872 MPN852871:MPN852872 MZJ852871:MZJ852872 NJF852871:NJF852872 NTB852871:NTB852872 OCX852871:OCX852872 OMT852871:OMT852872 OWP852871:OWP852872 PGL852871:PGL852872 PQH852871:PQH852872 QAD852871:QAD852872 QJZ852871:QJZ852872 QTV852871:QTV852872 RDR852871:RDR852872 RNN852871:RNN852872 RXJ852871:RXJ852872 SHF852871:SHF852872 SRB852871:SRB852872 TAX852871:TAX852872 TKT852871:TKT852872 TUP852871:TUP852872 UEL852871:UEL852872 UOH852871:UOH852872 UYD852871:UYD852872 VHZ852871:VHZ852872 VRV852871:VRV852872 WBR852871:WBR852872 WLN852871:WLN852872 WVJ852871:WVJ852872 B918407:B918408 IX918407:IX918408 ST918407:ST918408 ACP918407:ACP918408 AML918407:AML918408 AWH918407:AWH918408 BGD918407:BGD918408 BPZ918407:BPZ918408 BZV918407:BZV918408 CJR918407:CJR918408 CTN918407:CTN918408 DDJ918407:DDJ918408 DNF918407:DNF918408 DXB918407:DXB918408 EGX918407:EGX918408 EQT918407:EQT918408 FAP918407:FAP918408 FKL918407:FKL918408 FUH918407:FUH918408 GED918407:GED918408 GNZ918407:GNZ918408 GXV918407:GXV918408 HHR918407:HHR918408 HRN918407:HRN918408 IBJ918407:IBJ918408 ILF918407:ILF918408 IVB918407:IVB918408 JEX918407:JEX918408 JOT918407:JOT918408 JYP918407:JYP918408 KIL918407:KIL918408 KSH918407:KSH918408 LCD918407:LCD918408 LLZ918407:LLZ918408 LVV918407:LVV918408 MFR918407:MFR918408 MPN918407:MPN918408 MZJ918407:MZJ918408 NJF918407:NJF918408 NTB918407:NTB918408 OCX918407:OCX918408 OMT918407:OMT918408 OWP918407:OWP918408 PGL918407:PGL918408 PQH918407:PQH918408 QAD918407:QAD918408 QJZ918407:QJZ918408 QTV918407:QTV918408 RDR918407:RDR918408 RNN918407:RNN918408 RXJ918407:RXJ918408 SHF918407:SHF918408 SRB918407:SRB918408 TAX918407:TAX918408 TKT918407:TKT918408 TUP918407:TUP918408 UEL918407:UEL918408 UOH918407:UOH918408 UYD918407:UYD918408 VHZ918407:VHZ918408 VRV918407:VRV918408 WBR918407:WBR918408 WLN918407:WLN918408 WVJ918407:WVJ918408 B983943:B983944 IX983943:IX983944 ST983943:ST983944 ACP983943:ACP983944 AML983943:AML983944 AWH983943:AWH983944 BGD983943:BGD983944 BPZ983943:BPZ983944 BZV983943:BZV983944 CJR983943:CJR983944 CTN983943:CTN983944 DDJ983943:DDJ983944 DNF983943:DNF983944 DXB983943:DXB983944 EGX983943:EGX983944 EQT983943:EQT983944 FAP983943:FAP983944 FKL983943:FKL983944 FUH983943:FUH983944 GED983943:GED983944 GNZ983943:GNZ983944 GXV983943:GXV983944 HHR983943:HHR983944 HRN983943:HRN983944 IBJ983943:IBJ983944 ILF983943:ILF983944 IVB983943:IVB983944 JEX983943:JEX983944 JOT983943:JOT983944 JYP983943:JYP983944 KIL983943:KIL983944 KSH983943:KSH983944 LCD983943:LCD983944 LLZ983943:LLZ983944 LVV983943:LVV983944 MFR983943:MFR983944 MPN983943:MPN983944 MZJ983943:MZJ983944 NJF983943:NJF983944 NTB983943:NTB983944 OCX983943:OCX983944 OMT983943:OMT983944 OWP983943:OWP983944 PGL983943:PGL983944 PQH983943:PQH983944 QAD983943:QAD983944 QJZ983943:QJZ983944 QTV983943:QTV983944 RDR983943:RDR983944 RNN983943:RNN983944 RXJ983943:RXJ983944 SHF983943:SHF983944 SRB983943:SRB983944 TAX983943:TAX983944 TKT983943:TKT983944 TUP983943:TUP983944 UEL983943:UEL983944 UOH983943:UOH983944 UYD983943:UYD983944 VHZ983943:VHZ983944 VRV983943:VRV983944 WBR983943:WBR983944 WLN983943:WLN983944 WVJ983943:WVJ983944 B1169:B1170 IX1169:IX1170 ST1169:ST1170 ACP1169:ACP1170 AML1169:AML1170 AWH1169:AWH1170 BGD1169:BGD1170 BPZ1169:BPZ1170 BZV1169:BZV1170 CJR1169:CJR1170 CTN1169:CTN1170 DDJ1169:DDJ1170 DNF1169:DNF1170 DXB1169:DXB1170 EGX1169:EGX1170 EQT1169:EQT1170 FAP1169:FAP1170 FKL1169:FKL1170 FUH1169:FUH1170 GED1169:GED1170 GNZ1169:GNZ1170 GXV1169:GXV1170 HHR1169:HHR1170 HRN1169:HRN1170 IBJ1169:IBJ1170 ILF1169:ILF1170 IVB1169:IVB1170 JEX1169:JEX1170 JOT1169:JOT1170 JYP1169:JYP1170 KIL1169:KIL1170 KSH1169:KSH1170 LCD1169:LCD1170 LLZ1169:LLZ1170 LVV1169:LVV1170 MFR1169:MFR1170 MPN1169:MPN1170 MZJ1169:MZJ1170 NJF1169:NJF1170 NTB1169:NTB1170 OCX1169:OCX1170 OMT1169:OMT1170 OWP1169:OWP1170 PGL1169:PGL1170 PQH1169:PQH1170 QAD1169:QAD1170 QJZ1169:QJZ1170 QTV1169:QTV1170 RDR1169:RDR1170 RNN1169:RNN1170 RXJ1169:RXJ1170 SHF1169:SHF1170 SRB1169:SRB1170 TAX1169:TAX1170 TKT1169:TKT1170 TUP1169:TUP1170 UEL1169:UEL1170 UOH1169:UOH1170 UYD1169:UYD1170 VHZ1169:VHZ1170 VRV1169:VRV1170 WBR1169:WBR1170 WLN1169:WLN1170 WVJ1169:WVJ1170 B66705:B66706 IX66705:IX66706 ST66705:ST66706 ACP66705:ACP66706 AML66705:AML66706 AWH66705:AWH66706 BGD66705:BGD66706 BPZ66705:BPZ66706 BZV66705:BZV66706 CJR66705:CJR66706 CTN66705:CTN66706 DDJ66705:DDJ66706 DNF66705:DNF66706 DXB66705:DXB66706 EGX66705:EGX66706 EQT66705:EQT66706 FAP66705:FAP66706 FKL66705:FKL66706 FUH66705:FUH66706 GED66705:GED66706 GNZ66705:GNZ66706 GXV66705:GXV66706 HHR66705:HHR66706 HRN66705:HRN66706 IBJ66705:IBJ66706 ILF66705:ILF66706 IVB66705:IVB66706 JEX66705:JEX66706 JOT66705:JOT66706 JYP66705:JYP66706 KIL66705:KIL66706 KSH66705:KSH66706 LCD66705:LCD66706 LLZ66705:LLZ66706 LVV66705:LVV66706 MFR66705:MFR66706 MPN66705:MPN66706 MZJ66705:MZJ66706 NJF66705:NJF66706 NTB66705:NTB66706 OCX66705:OCX66706 OMT66705:OMT66706 OWP66705:OWP66706 PGL66705:PGL66706 PQH66705:PQH66706 QAD66705:QAD66706 QJZ66705:QJZ66706 QTV66705:QTV66706 RDR66705:RDR66706 RNN66705:RNN66706 RXJ66705:RXJ66706 SHF66705:SHF66706 SRB66705:SRB66706 TAX66705:TAX66706 TKT66705:TKT66706 TUP66705:TUP66706 UEL66705:UEL66706 UOH66705:UOH66706 UYD66705:UYD66706 VHZ66705:VHZ66706 VRV66705:VRV66706 WBR66705:WBR66706 WLN66705:WLN66706 WVJ66705:WVJ66706 B132241:B132242 IX132241:IX132242 ST132241:ST132242 ACP132241:ACP132242 AML132241:AML132242 AWH132241:AWH132242 BGD132241:BGD132242 BPZ132241:BPZ132242 BZV132241:BZV132242 CJR132241:CJR132242 CTN132241:CTN132242 DDJ132241:DDJ132242 DNF132241:DNF132242 DXB132241:DXB132242 EGX132241:EGX132242 EQT132241:EQT132242 FAP132241:FAP132242 FKL132241:FKL132242 FUH132241:FUH132242 GED132241:GED132242 GNZ132241:GNZ132242 GXV132241:GXV132242 HHR132241:HHR132242 HRN132241:HRN132242 IBJ132241:IBJ132242 ILF132241:ILF132242 IVB132241:IVB132242 JEX132241:JEX132242 JOT132241:JOT132242 JYP132241:JYP132242 KIL132241:KIL132242 KSH132241:KSH132242 LCD132241:LCD132242 LLZ132241:LLZ132242 LVV132241:LVV132242 MFR132241:MFR132242 MPN132241:MPN132242 MZJ132241:MZJ132242 NJF132241:NJF132242 NTB132241:NTB132242 OCX132241:OCX132242 OMT132241:OMT132242 OWP132241:OWP132242 PGL132241:PGL132242 PQH132241:PQH132242 QAD132241:QAD132242 QJZ132241:QJZ132242 QTV132241:QTV132242 RDR132241:RDR132242 RNN132241:RNN132242 RXJ132241:RXJ132242 SHF132241:SHF132242 SRB132241:SRB132242 TAX132241:TAX132242 TKT132241:TKT132242 TUP132241:TUP132242 UEL132241:UEL132242 UOH132241:UOH132242 UYD132241:UYD132242 VHZ132241:VHZ132242 VRV132241:VRV132242 WBR132241:WBR132242 WLN132241:WLN132242 WVJ132241:WVJ132242 B197777:B197778 IX197777:IX197778 ST197777:ST197778 ACP197777:ACP197778 AML197777:AML197778 AWH197777:AWH197778 BGD197777:BGD197778 BPZ197777:BPZ197778 BZV197777:BZV197778 CJR197777:CJR197778 CTN197777:CTN197778 DDJ197777:DDJ197778 DNF197777:DNF197778 DXB197777:DXB197778 EGX197777:EGX197778 EQT197777:EQT197778 FAP197777:FAP197778 FKL197777:FKL197778 FUH197777:FUH197778 GED197777:GED197778 GNZ197777:GNZ197778 GXV197777:GXV197778 HHR197777:HHR197778 HRN197777:HRN197778 IBJ197777:IBJ197778 ILF197777:ILF197778 IVB197777:IVB197778 JEX197777:JEX197778 JOT197777:JOT197778 JYP197777:JYP197778 KIL197777:KIL197778 KSH197777:KSH197778 LCD197777:LCD197778 LLZ197777:LLZ197778 LVV197777:LVV197778 MFR197777:MFR197778 MPN197777:MPN197778 MZJ197777:MZJ197778 NJF197777:NJF197778 NTB197777:NTB197778 OCX197777:OCX197778 OMT197777:OMT197778 OWP197777:OWP197778 PGL197777:PGL197778 PQH197777:PQH197778 QAD197777:QAD197778 QJZ197777:QJZ197778 QTV197777:QTV197778 RDR197777:RDR197778 RNN197777:RNN197778 RXJ197777:RXJ197778 SHF197777:SHF197778 SRB197777:SRB197778 TAX197777:TAX197778 TKT197777:TKT197778 TUP197777:TUP197778 UEL197777:UEL197778 UOH197777:UOH197778 UYD197777:UYD197778 VHZ197777:VHZ197778 VRV197777:VRV197778 WBR197777:WBR197778 WLN197777:WLN197778 WVJ197777:WVJ197778 B263313:B263314 IX263313:IX263314 ST263313:ST263314 ACP263313:ACP263314 AML263313:AML263314 AWH263313:AWH263314 BGD263313:BGD263314 BPZ263313:BPZ263314 BZV263313:BZV263314 CJR263313:CJR263314 CTN263313:CTN263314 DDJ263313:DDJ263314 DNF263313:DNF263314 DXB263313:DXB263314 EGX263313:EGX263314 EQT263313:EQT263314 FAP263313:FAP263314 FKL263313:FKL263314 FUH263313:FUH263314 GED263313:GED263314 GNZ263313:GNZ263314 GXV263313:GXV263314 HHR263313:HHR263314 HRN263313:HRN263314 IBJ263313:IBJ263314 ILF263313:ILF263314 IVB263313:IVB263314 JEX263313:JEX263314 JOT263313:JOT263314 JYP263313:JYP263314 KIL263313:KIL263314 KSH263313:KSH263314 LCD263313:LCD263314 LLZ263313:LLZ263314 LVV263313:LVV263314 MFR263313:MFR263314 MPN263313:MPN263314 MZJ263313:MZJ263314 NJF263313:NJF263314 NTB263313:NTB263314 OCX263313:OCX263314 OMT263313:OMT263314 OWP263313:OWP263314 PGL263313:PGL263314 PQH263313:PQH263314 QAD263313:QAD263314 QJZ263313:QJZ263314 QTV263313:QTV263314 RDR263313:RDR263314 RNN263313:RNN263314 RXJ263313:RXJ263314 SHF263313:SHF263314 SRB263313:SRB263314 TAX263313:TAX263314 TKT263313:TKT263314 TUP263313:TUP263314 UEL263313:UEL263314 UOH263313:UOH263314 UYD263313:UYD263314 VHZ263313:VHZ263314 VRV263313:VRV263314 WBR263313:WBR263314 WLN263313:WLN263314 WVJ263313:WVJ263314 B328849:B328850 IX328849:IX328850 ST328849:ST328850 ACP328849:ACP328850 AML328849:AML328850 AWH328849:AWH328850 BGD328849:BGD328850 BPZ328849:BPZ328850 BZV328849:BZV328850 CJR328849:CJR328850 CTN328849:CTN328850 DDJ328849:DDJ328850 DNF328849:DNF328850 DXB328849:DXB328850 EGX328849:EGX328850 EQT328849:EQT328850 FAP328849:FAP328850 FKL328849:FKL328850 FUH328849:FUH328850 GED328849:GED328850 GNZ328849:GNZ328850 GXV328849:GXV328850 HHR328849:HHR328850 HRN328849:HRN328850 IBJ328849:IBJ328850 ILF328849:ILF328850 IVB328849:IVB328850 JEX328849:JEX328850 JOT328849:JOT328850 JYP328849:JYP328850 KIL328849:KIL328850 KSH328849:KSH328850 LCD328849:LCD328850 LLZ328849:LLZ328850 LVV328849:LVV328850 MFR328849:MFR328850 MPN328849:MPN328850 MZJ328849:MZJ328850 NJF328849:NJF328850 NTB328849:NTB328850 OCX328849:OCX328850 OMT328849:OMT328850 OWP328849:OWP328850 PGL328849:PGL328850 PQH328849:PQH328850 QAD328849:QAD328850 QJZ328849:QJZ328850 QTV328849:QTV328850 RDR328849:RDR328850 RNN328849:RNN328850 RXJ328849:RXJ328850 SHF328849:SHF328850 SRB328849:SRB328850 TAX328849:TAX328850 TKT328849:TKT328850 TUP328849:TUP328850 UEL328849:UEL328850 UOH328849:UOH328850 UYD328849:UYD328850 VHZ328849:VHZ328850 VRV328849:VRV328850 WBR328849:WBR328850 WLN328849:WLN328850 WVJ328849:WVJ328850 B394385:B394386 IX394385:IX394386 ST394385:ST394386 ACP394385:ACP394386 AML394385:AML394386 AWH394385:AWH394386 BGD394385:BGD394386 BPZ394385:BPZ394386 BZV394385:BZV394386 CJR394385:CJR394386 CTN394385:CTN394386 DDJ394385:DDJ394386 DNF394385:DNF394386 DXB394385:DXB394386 EGX394385:EGX394386 EQT394385:EQT394386 FAP394385:FAP394386 FKL394385:FKL394386 FUH394385:FUH394386 GED394385:GED394386 GNZ394385:GNZ394386 GXV394385:GXV394386 HHR394385:HHR394386 HRN394385:HRN394386 IBJ394385:IBJ394386 ILF394385:ILF394386 IVB394385:IVB394386 JEX394385:JEX394386 JOT394385:JOT394386 JYP394385:JYP394386 KIL394385:KIL394386 KSH394385:KSH394386 LCD394385:LCD394386 LLZ394385:LLZ394386 LVV394385:LVV394386 MFR394385:MFR394386 MPN394385:MPN394386 MZJ394385:MZJ394386 NJF394385:NJF394386 NTB394385:NTB394386 OCX394385:OCX394386 OMT394385:OMT394386 OWP394385:OWP394386 PGL394385:PGL394386 PQH394385:PQH394386 QAD394385:QAD394386 QJZ394385:QJZ394386 QTV394385:QTV394386 RDR394385:RDR394386 RNN394385:RNN394386 RXJ394385:RXJ394386 SHF394385:SHF394386 SRB394385:SRB394386 TAX394385:TAX394386 TKT394385:TKT394386 TUP394385:TUP394386 UEL394385:UEL394386 UOH394385:UOH394386 UYD394385:UYD394386 VHZ394385:VHZ394386 VRV394385:VRV394386 WBR394385:WBR394386 WLN394385:WLN394386 WVJ394385:WVJ394386 B459921:B459922 IX459921:IX459922 ST459921:ST459922 ACP459921:ACP459922 AML459921:AML459922 AWH459921:AWH459922 BGD459921:BGD459922 BPZ459921:BPZ459922 BZV459921:BZV459922 CJR459921:CJR459922 CTN459921:CTN459922 DDJ459921:DDJ459922 DNF459921:DNF459922 DXB459921:DXB459922 EGX459921:EGX459922 EQT459921:EQT459922 FAP459921:FAP459922 FKL459921:FKL459922 FUH459921:FUH459922 GED459921:GED459922 GNZ459921:GNZ459922 GXV459921:GXV459922 HHR459921:HHR459922 HRN459921:HRN459922 IBJ459921:IBJ459922 ILF459921:ILF459922 IVB459921:IVB459922 JEX459921:JEX459922 JOT459921:JOT459922 JYP459921:JYP459922 KIL459921:KIL459922 KSH459921:KSH459922 LCD459921:LCD459922 LLZ459921:LLZ459922 LVV459921:LVV459922 MFR459921:MFR459922 MPN459921:MPN459922 MZJ459921:MZJ459922 NJF459921:NJF459922 NTB459921:NTB459922 OCX459921:OCX459922 OMT459921:OMT459922 OWP459921:OWP459922 PGL459921:PGL459922 PQH459921:PQH459922 QAD459921:QAD459922 QJZ459921:QJZ459922 QTV459921:QTV459922 RDR459921:RDR459922 RNN459921:RNN459922 RXJ459921:RXJ459922 SHF459921:SHF459922 SRB459921:SRB459922 TAX459921:TAX459922 TKT459921:TKT459922 TUP459921:TUP459922 UEL459921:UEL459922 UOH459921:UOH459922 UYD459921:UYD459922 VHZ459921:VHZ459922 VRV459921:VRV459922 WBR459921:WBR459922 WLN459921:WLN459922 WVJ459921:WVJ459922 B525457:B525458 IX525457:IX525458 ST525457:ST525458 ACP525457:ACP525458 AML525457:AML525458 AWH525457:AWH525458 BGD525457:BGD525458 BPZ525457:BPZ525458 BZV525457:BZV525458 CJR525457:CJR525458 CTN525457:CTN525458 DDJ525457:DDJ525458 DNF525457:DNF525458 DXB525457:DXB525458 EGX525457:EGX525458 EQT525457:EQT525458 FAP525457:FAP525458 FKL525457:FKL525458 FUH525457:FUH525458 GED525457:GED525458 GNZ525457:GNZ525458 GXV525457:GXV525458 HHR525457:HHR525458 HRN525457:HRN525458 IBJ525457:IBJ525458 ILF525457:ILF525458 IVB525457:IVB525458 JEX525457:JEX525458 JOT525457:JOT525458 JYP525457:JYP525458 KIL525457:KIL525458 KSH525457:KSH525458 LCD525457:LCD525458 LLZ525457:LLZ525458 LVV525457:LVV525458 MFR525457:MFR525458 MPN525457:MPN525458 MZJ525457:MZJ525458 NJF525457:NJF525458 NTB525457:NTB525458 OCX525457:OCX525458 OMT525457:OMT525458 OWP525457:OWP525458 PGL525457:PGL525458 PQH525457:PQH525458 QAD525457:QAD525458 QJZ525457:QJZ525458 QTV525457:QTV525458 RDR525457:RDR525458 RNN525457:RNN525458 RXJ525457:RXJ525458 SHF525457:SHF525458 SRB525457:SRB525458 TAX525457:TAX525458 TKT525457:TKT525458 TUP525457:TUP525458 UEL525457:UEL525458 UOH525457:UOH525458 UYD525457:UYD525458 VHZ525457:VHZ525458 VRV525457:VRV525458 WBR525457:WBR525458 WLN525457:WLN525458 WVJ525457:WVJ525458 B590993:B590994 IX590993:IX590994 ST590993:ST590994 ACP590993:ACP590994 AML590993:AML590994 AWH590993:AWH590994 BGD590993:BGD590994 BPZ590993:BPZ590994 BZV590993:BZV590994 CJR590993:CJR590994 CTN590993:CTN590994 DDJ590993:DDJ590994 DNF590993:DNF590994 DXB590993:DXB590994 EGX590993:EGX590994 EQT590993:EQT590994 FAP590993:FAP590994 FKL590993:FKL590994 FUH590993:FUH590994 GED590993:GED590994 GNZ590993:GNZ590994 GXV590993:GXV590994 HHR590993:HHR590994 HRN590993:HRN590994 IBJ590993:IBJ590994 ILF590993:ILF590994 IVB590993:IVB590994 JEX590993:JEX590994 JOT590993:JOT590994 JYP590993:JYP590994 KIL590993:KIL590994 KSH590993:KSH590994 LCD590993:LCD590994 LLZ590993:LLZ590994 LVV590993:LVV590994 MFR590993:MFR590994 MPN590993:MPN590994 MZJ590993:MZJ590994 NJF590993:NJF590994 NTB590993:NTB590994 OCX590993:OCX590994 OMT590993:OMT590994 OWP590993:OWP590994 PGL590993:PGL590994 PQH590993:PQH590994 QAD590993:QAD590994 QJZ590993:QJZ590994 QTV590993:QTV590994 RDR590993:RDR590994 RNN590993:RNN590994 RXJ590993:RXJ590994 SHF590993:SHF590994 SRB590993:SRB590994 TAX590993:TAX590994 TKT590993:TKT590994 TUP590993:TUP590994 UEL590993:UEL590994 UOH590993:UOH590994 UYD590993:UYD590994 VHZ590993:VHZ590994 VRV590993:VRV590994 WBR590993:WBR590994 WLN590993:WLN590994 WVJ590993:WVJ590994 B656529:B656530 IX656529:IX656530 ST656529:ST656530 ACP656529:ACP656530 AML656529:AML656530 AWH656529:AWH656530 BGD656529:BGD656530 BPZ656529:BPZ656530 BZV656529:BZV656530 CJR656529:CJR656530 CTN656529:CTN656530 DDJ656529:DDJ656530 DNF656529:DNF656530 DXB656529:DXB656530 EGX656529:EGX656530 EQT656529:EQT656530 FAP656529:FAP656530 FKL656529:FKL656530 FUH656529:FUH656530 GED656529:GED656530 GNZ656529:GNZ656530 GXV656529:GXV656530 HHR656529:HHR656530 HRN656529:HRN656530 IBJ656529:IBJ656530 ILF656529:ILF656530 IVB656529:IVB656530 JEX656529:JEX656530 JOT656529:JOT656530 JYP656529:JYP656530 KIL656529:KIL656530 KSH656529:KSH656530 LCD656529:LCD656530 LLZ656529:LLZ656530 LVV656529:LVV656530 MFR656529:MFR656530 MPN656529:MPN656530 MZJ656529:MZJ656530 NJF656529:NJF656530 NTB656529:NTB656530 OCX656529:OCX656530 OMT656529:OMT656530 OWP656529:OWP656530 PGL656529:PGL656530 PQH656529:PQH656530 QAD656529:QAD656530 QJZ656529:QJZ656530 QTV656529:QTV656530 RDR656529:RDR656530 RNN656529:RNN656530 RXJ656529:RXJ656530 SHF656529:SHF656530 SRB656529:SRB656530 TAX656529:TAX656530 TKT656529:TKT656530 TUP656529:TUP656530 UEL656529:UEL656530 UOH656529:UOH656530 UYD656529:UYD656530 VHZ656529:VHZ656530 VRV656529:VRV656530 WBR656529:WBR656530 WLN656529:WLN656530 WVJ656529:WVJ656530 B722065:B722066 IX722065:IX722066 ST722065:ST722066 ACP722065:ACP722066 AML722065:AML722066 AWH722065:AWH722066 BGD722065:BGD722066 BPZ722065:BPZ722066 BZV722065:BZV722066 CJR722065:CJR722066 CTN722065:CTN722066 DDJ722065:DDJ722066 DNF722065:DNF722066 DXB722065:DXB722066 EGX722065:EGX722066 EQT722065:EQT722066 FAP722065:FAP722066 FKL722065:FKL722066 FUH722065:FUH722066 GED722065:GED722066 GNZ722065:GNZ722066 GXV722065:GXV722066 HHR722065:HHR722066 HRN722065:HRN722066 IBJ722065:IBJ722066 ILF722065:ILF722066 IVB722065:IVB722066 JEX722065:JEX722066 JOT722065:JOT722066 JYP722065:JYP722066 KIL722065:KIL722066 KSH722065:KSH722066 LCD722065:LCD722066 LLZ722065:LLZ722066 LVV722065:LVV722066 MFR722065:MFR722066 MPN722065:MPN722066 MZJ722065:MZJ722066 NJF722065:NJF722066 NTB722065:NTB722066 OCX722065:OCX722066 OMT722065:OMT722066 OWP722065:OWP722066 PGL722065:PGL722066 PQH722065:PQH722066 QAD722065:QAD722066 QJZ722065:QJZ722066 QTV722065:QTV722066 RDR722065:RDR722066 RNN722065:RNN722066 RXJ722065:RXJ722066 SHF722065:SHF722066 SRB722065:SRB722066 TAX722065:TAX722066 TKT722065:TKT722066 TUP722065:TUP722066 UEL722065:UEL722066 UOH722065:UOH722066 UYD722065:UYD722066 VHZ722065:VHZ722066 VRV722065:VRV722066 WBR722065:WBR722066 WLN722065:WLN722066 WVJ722065:WVJ722066 B787601:B787602 IX787601:IX787602 ST787601:ST787602 ACP787601:ACP787602 AML787601:AML787602 AWH787601:AWH787602 BGD787601:BGD787602 BPZ787601:BPZ787602 BZV787601:BZV787602 CJR787601:CJR787602 CTN787601:CTN787602 DDJ787601:DDJ787602 DNF787601:DNF787602 DXB787601:DXB787602 EGX787601:EGX787602 EQT787601:EQT787602 FAP787601:FAP787602 FKL787601:FKL787602 FUH787601:FUH787602 GED787601:GED787602 GNZ787601:GNZ787602 GXV787601:GXV787602 HHR787601:HHR787602 HRN787601:HRN787602 IBJ787601:IBJ787602 ILF787601:ILF787602 IVB787601:IVB787602 JEX787601:JEX787602 JOT787601:JOT787602 JYP787601:JYP787602 KIL787601:KIL787602 KSH787601:KSH787602 LCD787601:LCD787602 LLZ787601:LLZ787602 LVV787601:LVV787602 MFR787601:MFR787602 MPN787601:MPN787602 MZJ787601:MZJ787602 NJF787601:NJF787602 NTB787601:NTB787602 OCX787601:OCX787602 OMT787601:OMT787602 OWP787601:OWP787602 PGL787601:PGL787602 PQH787601:PQH787602 QAD787601:QAD787602 QJZ787601:QJZ787602 QTV787601:QTV787602 RDR787601:RDR787602 RNN787601:RNN787602 RXJ787601:RXJ787602 SHF787601:SHF787602 SRB787601:SRB787602 TAX787601:TAX787602 TKT787601:TKT787602 TUP787601:TUP787602 UEL787601:UEL787602 UOH787601:UOH787602 UYD787601:UYD787602 VHZ787601:VHZ787602 VRV787601:VRV787602 WBR787601:WBR787602 WLN787601:WLN787602 WVJ787601:WVJ787602 B853137:B853138 IX853137:IX853138 ST853137:ST853138 ACP853137:ACP853138 AML853137:AML853138 AWH853137:AWH853138 BGD853137:BGD853138 BPZ853137:BPZ853138 BZV853137:BZV853138 CJR853137:CJR853138 CTN853137:CTN853138 DDJ853137:DDJ853138 DNF853137:DNF853138 DXB853137:DXB853138 EGX853137:EGX853138 EQT853137:EQT853138 FAP853137:FAP853138 FKL853137:FKL853138 FUH853137:FUH853138 GED853137:GED853138 GNZ853137:GNZ853138 GXV853137:GXV853138 HHR853137:HHR853138 HRN853137:HRN853138 IBJ853137:IBJ853138 ILF853137:ILF853138 IVB853137:IVB853138 JEX853137:JEX853138 JOT853137:JOT853138 JYP853137:JYP853138 KIL853137:KIL853138 KSH853137:KSH853138 LCD853137:LCD853138 LLZ853137:LLZ853138 LVV853137:LVV853138 MFR853137:MFR853138 MPN853137:MPN853138 MZJ853137:MZJ853138 NJF853137:NJF853138 NTB853137:NTB853138 OCX853137:OCX853138 OMT853137:OMT853138 OWP853137:OWP853138 PGL853137:PGL853138 PQH853137:PQH853138 QAD853137:QAD853138 QJZ853137:QJZ853138 QTV853137:QTV853138 RDR853137:RDR853138 RNN853137:RNN853138 RXJ853137:RXJ853138 SHF853137:SHF853138 SRB853137:SRB853138 TAX853137:TAX853138 TKT853137:TKT853138 TUP853137:TUP853138 UEL853137:UEL853138 UOH853137:UOH853138 UYD853137:UYD853138 VHZ853137:VHZ853138 VRV853137:VRV853138 WBR853137:WBR853138 WLN853137:WLN853138 WVJ853137:WVJ853138 B918673:B918674 IX918673:IX918674 ST918673:ST918674 ACP918673:ACP918674 AML918673:AML918674 AWH918673:AWH918674 BGD918673:BGD918674 BPZ918673:BPZ918674 BZV918673:BZV918674 CJR918673:CJR918674 CTN918673:CTN918674 DDJ918673:DDJ918674 DNF918673:DNF918674 DXB918673:DXB918674 EGX918673:EGX918674 EQT918673:EQT918674 FAP918673:FAP918674 FKL918673:FKL918674 FUH918673:FUH918674 GED918673:GED918674 GNZ918673:GNZ918674 GXV918673:GXV918674 HHR918673:HHR918674 HRN918673:HRN918674 IBJ918673:IBJ918674 ILF918673:ILF918674 IVB918673:IVB918674 JEX918673:JEX918674 JOT918673:JOT918674 JYP918673:JYP918674 KIL918673:KIL918674 KSH918673:KSH918674 LCD918673:LCD918674 LLZ918673:LLZ918674 LVV918673:LVV918674 MFR918673:MFR918674 MPN918673:MPN918674 MZJ918673:MZJ918674 NJF918673:NJF918674 NTB918673:NTB918674 OCX918673:OCX918674 OMT918673:OMT918674 OWP918673:OWP918674 PGL918673:PGL918674 PQH918673:PQH918674 QAD918673:QAD918674 QJZ918673:QJZ918674 QTV918673:QTV918674 RDR918673:RDR918674 RNN918673:RNN918674 RXJ918673:RXJ918674 SHF918673:SHF918674 SRB918673:SRB918674 TAX918673:TAX918674 TKT918673:TKT918674 TUP918673:TUP918674 UEL918673:UEL918674 UOH918673:UOH918674 UYD918673:UYD918674 VHZ918673:VHZ918674 VRV918673:VRV918674 WBR918673:WBR918674 WLN918673:WLN918674 WVJ918673:WVJ918674 B984209:B984210 IX984209:IX984210 ST984209:ST984210 ACP984209:ACP984210 AML984209:AML984210 AWH984209:AWH984210 BGD984209:BGD984210 BPZ984209:BPZ984210 BZV984209:BZV984210 CJR984209:CJR984210 CTN984209:CTN984210 DDJ984209:DDJ984210 DNF984209:DNF984210 DXB984209:DXB984210 EGX984209:EGX984210 EQT984209:EQT984210 FAP984209:FAP984210 FKL984209:FKL984210 FUH984209:FUH984210 GED984209:GED984210 GNZ984209:GNZ984210 GXV984209:GXV984210 HHR984209:HHR984210 HRN984209:HRN984210 IBJ984209:IBJ984210 ILF984209:ILF984210 IVB984209:IVB984210 JEX984209:JEX984210 JOT984209:JOT984210 JYP984209:JYP984210 KIL984209:KIL984210 KSH984209:KSH984210 LCD984209:LCD984210 LLZ984209:LLZ984210 LVV984209:LVV984210 MFR984209:MFR984210 MPN984209:MPN984210 MZJ984209:MZJ984210 NJF984209:NJF984210 NTB984209:NTB984210 OCX984209:OCX984210 OMT984209:OMT984210 OWP984209:OWP984210 PGL984209:PGL984210 PQH984209:PQH984210 QAD984209:QAD984210 QJZ984209:QJZ984210 QTV984209:QTV984210 RDR984209:RDR984210 RNN984209:RNN984210 RXJ984209:RXJ984210 SHF984209:SHF984210 SRB984209:SRB984210 TAX984209:TAX984210 TKT984209:TKT984210 TUP984209:TUP984210 UEL984209:UEL984210 UOH984209:UOH984210 UYD984209:UYD984210 VHZ984209:VHZ984210 VRV984209:VRV984210 WBR984209:WBR984210 WLN984209:WLN984210 WVJ984209:WVJ984210 B1196 IX1196 ST1196 ACP1196 AML1196 AWH1196 BGD1196 BPZ1196 BZV1196 CJR1196 CTN1196 DDJ1196 DNF1196 DXB1196 EGX1196 EQT1196 FAP1196 FKL1196 FUH1196 GED1196 GNZ1196 GXV1196 HHR1196 HRN1196 IBJ1196 ILF1196 IVB1196 JEX1196 JOT1196 JYP1196 KIL1196 KSH1196 LCD1196 LLZ1196 LVV1196 MFR1196 MPN1196 MZJ1196 NJF1196 NTB1196 OCX1196 OMT1196 OWP1196 PGL1196 PQH1196 QAD1196 QJZ1196 QTV1196 RDR1196 RNN1196 RXJ1196 SHF1196 SRB1196 TAX1196 TKT1196 TUP1196 UEL1196 UOH1196 UYD1196 VHZ1196 VRV1196 WBR1196 WLN1196 WVJ1196 B66732 IX66732 ST66732 ACP66732 AML66732 AWH66732 BGD66732 BPZ66732 BZV66732 CJR66732 CTN66732 DDJ66732 DNF66732 DXB66732 EGX66732 EQT66732 FAP66732 FKL66732 FUH66732 GED66732 GNZ66732 GXV66732 HHR66732 HRN66732 IBJ66732 ILF66732 IVB66732 JEX66732 JOT66732 JYP66732 KIL66732 KSH66732 LCD66732 LLZ66732 LVV66732 MFR66732 MPN66732 MZJ66732 NJF66732 NTB66732 OCX66732 OMT66732 OWP66732 PGL66732 PQH66732 QAD66732 QJZ66732 QTV66732 RDR66732 RNN66732 RXJ66732 SHF66732 SRB66732 TAX66732 TKT66732 TUP66732 UEL66732 UOH66732 UYD66732 VHZ66732 VRV66732 WBR66732 WLN66732 WVJ66732 B132268 IX132268 ST132268 ACP132268 AML132268 AWH132268 BGD132268 BPZ132268 BZV132268 CJR132268 CTN132268 DDJ132268 DNF132268 DXB132268 EGX132268 EQT132268 FAP132268 FKL132268 FUH132268 GED132268 GNZ132268 GXV132268 HHR132268 HRN132268 IBJ132268 ILF132268 IVB132268 JEX132268 JOT132268 JYP132268 KIL132268 KSH132268 LCD132268 LLZ132268 LVV132268 MFR132268 MPN132268 MZJ132268 NJF132268 NTB132268 OCX132268 OMT132268 OWP132268 PGL132268 PQH132268 QAD132268 QJZ132268 QTV132268 RDR132268 RNN132268 RXJ132268 SHF132268 SRB132268 TAX132268 TKT132268 TUP132268 UEL132268 UOH132268 UYD132268 VHZ132268 VRV132268 WBR132268 WLN132268 WVJ132268 B197804 IX197804 ST197804 ACP197804 AML197804 AWH197804 BGD197804 BPZ197804 BZV197804 CJR197804 CTN197804 DDJ197804 DNF197804 DXB197804 EGX197804 EQT197804 FAP197804 FKL197804 FUH197804 GED197804 GNZ197804 GXV197804 HHR197804 HRN197804 IBJ197804 ILF197804 IVB197804 JEX197804 JOT197804 JYP197804 KIL197804 KSH197804 LCD197804 LLZ197804 LVV197804 MFR197804 MPN197804 MZJ197804 NJF197804 NTB197804 OCX197804 OMT197804 OWP197804 PGL197804 PQH197804 QAD197804 QJZ197804 QTV197804 RDR197804 RNN197804 RXJ197804 SHF197804 SRB197804 TAX197804 TKT197804 TUP197804 UEL197804 UOH197804 UYD197804 VHZ197804 VRV197804 WBR197804 WLN197804 WVJ197804 B263340 IX263340 ST263340 ACP263340 AML263340 AWH263340 BGD263340 BPZ263340 BZV263340 CJR263340 CTN263340 DDJ263340 DNF263340 DXB263340 EGX263340 EQT263340 FAP263340 FKL263340 FUH263340 GED263340 GNZ263340 GXV263340 HHR263340 HRN263340 IBJ263340 ILF263340 IVB263340 JEX263340 JOT263340 JYP263340 KIL263340 KSH263340 LCD263340 LLZ263340 LVV263340 MFR263340 MPN263340 MZJ263340 NJF263340 NTB263340 OCX263340 OMT263340 OWP263340 PGL263340 PQH263340 QAD263340 QJZ263340 QTV263340 RDR263340 RNN263340 RXJ263340 SHF263340 SRB263340 TAX263340 TKT263340 TUP263340 UEL263340 UOH263340 UYD263340 VHZ263340 VRV263340 WBR263340 WLN263340 WVJ263340 B328876 IX328876 ST328876 ACP328876 AML328876 AWH328876 BGD328876 BPZ328876 BZV328876 CJR328876 CTN328876 DDJ328876 DNF328876 DXB328876 EGX328876 EQT328876 FAP328876 FKL328876 FUH328876 GED328876 GNZ328876 GXV328876 HHR328876 HRN328876 IBJ328876 ILF328876 IVB328876 JEX328876 JOT328876 JYP328876 KIL328876 KSH328876 LCD328876 LLZ328876 LVV328876 MFR328876 MPN328876 MZJ328876 NJF328876 NTB328876 OCX328876 OMT328876 OWP328876 PGL328876 PQH328876 QAD328876 QJZ328876 QTV328876 RDR328876 RNN328876 RXJ328876 SHF328876 SRB328876 TAX328876 TKT328876 TUP328876 UEL328876 UOH328876 UYD328876 VHZ328876 VRV328876 WBR328876 WLN328876 WVJ328876 B394412 IX394412 ST394412 ACP394412 AML394412 AWH394412 BGD394412 BPZ394412 BZV394412 CJR394412 CTN394412 DDJ394412 DNF394412 DXB394412 EGX394412 EQT394412 FAP394412 FKL394412 FUH394412 GED394412 GNZ394412 GXV394412 HHR394412 HRN394412 IBJ394412 ILF394412 IVB394412 JEX394412 JOT394412 JYP394412 KIL394412 KSH394412 LCD394412 LLZ394412 LVV394412 MFR394412 MPN394412 MZJ394412 NJF394412 NTB394412 OCX394412 OMT394412 OWP394412 PGL394412 PQH394412 QAD394412 QJZ394412 QTV394412 RDR394412 RNN394412 RXJ394412 SHF394412 SRB394412 TAX394412 TKT394412 TUP394412 UEL394412 UOH394412 UYD394412 VHZ394412 VRV394412 WBR394412 WLN394412 WVJ394412 B459948 IX459948 ST459948 ACP459948 AML459948 AWH459948 BGD459948 BPZ459948 BZV459948 CJR459948 CTN459948 DDJ459948 DNF459948 DXB459948 EGX459948 EQT459948 FAP459948 FKL459948 FUH459948 GED459948 GNZ459948 GXV459948 HHR459948 HRN459948 IBJ459948 ILF459948 IVB459948 JEX459948 JOT459948 JYP459948 KIL459948 KSH459948 LCD459948 LLZ459948 LVV459948 MFR459948 MPN459948 MZJ459948 NJF459948 NTB459948 OCX459948 OMT459948 OWP459948 PGL459948 PQH459948 QAD459948 QJZ459948 QTV459948 RDR459948 RNN459948 RXJ459948 SHF459948 SRB459948 TAX459948 TKT459948 TUP459948 UEL459948 UOH459948 UYD459948 VHZ459948 VRV459948 WBR459948 WLN459948 WVJ459948 B525484 IX525484 ST525484 ACP525484 AML525484 AWH525484 BGD525484 BPZ525484 BZV525484 CJR525484 CTN525484 DDJ525484 DNF525484 DXB525484 EGX525484 EQT525484 FAP525484 FKL525484 FUH525484 GED525484 GNZ525484 GXV525484 HHR525484 HRN525484 IBJ525484 ILF525484 IVB525484 JEX525484 JOT525484 JYP525484 KIL525484 KSH525484 LCD525484 LLZ525484 LVV525484 MFR525484 MPN525484 MZJ525484 NJF525484 NTB525484 OCX525484 OMT525484 OWP525484 PGL525484 PQH525484 QAD525484 QJZ525484 QTV525484 RDR525484 RNN525484 RXJ525484 SHF525484 SRB525484 TAX525484 TKT525484 TUP525484 UEL525484 UOH525484 UYD525484 VHZ525484 VRV525484 WBR525484 WLN525484 WVJ525484 B591020 IX591020 ST591020 ACP591020 AML591020 AWH591020 BGD591020 BPZ591020 BZV591020 CJR591020 CTN591020 DDJ591020 DNF591020 DXB591020 EGX591020 EQT591020 FAP591020 FKL591020 FUH591020 GED591020 GNZ591020 GXV591020 HHR591020 HRN591020 IBJ591020 ILF591020 IVB591020 JEX591020 JOT591020 JYP591020 KIL591020 KSH591020 LCD591020 LLZ591020 LVV591020 MFR591020 MPN591020 MZJ591020 NJF591020 NTB591020 OCX591020 OMT591020 OWP591020 PGL591020 PQH591020 QAD591020 QJZ591020 QTV591020 RDR591020 RNN591020 RXJ591020 SHF591020 SRB591020 TAX591020 TKT591020 TUP591020 UEL591020 UOH591020 UYD591020 VHZ591020 VRV591020 WBR591020 WLN591020 WVJ591020 B656556 IX656556 ST656556 ACP656556 AML656556 AWH656556 BGD656556 BPZ656556 BZV656556 CJR656556 CTN656556 DDJ656556 DNF656556 DXB656556 EGX656556 EQT656556 FAP656556 FKL656556 FUH656556 GED656556 GNZ656556 GXV656556 HHR656556 HRN656556 IBJ656556 ILF656556 IVB656556 JEX656556 JOT656556 JYP656556 KIL656556 KSH656556 LCD656556 LLZ656556 LVV656556 MFR656556 MPN656556 MZJ656556 NJF656556 NTB656556 OCX656556 OMT656556 OWP656556 PGL656556 PQH656556 QAD656556 QJZ656556 QTV656556 RDR656556 RNN656556 RXJ656556 SHF656556 SRB656556 TAX656556 TKT656556 TUP656556 UEL656556 UOH656556 UYD656556 VHZ656556 VRV656556 WBR656556 WLN656556 WVJ656556 B722092 IX722092 ST722092 ACP722092 AML722092 AWH722092 BGD722092 BPZ722092 BZV722092 CJR722092 CTN722092 DDJ722092 DNF722092 DXB722092 EGX722092 EQT722092 FAP722092 FKL722092 FUH722092 GED722092 GNZ722092 GXV722092 HHR722092 HRN722092 IBJ722092 ILF722092 IVB722092 JEX722092 JOT722092 JYP722092 KIL722092 KSH722092 LCD722092 LLZ722092 LVV722092 MFR722092 MPN722092 MZJ722092 NJF722092 NTB722092 OCX722092 OMT722092 OWP722092 PGL722092 PQH722092 QAD722092 QJZ722092 QTV722092 RDR722092 RNN722092 RXJ722092 SHF722092 SRB722092 TAX722092 TKT722092 TUP722092 UEL722092 UOH722092 UYD722092 VHZ722092 VRV722092 WBR722092 WLN722092 WVJ722092 B787628 IX787628 ST787628 ACP787628 AML787628 AWH787628 BGD787628 BPZ787628 BZV787628 CJR787628 CTN787628 DDJ787628 DNF787628 DXB787628 EGX787628 EQT787628 FAP787628 FKL787628 FUH787628 GED787628 GNZ787628 GXV787628 HHR787628 HRN787628 IBJ787628 ILF787628 IVB787628 JEX787628 JOT787628 JYP787628 KIL787628 KSH787628 LCD787628 LLZ787628 LVV787628 MFR787628 MPN787628 MZJ787628 NJF787628 NTB787628 OCX787628 OMT787628 OWP787628 PGL787628 PQH787628 QAD787628 QJZ787628 QTV787628 RDR787628 RNN787628 RXJ787628 SHF787628 SRB787628 TAX787628 TKT787628 TUP787628 UEL787628 UOH787628 UYD787628 VHZ787628 VRV787628 WBR787628 WLN787628 WVJ787628 B853164 IX853164 ST853164 ACP853164 AML853164 AWH853164 BGD853164 BPZ853164 BZV853164 CJR853164 CTN853164 DDJ853164 DNF853164 DXB853164 EGX853164 EQT853164 FAP853164 FKL853164 FUH853164 GED853164 GNZ853164 GXV853164 HHR853164 HRN853164 IBJ853164 ILF853164 IVB853164 JEX853164 JOT853164 JYP853164 KIL853164 KSH853164 LCD853164 LLZ853164 LVV853164 MFR853164 MPN853164 MZJ853164 NJF853164 NTB853164 OCX853164 OMT853164 OWP853164 PGL853164 PQH853164 QAD853164 QJZ853164 QTV853164 RDR853164 RNN853164 RXJ853164 SHF853164 SRB853164 TAX853164 TKT853164 TUP853164 UEL853164 UOH853164 UYD853164 VHZ853164 VRV853164 WBR853164 WLN853164 WVJ853164 B918700 IX918700 ST918700 ACP918700 AML918700 AWH918700 BGD918700 BPZ918700 BZV918700 CJR918700 CTN918700 DDJ918700 DNF918700 DXB918700 EGX918700 EQT918700 FAP918700 FKL918700 FUH918700 GED918700 GNZ918700 GXV918700 HHR918700 HRN918700 IBJ918700 ILF918700 IVB918700 JEX918700 JOT918700 JYP918700 KIL918700 KSH918700 LCD918700 LLZ918700 LVV918700 MFR918700 MPN918700 MZJ918700 NJF918700 NTB918700 OCX918700 OMT918700 OWP918700 PGL918700 PQH918700 QAD918700 QJZ918700 QTV918700 RDR918700 RNN918700 RXJ918700 SHF918700 SRB918700 TAX918700 TKT918700 TUP918700 UEL918700 UOH918700 UYD918700 VHZ918700 VRV918700 WBR918700 WLN918700 WVJ918700 B984236 IX984236 ST984236 ACP984236 AML984236 AWH984236 BGD984236 BPZ984236 BZV984236 CJR984236 CTN984236 DDJ984236 DNF984236 DXB984236 EGX984236 EQT984236 FAP984236 FKL984236 FUH984236 GED984236 GNZ984236 GXV984236 HHR984236 HRN984236 IBJ984236 ILF984236 IVB984236 JEX984236 JOT984236 JYP984236 KIL984236 KSH984236 LCD984236 LLZ984236 LVV984236 MFR984236 MPN984236 MZJ984236 NJF984236 NTB984236 OCX984236 OMT984236 OWP984236 PGL984236 PQH984236 QAD984236 QJZ984236 QTV984236 RDR984236 RNN984236 RXJ984236 SHF984236 SRB984236 TAX984236 TKT984236 TUP984236 UEL984236 UOH984236 UYD984236 VHZ984236 VRV984236 WBR984236 WLN984236 WVJ984236 B1035 IX1035 ST1035 ACP1035 AML1035 AWH1035 BGD1035 BPZ1035 BZV1035 CJR1035 CTN1035 DDJ1035 DNF1035 DXB1035 EGX1035 EQT1035 FAP1035 FKL1035 FUH1035 GED1035 GNZ1035 GXV1035 HHR1035 HRN1035 IBJ1035 ILF1035 IVB1035 JEX1035 JOT1035 JYP1035 KIL1035 KSH1035 LCD1035 LLZ1035 LVV1035 MFR1035 MPN1035 MZJ1035 NJF1035 NTB1035 OCX1035 OMT1035 OWP1035 PGL1035 PQH1035 QAD1035 QJZ1035 QTV1035 RDR1035 RNN1035 RXJ1035 SHF1035 SRB1035 TAX1035 TKT1035 TUP1035 UEL1035 UOH1035 UYD1035 VHZ1035 VRV1035 WBR1035 WLN1035 WVJ1035 B66571 IX66571 ST66571 ACP66571 AML66571 AWH66571 BGD66571 BPZ66571 BZV66571 CJR66571 CTN66571 DDJ66571 DNF66571 DXB66571 EGX66571 EQT66571 FAP66571 FKL66571 FUH66571 GED66571 GNZ66571 GXV66571 HHR66571 HRN66571 IBJ66571 ILF66571 IVB66571 JEX66571 JOT66571 JYP66571 KIL66571 KSH66571 LCD66571 LLZ66571 LVV66571 MFR66571 MPN66571 MZJ66571 NJF66571 NTB66571 OCX66571 OMT66571 OWP66571 PGL66571 PQH66571 QAD66571 QJZ66571 QTV66571 RDR66571 RNN66571 RXJ66571 SHF66571 SRB66571 TAX66571 TKT66571 TUP66571 UEL66571 UOH66571 UYD66571 VHZ66571 VRV66571 WBR66571 WLN66571 WVJ66571 B132107 IX132107 ST132107 ACP132107 AML132107 AWH132107 BGD132107 BPZ132107 BZV132107 CJR132107 CTN132107 DDJ132107 DNF132107 DXB132107 EGX132107 EQT132107 FAP132107 FKL132107 FUH132107 GED132107 GNZ132107 GXV132107 HHR132107 HRN132107 IBJ132107 ILF132107 IVB132107 JEX132107 JOT132107 JYP132107 KIL132107 KSH132107 LCD132107 LLZ132107 LVV132107 MFR132107 MPN132107 MZJ132107 NJF132107 NTB132107 OCX132107 OMT132107 OWP132107 PGL132107 PQH132107 QAD132107 QJZ132107 QTV132107 RDR132107 RNN132107 RXJ132107 SHF132107 SRB132107 TAX132107 TKT132107 TUP132107 UEL132107 UOH132107 UYD132107 VHZ132107 VRV132107 WBR132107 WLN132107 WVJ132107 B197643 IX197643 ST197643 ACP197643 AML197643 AWH197643 BGD197643 BPZ197643 BZV197643 CJR197643 CTN197643 DDJ197643 DNF197643 DXB197643 EGX197643 EQT197643 FAP197643 FKL197643 FUH197643 GED197643 GNZ197643 GXV197643 HHR197643 HRN197643 IBJ197643 ILF197643 IVB197643 JEX197643 JOT197643 JYP197643 KIL197643 KSH197643 LCD197643 LLZ197643 LVV197643 MFR197643 MPN197643 MZJ197643 NJF197643 NTB197643 OCX197643 OMT197643 OWP197643 PGL197643 PQH197643 QAD197643 QJZ197643 QTV197643 RDR197643 RNN197643 RXJ197643 SHF197643 SRB197643 TAX197643 TKT197643 TUP197643 UEL197643 UOH197643 UYD197643 VHZ197643 VRV197643 WBR197643 WLN197643 WVJ197643 B263179 IX263179 ST263179 ACP263179 AML263179 AWH263179 BGD263179 BPZ263179 BZV263179 CJR263179 CTN263179 DDJ263179 DNF263179 DXB263179 EGX263179 EQT263179 FAP263179 FKL263179 FUH263179 GED263179 GNZ263179 GXV263179 HHR263179 HRN263179 IBJ263179 ILF263179 IVB263179 JEX263179 JOT263179 JYP263179 KIL263179 KSH263179 LCD263179 LLZ263179 LVV263179 MFR263179 MPN263179 MZJ263179 NJF263179 NTB263179 OCX263179 OMT263179 OWP263179 PGL263179 PQH263179 QAD263179 QJZ263179 QTV263179 RDR263179 RNN263179 RXJ263179 SHF263179 SRB263179 TAX263179 TKT263179 TUP263179 UEL263179 UOH263179 UYD263179 VHZ263179 VRV263179 WBR263179 WLN263179 WVJ263179 B328715 IX328715 ST328715 ACP328715 AML328715 AWH328715 BGD328715 BPZ328715 BZV328715 CJR328715 CTN328715 DDJ328715 DNF328715 DXB328715 EGX328715 EQT328715 FAP328715 FKL328715 FUH328715 GED328715 GNZ328715 GXV328715 HHR328715 HRN328715 IBJ328715 ILF328715 IVB328715 JEX328715 JOT328715 JYP328715 KIL328715 KSH328715 LCD328715 LLZ328715 LVV328715 MFR328715 MPN328715 MZJ328715 NJF328715 NTB328715 OCX328715 OMT328715 OWP328715 PGL328715 PQH328715 QAD328715 QJZ328715 QTV328715 RDR328715 RNN328715 RXJ328715 SHF328715 SRB328715 TAX328715 TKT328715 TUP328715 UEL328715 UOH328715 UYD328715 VHZ328715 VRV328715 WBR328715 WLN328715 WVJ328715 B394251 IX394251 ST394251 ACP394251 AML394251 AWH394251 BGD394251 BPZ394251 BZV394251 CJR394251 CTN394251 DDJ394251 DNF394251 DXB394251 EGX394251 EQT394251 FAP394251 FKL394251 FUH394251 GED394251 GNZ394251 GXV394251 HHR394251 HRN394251 IBJ394251 ILF394251 IVB394251 JEX394251 JOT394251 JYP394251 KIL394251 KSH394251 LCD394251 LLZ394251 LVV394251 MFR394251 MPN394251 MZJ394251 NJF394251 NTB394251 OCX394251 OMT394251 OWP394251 PGL394251 PQH394251 QAD394251 QJZ394251 QTV394251 RDR394251 RNN394251 RXJ394251 SHF394251 SRB394251 TAX394251 TKT394251 TUP394251 UEL394251 UOH394251 UYD394251 VHZ394251 VRV394251 WBR394251 WLN394251 WVJ394251 B459787 IX459787 ST459787 ACP459787 AML459787 AWH459787 BGD459787 BPZ459787 BZV459787 CJR459787 CTN459787 DDJ459787 DNF459787 DXB459787 EGX459787 EQT459787 FAP459787 FKL459787 FUH459787 GED459787 GNZ459787 GXV459787 HHR459787 HRN459787 IBJ459787 ILF459787 IVB459787 JEX459787 JOT459787 JYP459787 KIL459787 KSH459787 LCD459787 LLZ459787 LVV459787 MFR459787 MPN459787 MZJ459787 NJF459787 NTB459787 OCX459787 OMT459787 OWP459787 PGL459787 PQH459787 QAD459787 QJZ459787 QTV459787 RDR459787 RNN459787 RXJ459787 SHF459787 SRB459787 TAX459787 TKT459787 TUP459787 UEL459787 UOH459787 UYD459787 VHZ459787 VRV459787 WBR459787 WLN459787 WVJ459787 B525323 IX525323 ST525323 ACP525323 AML525323 AWH525323 BGD525323 BPZ525323 BZV525323 CJR525323 CTN525323 DDJ525323 DNF525323 DXB525323 EGX525323 EQT525323 FAP525323 FKL525323 FUH525323 GED525323 GNZ525323 GXV525323 HHR525323 HRN525323 IBJ525323 ILF525323 IVB525323 JEX525323 JOT525323 JYP525323 KIL525323 KSH525323 LCD525323 LLZ525323 LVV525323 MFR525323 MPN525323 MZJ525323 NJF525323 NTB525323 OCX525323 OMT525323 OWP525323 PGL525323 PQH525323 QAD525323 QJZ525323 QTV525323 RDR525323 RNN525323 RXJ525323 SHF525323 SRB525323 TAX525323 TKT525323 TUP525323 UEL525323 UOH525323 UYD525323 VHZ525323 VRV525323 WBR525323 WLN525323 WVJ525323 B590859 IX590859 ST590859 ACP590859 AML590859 AWH590859 BGD590859 BPZ590859 BZV590859 CJR590859 CTN590859 DDJ590859 DNF590859 DXB590859 EGX590859 EQT590859 FAP590859 FKL590859 FUH590859 GED590859 GNZ590859 GXV590859 HHR590859 HRN590859 IBJ590859 ILF590859 IVB590859 JEX590859 JOT590859 JYP590859 KIL590859 KSH590859 LCD590859 LLZ590859 LVV590859 MFR590859 MPN590859 MZJ590859 NJF590859 NTB590859 OCX590859 OMT590859 OWP590859 PGL590859 PQH590859 QAD590859 QJZ590859 QTV590859 RDR590859 RNN590859 RXJ590859 SHF590859 SRB590859 TAX590859 TKT590859 TUP590859 UEL590859 UOH590859 UYD590859 VHZ590859 VRV590859 WBR590859 WLN590859 WVJ590859 B656395 IX656395 ST656395 ACP656395 AML656395 AWH656395 BGD656395 BPZ656395 BZV656395 CJR656395 CTN656395 DDJ656395 DNF656395 DXB656395 EGX656395 EQT656395 FAP656395 FKL656395 FUH656395 GED656395 GNZ656395 GXV656395 HHR656395 HRN656395 IBJ656395 ILF656395 IVB656395 JEX656395 JOT656395 JYP656395 KIL656395 KSH656395 LCD656395 LLZ656395 LVV656395 MFR656395 MPN656395 MZJ656395 NJF656395 NTB656395 OCX656395 OMT656395 OWP656395 PGL656395 PQH656395 QAD656395 QJZ656395 QTV656395 RDR656395 RNN656395 RXJ656395 SHF656395 SRB656395 TAX656395 TKT656395 TUP656395 UEL656395 UOH656395 UYD656395 VHZ656395 VRV656395 WBR656395 WLN656395 WVJ656395 B721931 IX721931 ST721931 ACP721931 AML721931 AWH721931 BGD721931 BPZ721931 BZV721931 CJR721931 CTN721931 DDJ721931 DNF721931 DXB721931 EGX721931 EQT721931 FAP721931 FKL721931 FUH721931 GED721931 GNZ721931 GXV721931 HHR721931 HRN721931 IBJ721931 ILF721931 IVB721931 JEX721931 JOT721931 JYP721931 KIL721931 KSH721931 LCD721931 LLZ721931 LVV721931 MFR721931 MPN721931 MZJ721931 NJF721931 NTB721931 OCX721931 OMT721931 OWP721931 PGL721931 PQH721931 QAD721931 QJZ721931 QTV721931 RDR721931 RNN721931 RXJ721931 SHF721931 SRB721931 TAX721931 TKT721931 TUP721931 UEL721931 UOH721931 UYD721931 VHZ721931 VRV721931 WBR721931 WLN721931 WVJ721931 B787467 IX787467 ST787467 ACP787467 AML787467 AWH787467 BGD787467 BPZ787467 BZV787467 CJR787467 CTN787467 DDJ787467 DNF787467 DXB787467 EGX787467 EQT787467 FAP787467 FKL787467 FUH787467 GED787467 GNZ787467 GXV787467 HHR787467 HRN787467 IBJ787467 ILF787467 IVB787467 JEX787467 JOT787467 JYP787467 KIL787467 KSH787467 LCD787467 LLZ787467 LVV787467 MFR787467 MPN787467 MZJ787467 NJF787467 NTB787467 OCX787467 OMT787467 OWP787467 PGL787467 PQH787467 QAD787467 QJZ787467 QTV787467 RDR787467 RNN787467 RXJ787467 SHF787467 SRB787467 TAX787467 TKT787467 TUP787467 UEL787467 UOH787467 UYD787467 VHZ787467 VRV787467 WBR787467 WLN787467 WVJ787467 B853003 IX853003 ST853003 ACP853003 AML853003 AWH853003 BGD853003 BPZ853003 BZV853003 CJR853003 CTN853003 DDJ853003 DNF853003 DXB853003 EGX853003 EQT853003 FAP853003 FKL853003 FUH853003 GED853003 GNZ853003 GXV853003 HHR853003 HRN853003 IBJ853003 ILF853003 IVB853003 JEX853003 JOT853003 JYP853003 KIL853003 KSH853003 LCD853003 LLZ853003 LVV853003 MFR853003 MPN853003 MZJ853003 NJF853003 NTB853003 OCX853003 OMT853003 OWP853003 PGL853003 PQH853003 QAD853003 QJZ853003 QTV853003 RDR853003 RNN853003 RXJ853003 SHF853003 SRB853003 TAX853003 TKT853003 TUP853003 UEL853003 UOH853003 UYD853003 VHZ853003 VRV853003 WBR853003 WLN853003 WVJ853003 B918539 IX918539 ST918539 ACP918539 AML918539 AWH918539 BGD918539 BPZ918539 BZV918539 CJR918539 CTN918539 DDJ918539 DNF918539 DXB918539 EGX918539 EQT918539 FAP918539 FKL918539 FUH918539 GED918539 GNZ918539 GXV918539 HHR918539 HRN918539 IBJ918539 ILF918539 IVB918539 JEX918539 JOT918539 JYP918539 KIL918539 KSH918539 LCD918539 LLZ918539 LVV918539 MFR918539 MPN918539 MZJ918539 NJF918539 NTB918539 OCX918539 OMT918539 OWP918539 PGL918539 PQH918539 QAD918539 QJZ918539 QTV918539 RDR918539 RNN918539 RXJ918539 SHF918539 SRB918539 TAX918539 TKT918539 TUP918539 UEL918539 UOH918539 UYD918539 VHZ918539 VRV918539 WBR918539 WLN918539 WVJ918539 B984075 IX984075 ST984075 ACP984075 AML984075 AWH984075 BGD984075 BPZ984075 BZV984075 CJR984075 CTN984075 DDJ984075 DNF984075 DXB984075 EGX984075 EQT984075 FAP984075 FKL984075 FUH984075 GED984075 GNZ984075 GXV984075 HHR984075 HRN984075 IBJ984075 ILF984075 IVB984075 JEX984075 JOT984075 JYP984075 KIL984075 KSH984075 LCD984075 LLZ984075 LVV984075 MFR984075 MPN984075 MZJ984075 NJF984075 NTB984075 OCX984075 OMT984075 OWP984075 PGL984075 PQH984075 QAD984075 QJZ984075 QTV984075 RDR984075 RNN984075 RXJ984075 SHF984075 SRB984075 TAX984075 TKT984075 TUP984075 UEL984075 UOH984075 UYD984075 VHZ984075 VRV984075 WBR984075 WLN984075 WVJ984075 B1126 IX1126 ST1126 ACP1126 AML1126 AWH1126 BGD1126 BPZ1126 BZV1126 CJR1126 CTN1126 DDJ1126 DNF1126 DXB1126 EGX1126 EQT1126 FAP1126 FKL1126 FUH1126 GED1126 GNZ1126 GXV1126 HHR1126 HRN1126 IBJ1126 ILF1126 IVB1126 JEX1126 JOT1126 JYP1126 KIL1126 KSH1126 LCD1126 LLZ1126 LVV1126 MFR1126 MPN1126 MZJ1126 NJF1126 NTB1126 OCX1126 OMT1126 OWP1126 PGL1126 PQH1126 QAD1126 QJZ1126 QTV1126 RDR1126 RNN1126 RXJ1126 SHF1126 SRB1126 TAX1126 TKT1126 TUP1126 UEL1126 UOH1126 UYD1126 VHZ1126 VRV1126 WBR1126 WLN1126 WVJ1126 B66662 IX66662 ST66662 ACP66662 AML66662 AWH66662 BGD66662 BPZ66662 BZV66662 CJR66662 CTN66662 DDJ66662 DNF66662 DXB66662 EGX66662 EQT66662 FAP66662 FKL66662 FUH66662 GED66662 GNZ66662 GXV66662 HHR66662 HRN66662 IBJ66662 ILF66662 IVB66662 JEX66662 JOT66662 JYP66662 KIL66662 KSH66662 LCD66662 LLZ66662 LVV66662 MFR66662 MPN66662 MZJ66662 NJF66662 NTB66662 OCX66662 OMT66662 OWP66662 PGL66662 PQH66662 QAD66662 QJZ66662 QTV66662 RDR66662 RNN66662 RXJ66662 SHF66662 SRB66662 TAX66662 TKT66662 TUP66662 UEL66662 UOH66662 UYD66662 VHZ66662 VRV66662 WBR66662 WLN66662 WVJ66662 B132198 IX132198 ST132198 ACP132198 AML132198 AWH132198 BGD132198 BPZ132198 BZV132198 CJR132198 CTN132198 DDJ132198 DNF132198 DXB132198 EGX132198 EQT132198 FAP132198 FKL132198 FUH132198 GED132198 GNZ132198 GXV132198 HHR132198 HRN132198 IBJ132198 ILF132198 IVB132198 JEX132198 JOT132198 JYP132198 KIL132198 KSH132198 LCD132198 LLZ132198 LVV132198 MFR132198 MPN132198 MZJ132198 NJF132198 NTB132198 OCX132198 OMT132198 OWP132198 PGL132198 PQH132198 QAD132198 QJZ132198 QTV132198 RDR132198 RNN132198 RXJ132198 SHF132198 SRB132198 TAX132198 TKT132198 TUP132198 UEL132198 UOH132198 UYD132198 VHZ132198 VRV132198 WBR132198 WLN132198 WVJ132198 B197734 IX197734 ST197734 ACP197734 AML197734 AWH197734 BGD197734 BPZ197734 BZV197734 CJR197734 CTN197734 DDJ197734 DNF197734 DXB197734 EGX197734 EQT197734 FAP197734 FKL197734 FUH197734 GED197734 GNZ197734 GXV197734 HHR197734 HRN197734 IBJ197734 ILF197734 IVB197734 JEX197734 JOT197734 JYP197734 KIL197734 KSH197734 LCD197734 LLZ197734 LVV197734 MFR197734 MPN197734 MZJ197734 NJF197734 NTB197734 OCX197734 OMT197734 OWP197734 PGL197734 PQH197734 QAD197734 QJZ197734 QTV197734 RDR197734 RNN197734 RXJ197734 SHF197734 SRB197734 TAX197734 TKT197734 TUP197734 UEL197734 UOH197734 UYD197734 VHZ197734 VRV197734 WBR197734 WLN197734 WVJ197734 B263270 IX263270 ST263270 ACP263270 AML263270 AWH263270 BGD263270 BPZ263270 BZV263270 CJR263270 CTN263270 DDJ263270 DNF263270 DXB263270 EGX263270 EQT263270 FAP263270 FKL263270 FUH263270 GED263270 GNZ263270 GXV263270 HHR263270 HRN263270 IBJ263270 ILF263270 IVB263270 JEX263270 JOT263270 JYP263270 KIL263270 KSH263270 LCD263270 LLZ263270 LVV263270 MFR263270 MPN263270 MZJ263270 NJF263270 NTB263270 OCX263270 OMT263270 OWP263270 PGL263270 PQH263270 QAD263270 QJZ263270 QTV263270 RDR263270 RNN263270 RXJ263270 SHF263270 SRB263270 TAX263270 TKT263270 TUP263270 UEL263270 UOH263270 UYD263270 VHZ263270 VRV263270 WBR263270 WLN263270 WVJ263270 B328806 IX328806 ST328806 ACP328806 AML328806 AWH328806 BGD328806 BPZ328806 BZV328806 CJR328806 CTN328806 DDJ328806 DNF328806 DXB328806 EGX328806 EQT328806 FAP328806 FKL328806 FUH328806 GED328806 GNZ328806 GXV328806 HHR328806 HRN328806 IBJ328806 ILF328806 IVB328806 JEX328806 JOT328806 JYP328806 KIL328806 KSH328806 LCD328806 LLZ328806 LVV328806 MFR328806 MPN328806 MZJ328806 NJF328806 NTB328806 OCX328806 OMT328806 OWP328806 PGL328806 PQH328806 QAD328806 QJZ328806 QTV328806 RDR328806 RNN328806 RXJ328806 SHF328806 SRB328806 TAX328806 TKT328806 TUP328806 UEL328806 UOH328806 UYD328806 VHZ328806 VRV328806 WBR328806 WLN328806 WVJ328806 B394342 IX394342 ST394342 ACP394342 AML394342 AWH394342 BGD394342 BPZ394342 BZV394342 CJR394342 CTN394342 DDJ394342 DNF394342 DXB394342 EGX394342 EQT394342 FAP394342 FKL394342 FUH394342 GED394342 GNZ394342 GXV394342 HHR394342 HRN394342 IBJ394342 ILF394342 IVB394342 JEX394342 JOT394342 JYP394342 KIL394342 KSH394342 LCD394342 LLZ394342 LVV394342 MFR394342 MPN394342 MZJ394342 NJF394342 NTB394342 OCX394342 OMT394342 OWP394342 PGL394342 PQH394342 QAD394342 QJZ394342 QTV394342 RDR394342 RNN394342 RXJ394342 SHF394342 SRB394342 TAX394342 TKT394342 TUP394342 UEL394342 UOH394342 UYD394342 VHZ394342 VRV394342 WBR394342 WLN394342 WVJ394342 B459878 IX459878 ST459878 ACP459878 AML459878 AWH459878 BGD459878 BPZ459878 BZV459878 CJR459878 CTN459878 DDJ459878 DNF459878 DXB459878 EGX459878 EQT459878 FAP459878 FKL459878 FUH459878 GED459878 GNZ459878 GXV459878 HHR459878 HRN459878 IBJ459878 ILF459878 IVB459878 JEX459878 JOT459878 JYP459878 KIL459878 KSH459878 LCD459878 LLZ459878 LVV459878 MFR459878 MPN459878 MZJ459878 NJF459878 NTB459878 OCX459878 OMT459878 OWP459878 PGL459878 PQH459878 QAD459878 QJZ459878 QTV459878 RDR459878 RNN459878 RXJ459878 SHF459878 SRB459878 TAX459878 TKT459878 TUP459878 UEL459878 UOH459878 UYD459878 VHZ459878 VRV459878 WBR459878 WLN459878 WVJ459878 B525414 IX525414 ST525414 ACP525414 AML525414 AWH525414 BGD525414 BPZ525414 BZV525414 CJR525414 CTN525414 DDJ525414 DNF525414 DXB525414 EGX525414 EQT525414 FAP525414 FKL525414 FUH525414 GED525414 GNZ525414 GXV525414 HHR525414 HRN525414 IBJ525414 ILF525414 IVB525414 JEX525414 JOT525414 JYP525414 KIL525414 KSH525414 LCD525414 LLZ525414 LVV525414 MFR525414 MPN525414 MZJ525414 NJF525414 NTB525414 OCX525414 OMT525414 OWP525414 PGL525414 PQH525414 QAD525414 QJZ525414 QTV525414 RDR525414 RNN525414 RXJ525414 SHF525414 SRB525414 TAX525414 TKT525414 TUP525414 UEL525414 UOH525414 UYD525414 VHZ525414 VRV525414 WBR525414 WLN525414 WVJ525414 B590950 IX590950 ST590950 ACP590950 AML590950 AWH590950 BGD590950 BPZ590950 BZV590950 CJR590950 CTN590950 DDJ590950 DNF590950 DXB590950 EGX590950 EQT590950 FAP590950 FKL590950 FUH590950 GED590950 GNZ590950 GXV590950 HHR590950 HRN590950 IBJ590950 ILF590950 IVB590950 JEX590950 JOT590950 JYP590950 KIL590950 KSH590950 LCD590950 LLZ590950 LVV590950 MFR590950 MPN590950 MZJ590950 NJF590950 NTB590950 OCX590950 OMT590950 OWP590950 PGL590950 PQH590950 QAD590950 QJZ590950 QTV590950 RDR590950 RNN590950 RXJ590950 SHF590950 SRB590950 TAX590950 TKT590950 TUP590950 UEL590950 UOH590950 UYD590950 VHZ590950 VRV590950 WBR590950 WLN590950 WVJ590950 B656486 IX656486 ST656486 ACP656486 AML656486 AWH656486 BGD656486 BPZ656486 BZV656486 CJR656486 CTN656486 DDJ656486 DNF656486 DXB656486 EGX656486 EQT656486 FAP656486 FKL656486 FUH656486 GED656486 GNZ656486 GXV656486 HHR656486 HRN656486 IBJ656486 ILF656486 IVB656486 JEX656486 JOT656486 JYP656486 KIL656486 KSH656486 LCD656486 LLZ656486 LVV656486 MFR656486 MPN656486 MZJ656486 NJF656486 NTB656486 OCX656486 OMT656486 OWP656486 PGL656486 PQH656486 QAD656486 QJZ656486 QTV656486 RDR656486 RNN656486 RXJ656486 SHF656486 SRB656486 TAX656486 TKT656486 TUP656486 UEL656486 UOH656486 UYD656486 VHZ656486 VRV656486 WBR656486 WLN656486 WVJ656486 B722022 IX722022 ST722022 ACP722022 AML722022 AWH722022 BGD722022 BPZ722022 BZV722022 CJR722022 CTN722022 DDJ722022 DNF722022 DXB722022 EGX722022 EQT722022 FAP722022 FKL722022 FUH722022 GED722022 GNZ722022 GXV722022 HHR722022 HRN722022 IBJ722022 ILF722022 IVB722022 JEX722022 JOT722022 JYP722022 KIL722022 KSH722022 LCD722022 LLZ722022 LVV722022 MFR722022 MPN722022 MZJ722022 NJF722022 NTB722022 OCX722022 OMT722022 OWP722022 PGL722022 PQH722022 QAD722022 QJZ722022 QTV722022 RDR722022 RNN722022 RXJ722022 SHF722022 SRB722022 TAX722022 TKT722022 TUP722022 UEL722022 UOH722022 UYD722022 VHZ722022 VRV722022 WBR722022 WLN722022 WVJ722022 B787558 IX787558 ST787558 ACP787558 AML787558 AWH787558 BGD787558 BPZ787558 BZV787558 CJR787558 CTN787558 DDJ787558 DNF787558 DXB787558 EGX787558 EQT787558 FAP787558 FKL787558 FUH787558 GED787558 GNZ787558 GXV787558 HHR787558 HRN787558 IBJ787558 ILF787558 IVB787558 JEX787558 JOT787558 JYP787558 KIL787558 KSH787558 LCD787558 LLZ787558 LVV787558 MFR787558 MPN787558 MZJ787558 NJF787558 NTB787558 OCX787558 OMT787558 OWP787558 PGL787558 PQH787558 QAD787558 QJZ787558 QTV787558 RDR787558 RNN787558 RXJ787558 SHF787558 SRB787558 TAX787558 TKT787558 TUP787558 UEL787558 UOH787558 UYD787558 VHZ787558 VRV787558 WBR787558 WLN787558 WVJ787558 B853094 IX853094 ST853094 ACP853094 AML853094 AWH853094 BGD853094 BPZ853094 BZV853094 CJR853094 CTN853094 DDJ853094 DNF853094 DXB853094 EGX853094 EQT853094 FAP853094 FKL853094 FUH853094 GED853094 GNZ853094 GXV853094 HHR853094 HRN853094 IBJ853094 ILF853094 IVB853094 JEX853094 JOT853094 JYP853094 KIL853094 KSH853094 LCD853094 LLZ853094 LVV853094 MFR853094 MPN853094 MZJ853094 NJF853094 NTB853094 OCX853094 OMT853094 OWP853094 PGL853094 PQH853094 QAD853094 QJZ853094 QTV853094 RDR853094 RNN853094 RXJ853094 SHF853094 SRB853094 TAX853094 TKT853094 TUP853094 UEL853094 UOH853094 UYD853094 VHZ853094 VRV853094 WBR853094 WLN853094 WVJ853094 B918630 IX918630 ST918630 ACP918630 AML918630 AWH918630 BGD918630 BPZ918630 BZV918630 CJR918630 CTN918630 DDJ918630 DNF918630 DXB918630 EGX918630 EQT918630 FAP918630 FKL918630 FUH918630 GED918630 GNZ918630 GXV918630 HHR918630 HRN918630 IBJ918630 ILF918630 IVB918630 JEX918630 JOT918630 JYP918630 KIL918630 KSH918630 LCD918630 LLZ918630 LVV918630 MFR918630 MPN918630 MZJ918630 NJF918630 NTB918630 OCX918630 OMT918630 OWP918630 PGL918630 PQH918630 QAD918630 QJZ918630 QTV918630 RDR918630 RNN918630 RXJ918630 SHF918630 SRB918630 TAX918630 TKT918630 TUP918630 UEL918630 UOH918630 UYD918630 VHZ918630 VRV918630 WBR918630 WLN918630 WVJ918630 B984166 IX984166 ST984166 ACP984166 AML984166 AWH984166 BGD984166 BPZ984166 BZV984166 CJR984166 CTN984166 DDJ984166 DNF984166 DXB984166 EGX984166 EQT984166 FAP984166 FKL984166 FUH984166 GED984166 GNZ984166 GXV984166 HHR984166 HRN984166 IBJ984166 ILF984166 IVB984166 JEX984166 JOT984166 JYP984166 KIL984166 KSH984166 LCD984166 LLZ984166 LVV984166 MFR984166 MPN984166 MZJ984166 NJF984166 NTB984166 OCX984166 OMT984166 OWP984166 PGL984166 PQH984166 QAD984166 QJZ984166 QTV984166 RDR984166 RNN984166 RXJ984166 SHF984166 SRB984166 TAX984166 TKT984166 TUP984166 UEL984166 UOH984166 UYD984166 VHZ984166 VRV984166 WBR984166 WLN984166 WVJ984166 B943:B944 IX943:IX944 ST943:ST944 ACP943:ACP944 AML943:AML944 AWH943:AWH944 BGD943:BGD944 BPZ943:BPZ944 BZV943:BZV944 CJR943:CJR944 CTN943:CTN944 DDJ943:DDJ944 DNF943:DNF944 DXB943:DXB944 EGX943:EGX944 EQT943:EQT944 FAP943:FAP944 FKL943:FKL944 FUH943:FUH944 GED943:GED944 GNZ943:GNZ944 GXV943:GXV944 HHR943:HHR944 HRN943:HRN944 IBJ943:IBJ944 ILF943:ILF944 IVB943:IVB944 JEX943:JEX944 JOT943:JOT944 JYP943:JYP944 KIL943:KIL944 KSH943:KSH944 LCD943:LCD944 LLZ943:LLZ944 LVV943:LVV944 MFR943:MFR944 MPN943:MPN944 MZJ943:MZJ944 NJF943:NJF944 NTB943:NTB944 OCX943:OCX944 OMT943:OMT944 OWP943:OWP944 PGL943:PGL944 PQH943:PQH944 QAD943:QAD944 QJZ943:QJZ944 QTV943:QTV944 RDR943:RDR944 RNN943:RNN944 RXJ943:RXJ944 SHF943:SHF944 SRB943:SRB944 TAX943:TAX944 TKT943:TKT944 TUP943:TUP944 UEL943:UEL944 UOH943:UOH944 UYD943:UYD944 VHZ943:VHZ944 VRV943:VRV944 WBR943:WBR944 WLN943:WLN944 WVJ943:WVJ944 B66479:B66480 IX66479:IX66480 ST66479:ST66480 ACP66479:ACP66480 AML66479:AML66480 AWH66479:AWH66480 BGD66479:BGD66480 BPZ66479:BPZ66480 BZV66479:BZV66480 CJR66479:CJR66480 CTN66479:CTN66480 DDJ66479:DDJ66480 DNF66479:DNF66480 DXB66479:DXB66480 EGX66479:EGX66480 EQT66479:EQT66480 FAP66479:FAP66480 FKL66479:FKL66480 FUH66479:FUH66480 GED66479:GED66480 GNZ66479:GNZ66480 GXV66479:GXV66480 HHR66479:HHR66480 HRN66479:HRN66480 IBJ66479:IBJ66480 ILF66479:ILF66480 IVB66479:IVB66480 JEX66479:JEX66480 JOT66479:JOT66480 JYP66479:JYP66480 KIL66479:KIL66480 KSH66479:KSH66480 LCD66479:LCD66480 LLZ66479:LLZ66480 LVV66479:LVV66480 MFR66479:MFR66480 MPN66479:MPN66480 MZJ66479:MZJ66480 NJF66479:NJF66480 NTB66479:NTB66480 OCX66479:OCX66480 OMT66479:OMT66480 OWP66479:OWP66480 PGL66479:PGL66480 PQH66479:PQH66480 QAD66479:QAD66480 QJZ66479:QJZ66480 QTV66479:QTV66480 RDR66479:RDR66480 RNN66479:RNN66480 RXJ66479:RXJ66480 SHF66479:SHF66480 SRB66479:SRB66480 TAX66479:TAX66480 TKT66479:TKT66480 TUP66479:TUP66480 UEL66479:UEL66480 UOH66479:UOH66480 UYD66479:UYD66480 VHZ66479:VHZ66480 VRV66479:VRV66480 WBR66479:WBR66480 WLN66479:WLN66480 WVJ66479:WVJ66480 B132015:B132016 IX132015:IX132016 ST132015:ST132016 ACP132015:ACP132016 AML132015:AML132016 AWH132015:AWH132016 BGD132015:BGD132016 BPZ132015:BPZ132016 BZV132015:BZV132016 CJR132015:CJR132016 CTN132015:CTN132016 DDJ132015:DDJ132016 DNF132015:DNF132016 DXB132015:DXB132016 EGX132015:EGX132016 EQT132015:EQT132016 FAP132015:FAP132016 FKL132015:FKL132016 FUH132015:FUH132016 GED132015:GED132016 GNZ132015:GNZ132016 GXV132015:GXV132016 HHR132015:HHR132016 HRN132015:HRN132016 IBJ132015:IBJ132016 ILF132015:ILF132016 IVB132015:IVB132016 JEX132015:JEX132016 JOT132015:JOT132016 JYP132015:JYP132016 KIL132015:KIL132016 KSH132015:KSH132016 LCD132015:LCD132016 LLZ132015:LLZ132016 LVV132015:LVV132016 MFR132015:MFR132016 MPN132015:MPN132016 MZJ132015:MZJ132016 NJF132015:NJF132016 NTB132015:NTB132016 OCX132015:OCX132016 OMT132015:OMT132016 OWP132015:OWP132016 PGL132015:PGL132016 PQH132015:PQH132016 QAD132015:QAD132016 QJZ132015:QJZ132016 QTV132015:QTV132016 RDR132015:RDR132016 RNN132015:RNN132016 RXJ132015:RXJ132016 SHF132015:SHF132016 SRB132015:SRB132016 TAX132015:TAX132016 TKT132015:TKT132016 TUP132015:TUP132016 UEL132015:UEL132016 UOH132015:UOH132016 UYD132015:UYD132016 VHZ132015:VHZ132016 VRV132015:VRV132016 WBR132015:WBR132016 WLN132015:WLN132016 WVJ132015:WVJ132016 B197551:B197552 IX197551:IX197552 ST197551:ST197552 ACP197551:ACP197552 AML197551:AML197552 AWH197551:AWH197552 BGD197551:BGD197552 BPZ197551:BPZ197552 BZV197551:BZV197552 CJR197551:CJR197552 CTN197551:CTN197552 DDJ197551:DDJ197552 DNF197551:DNF197552 DXB197551:DXB197552 EGX197551:EGX197552 EQT197551:EQT197552 FAP197551:FAP197552 FKL197551:FKL197552 FUH197551:FUH197552 GED197551:GED197552 GNZ197551:GNZ197552 GXV197551:GXV197552 HHR197551:HHR197552 HRN197551:HRN197552 IBJ197551:IBJ197552 ILF197551:ILF197552 IVB197551:IVB197552 JEX197551:JEX197552 JOT197551:JOT197552 JYP197551:JYP197552 KIL197551:KIL197552 KSH197551:KSH197552 LCD197551:LCD197552 LLZ197551:LLZ197552 LVV197551:LVV197552 MFR197551:MFR197552 MPN197551:MPN197552 MZJ197551:MZJ197552 NJF197551:NJF197552 NTB197551:NTB197552 OCX197551:OCX197552 OMT197551:OMT197552 OWP197551:OWP197552 PGL197551:PGL197552 PQH197551:PQH197552 QAD197551:QAD197552 QJZ197551:QJZ197552 QTV197551:QTV197552 RDR197551:RDR197552 RNN197551:RNN197552 RXJ197551:RXJ197552 SHF197551:SHF197552 SRB197551:SRB197552 TAX197551:TAX197552 TKT197551:TKT197552 TUP197551:TUP197552 UEL197551:UEL197552 UOH197551:UOH197552 UYD197551:UYD197552 VHZ197551:VHZ197552 VRV197551:VRV197552 WBR197551:WBR197552 WLN197551:WLN197552 WVJ197551:WVJ197552 B263087:B263088 IX263087:IX263088 ST263087:ST263088 ACP263087:ACP263088 AML263087:AML263088 AWH263087:AWH263088 BGD263087:BGD263088 BPZ263087:BPZ263088 BZV263087:BZV263088 CJR263087:CJR263088 CTN263087:CTN263088 DDJ263087:DDJ263088 DNF263087:DNF263088 DXB263087:DXB263088 EGX263087:EGX263088 EQT263087:EQT263088 FAP263087:FAP263088 FKL263087:FKL263088 FUH263087:FUH263088 GED263087:GED263088 GNZ263087:GNZ263088 GXV263087:GXV263088 HHR263087:HHR263088 HRN263087:HRN263088 IBJ263087:IBJ263088 ILF263087:ILF263088 IVB263087:IVB263088 JEX263087:JEX263088 JOT263087:JOT263088 JYP263087:JYP263088 KIL263087:KIL263088 KSH263087:KSH263088 LCD263087:LCD263088 LLZ263087:LLZ263088 LVV263087:LVV263088 MFR263087:MFR263088 MPN263087:MPN263088 MZJ263087:MZJ263088 NJF263087:NJF263088 NTB263087:NTB263088 OCX263087:OCX263088 OMT263087:OMT263088 OWP263087:OWP263088 PGL263087:PGL263088 PQH263087:PQH263088 QAD263087:QAD263088 QJZ263087:QJZ263088 QTV263087:QTV263088 RDR263087:RDR263088 RNN263087:RNN263088 RXJ263087:RXJ263088 SHF263087:SHF263088 SRB263087:SRB263088 TAX263087:TAX263088 TKT263087:TKT263088 TUP263087:TUP263088 UEL263087:UEL263088 UOH263087:UOH263088 UYD263087:UYD263088 VHZ263087:VHZ263088 VRV263087:VRV263088 WBR263087:WBR263088 WLN263087:WLN263088 WVJ263087:WVJ263088 B328623:B328624 IX328623:IX328624 ST328623:ST328624 ACP328623:ACP328624 AML328623:AML328624 AWH328623:AWH328624 BGD328623:BGD328624 BPZ328623:BPZ328624 BZV328623:BZV328624 CJR328623:CJR328624 CTN328623:CTN328624 DDJ328623:DDJ328624 DNF328623:DNF328624 DXB328623:DXB328624 EGX328623:EGX328624 EQT328623:EQT328624 FAP328623:FAP328624 FKL328623:FKL328624 FUH328623:FUH328624 GED328623:GED328624 GNZ328623:GNZ328624 GXV328623:GXV328624 HHR328623:HHR328624 HRN328623:HRN328624 IBJ328623:IBJ328624 ILF328623:ILF328624 IVB328623:IVB328624 JEX328623:JEX328624 JOT328623:JOT328624 JYP328623:JYP328624 KIL328623:KIL328624 KSH328623:KSH328624 LCD328623:LCD328624 LLZ328623:LLZ328624 LVV328623:LVV328624 MFR328623:MFR328624 MPN328623:MPN328624 MZJ328623:MZJ328624 NJF328623:NJF328624 NTB328623:NTB328624 OCX328623:OCX328624 OMT328623:OMT328624 OWP328623:OWP328624 PGL328623:PGL328624 PQH328623:PQH328624 QAD328623:QAD328624 QJZ328623:QJZ328624 QTV328623:QTV328624 RDR328623:RDR328624 RNN328623:RNN328624 RXJ328623:RXJ328624 SHF328623:SHF328624 SRB328623:SRB328624 TAX328623:TAX328624 TKT328623:TKT328624 TUP328623:TUP328624 UEL328623:UEL328624 UOH328623:UOH328624 UYD328623:UYD328624 VHZ328623:VHZ328624 VRV328623:VRV328624 WBR328623:WBR328624 WLN328623:WLN328624 WVJ328623:WVJ328624 B394159:B394160 IX394159:IX394160 ST394159:ST394160 ACP394159:ACP394160 AML394159:AML394160 AWH394159:AWH394160 BGD394159:BGD394160 BPZ394159:BPZ394160 BZV394159:BZV394160 CJR394159:CJR394160 CTN394159:CTN394160 DDJ394159:DDJ394160 DNF394159:DNF394160 DXB394159:DXB394160 EGX394159:EGX394160 EQT394159:EQT394160 FAP394159:FAP394160 FKL394159:FKL394160 FUH394159:FUH394160 GED394159:GED394160 GNZ394159:GNZ394160 GXV394159:GXV394160 HHR394159:HHR394160 HRN394159:HRN394160 IBJ394159:IBJ394160 ILF394159:ILF394160 IVB394159:IVB394160 JEX394159:JEX394160 JOT394159:JOT394160 JYP394159:JYP394160 KIL394159:KIL394160 KSH394159:KSH394160 LCD394159:LCD394160 LLZ394159:LLZ394160 LVV394159:LVV394160 MFR394159:MFR394160 MPN394159:MPN394160 MZJ394159:MZJ394160 NJF394159:NJF394160 NTB394159:NTB394160 OCX394159:OCX394160 OMT394159:OMT394160 OWP394159:OWP394160 PGL394159:PGL394160 PQH394159:PQH394160 QAD394159:QAD394160 QJZ394159:QJZ394160 QTV394159:QTV394160 RDR394159:RDR394160 RNN394159:RNN394160 RXJ394159:RXJ394160 SHF394159:SHF394160 SRB394159:SRB394160 TAX394159:TAX394160 TKT394159:TKT394160 TUP394159:TUP394160 UEL394159:UEL394160 UOH394159:UOH394160 UYD394159:UYD394160 VHZ394159:VHZ394160 VRV394159:VRV394160 WBR394159:WBR394160 WLN394159:WLN394160 WVJ394159:WVJ394160 B459695:B459696 IX459695:IX459696 ST459695:ST459696 ACP459695:ACP459696 AML459695:AML459696 AWH459695:AWH459696 BGD459695:BGD459696 BPZ459695:BPZ459696 BZV459695:BZV459696 CJR459695:CJR459696 CTN459695:CTN459696 DDJ459695:DDJ459696 DNF459695:DNF459696 DXB459695:DXB459696 EGX459695:EGX459696 EQT459695:EQT459696 FAP459695:FAP459696 FKL459695:FKL459696 FUH459695:FUH459696 GED459695:GED459696 GNZ459695:GNZ459696 GXV459695:GXV459696 HHR459695:HHR459696 HRN459695:HRN459696 IBJ459695:IBJ459696 ILF459695:ILF459696 IVB459695:IVB459696 JEX459695:JEX459696 JOT459695:JOT459696 JYP459695:JYP459696 KIL459695:KIL459696 KSH459695:KSH459696 LCD459695:LCD459696 LLZ459695:LLZ459696 LVV459695:LVV459696 MFR459695:MFR459696 MPN459695:MPN459696 MZJ459695:MZJ459696 NJF459695:NJF459696 NTB459695:NTB459696 OCX459695:OCX459696 OMT459695:OMT459696 OWP459695:OWP459696 PGL459695:PGL459696 PQH459695:PQH459696 QAD459695:QAD459696 QJZ459695:QJZ459696 QTV459695:QTV459696 RDR459695:RDR459696 RNN459695:RNN459696 RXJ459695:RXJ459696 SHF459695:SHF459696 SRB459695:SRB459696 TAX459695:TAX459696 TKT459695:TKT459696 TUP459695:TUP459696 UEL459695:UEL459696 UOH459695:UOH459696 UYD459695:UYD459696 VHZ459695:VHZ459696 VRV459695:VRV459696 WBR459695:WBR459696 WLN459695:WLN459696 WVJ459695:WVJ459696 B525231:B525232 IX525231:IX525232 ST525231:ST525232 ACP525231:ACP525232 AML525231:AML525232 AWH525231:AWH525232 BGD525231:BGD525232 BPZ525231:BPZ525232 BZV525231:BZV525232 CJR525231:CJR525232 CTN525231:CTN525232 DDJ525231:DDJ525232 DNF525231:DNF525232 DXB525231:DXB525232 EGX525231:EGX525232 EQT525231:EQT525232 FAP525231:FAP525232 FKL525231:FKL525232 FUH525231:FUH525232 GED525231:GED525232 GNZ525231:GNZ525232 GXV525231:GXV525232 HHR525231:HHR525232 HRN525231:HRN525232 IBJ525231:IBJ525232 ILF525231:ILF525232 IVB525231:IVB525232 JEX525231:JEX525232 JOT525231:JOT525232 JYP525231:JYP525232 KIL525231:KIL525232 KSH525231:KSH525232 LCD525231:LCD525232 LLZ525231:LLZ525232 LVV525231:LVV525232 MFR525231:MFR525232 MPN525231:MPN525232 MZJ525231:MZJ525232 NJF525231:NJF525232 NTB525231:NTB525232 OCX525231:OCX525232 OMT525231:OMT525232 OWP525231:OWP525232 PGL525231:PGL525232 PQH525231:PQH525232 QAD525231:QAD525232 QJZ525231:QJZ525232 QTV525231:QTV525232 RDR525231:RDR525232 RNN525231:RNN525232 RXJ525231:RXJ525232 SHF525231:SHF525232 SRB525231:SRB525232 TAX525231:TAX525232 TKT525231:TKT525232 TUP525231:TUP525232 UEL525231:UEL525232 UOH525231:UOH525232 UYD525231:UYD525232 VHZ525231:VHZ525232 VRV525231:VRV525232 WBR525231:WBR525232 WLN525231:WLN525232 WVJ525231:WVJ525232 B590767:B590768 IX590767:IX590768 ST590767:ST590768 ACP590767:ACP590768 AML590767:AML590768 AWH590767:AWH590768 BGD590767:BGD590768 BPZ590767:BPZ590768 BZV590767:BZV590768 CJR590767:CJR590768 CTN590767:CTN590768 DDJ590767:DDJ590768 DNF590767:DNF590768 DXB590767:DXB590768 EGX590767:EGX590768 EQT590767:EQT590768 FAP590767:FAP590768 FKL590767:FKL590768 FUH590767:FUH590768 GED590767:GED590768 GNZ590767:GNZ590768 GXV590767:GXV590768 HHR590767:HHR590768 HRN590767:HRN590768 IBJ590767:IBJ590768 ILF590767:ILF590768 IVB590767:IVB590768 JEX590767:JEX590768 JOT590767:JOT590768 JYP590767:JYP590768 KIL590767:KIL590768 KSH590767:KSH590768 LCD590767:LCD590768 LLZ590767:LLZ590768 LVV590767:LVV590768 MFR590767:MFR590768 MPN590767:MPN590768 MZJ590767:MZJ590768 NJF590767:NJF590768 NTB590767:NTB590768 OCX590767:OCX590768 OMT590767:OMT590768 OWP590767:OWP590768 PGL590767:PGL590768 PQH590767:PQH590768 QAD590767:QAD590768 QJZ590767:QJZ590768 QTV590767:QTV590768 RDR590767:RDR590768 RNN590767:RNN590768 RXJ590767:RXJ590768 SHF590767:SHF590768 SRB590767:SRB590768 TAX590767:TAX590768 TKT590767:TKT590768 TUP590767:TUP590768 UEL590767:UEL590768 UOH590767:UOH590768 UYD590767:UYD590768 VHZ590767:VHZ590768 VRV590767:VRV590768 WBR590767:WBR590768 WLN590767:WLN590768 WVJ590767:WVJ590768 B656303:B656304 IX656303:IX656304 ST656303:ST656304 ACP656303:ACP656304 AML656303:AML656304 AWH656303:AWH656304 BGD656303:BGD656304 BPZ656303:BPZ656304 BZV656303:BZV656304 CJR656303:CJR656304 CTN656303:CTN656304 DDJ656303:DDJ656304 DNF656303:DNF656304 DXB656303:DXB656304 EGX656303:EGX656304 EQT656303:EQT656304 FAP656303:FAP656304 FKL656303:FKL656304 FUH656303:FUH656304 GED656303:GED656304 GNZ656303:GNZ656304 GXV656303:GXV656304 HHR656303:HHR656304 HRN656303:HRN656304 IBJ656303:IBJ656304 ILF656303:ILF656304 IVB656303:IVB656304 JEX656303:JEX656304 JOT656303:JOT656304 JYP656303:JYP656304 KIL656303:KIL656304 KSH656303:KSH656304 LCD656303:LCD656304 LLZ656303:LLZ656304 LVV656303:LVV656304 MFR656303:MFR656304 MPN656303:MPN656304 MZJ656303:MZJ656304 NJF656303:NJF656304 NTB656303:NTB656304 OCX656303:OCX656304 OMT656303:OMT656304 OWP656303:OWP656304 PGL656303:PGL656304 PQH656303:PQH656304 QAD656303:QAD656304 QJZ656303:QJZ656304 QTV656303:QTV656304 RDR656303:RDR656304 RNN656303:RNN656304 RXJ656303:RXJ656304 SHF656303:SHF656304 SRB656303:SRB656304 TAX656303:TAX656304 TKT656303:TKT656304 TUP656303:TUP656304 UEL656303:UEL656304 UOH656303:UOH656304 UYD656303:UYD656304 VHZ656303:VHZ656304 VRV656303:VRV656304 WBR656303:WBR656304 WLN656303:WLN656304 WVJ656303:WVJ656304 B721839:B721840 IX721839:IX721840 ST721839:ST721840 ACP721839:ACP721840 AML721839:AML721840 AWH721839:AWH721840 BGD721839:BGD721840 BPZ721839:BPZ721840 BZV721839:BZV721840 CJR721839:CJR721840 CTN721839:CTN721840 DDJ721839:DDJ721840 DNF721839:DNF721840 DXB721839:DXB721840 EGX721839:EGX721840 EQT721839:EQT721840 FAP721839:FAP721840 FKL721839:FKL721840 FUH721839:FUH721840 GED721839:GED721840 GNZ721839:GNZ721840 GXV721839:GXV721840 HHR721839:HHR721840 HRN721839:HRN721840 IBJ721839:IBJ721840 ILF721839:ILF721840 IVB721839:IVB721840 JEX721839:JEX721840 JOT721839:JOT721840 JYP721839:JYP721840 KIL721839:KIL721840 KSH721839:KSH721840 LCD721839:LCD721840 LLZ721839:LLZ721840 LVV721839:LVV721840 MFR721839:MFR721840 MPN721839:MPN721840 MZJ721839:MZJ721840 NJF721839:NJF721840 NTB721839:NTB721840 OCX721839:OCX721840 OMT721839:OMT721840 OWP721839:OWP721840 PGL721839:PGL721840 PQH721839:PQH721840 QAD721839:QAD721840 QJZ721839:QJZ721840 QTV721839:QTV721840 RDR721839:RDR721840 RNN721839:RNN721840 RXJ721839:RXJ721840 SHF721839:SHF721840 SRB721839:SRB721840 TAX721839:TAX721840 TKT721839:TKT721840 TUP721839:TUP721840 UEL721839:UEL721840 UOH721839:UOH721840 UYD721839:UYD721840 VHZ721839:VHZ721840 VRV721839:VRV721840 WBR721839:WBR721840 WLN721839:WLN721840 WVJ721839:WVJ721840 B787375:B787376 IX787375:IX787376 ST787375:ST787376 ACP787375:ACP787376 AML787375:AML787376 AWH787375:AWH787376 BGD787375:BGD787376 BPZ787375:BPZ787376 BZV787375:BZV787376 CJR787375:CJR787376 CTN787375:CTN787376 DDJ787375:DDJ787376 DNF787375:DNF787376 DXB787375:DXB787376 EGX787375:EGX787376 EQT787375:EQT787376 FAP787375:FAP787376 FKL787375:FKL787376 FUH787375:FUH787376 GED787375:GED787376 GNZ787375:GNZ787376 GXV787375:GXV787376 HHR787375:HHR787376 HRN787375:HRN787376 IBJ787375:IBJ787376 ILF787375:ILF787376 IVB787375:IVB787376 JEX787375:JEX787376 JOT787375:JOT787376 JYP787375:JYP787376 KIL787375:KIL787376 KSH787375:KSH787376 LCD787375:LCD787376 LLZ787375:LLZ787376 LVV787375:LVV787376 MFR787375:MFR787376 MPN787375:MPN787376 MZJ787375:MZJ787376 NJF787375:NJF787376 NTB787375:NTB787376 OCX787375:OCX787376 OMT787375:OMT787376 OWP787375:OWP787376 PGL787375:PGL787376 PQH787375:PQH787376 QAD787375:QAD787376 QJZ787375:QJZ787376 QTV787375:QTV787376 RDR787375:RDR787376 RNN787375:RNN787376 RXJ787375:RXJ787376 SHF787375:SHF787376 SRB787375:SRB787376 TAX787375:TAX787376 TKT787375:TKT787376 TUP787375:TUP787376 UEL787375:UEL787376 UOH787375:UOH787376 UYD787375:UYD787376 VHZ787375:VHZ787376 VRV787375:VRV787376 WBR787375:WBR787376 WLN787375:WLN787376 WVJ787375:WVJ787376 B852911:B852912 IX852911:IX852912 ST852911:ST852912 ACP852911:ACP852912 AML852911:AML852912 AWH852911:AWH852912 BGD852911:BGD852912 BPZ852911:BPZ852912 BZV852911:BZV852912 CJR852911:CJR852912 CTN852911:CTN852912 DDJ852911:DDJ852912 DNF852911:DNF852912 DXB852911:DXB852912 EGX852911:EGX852912 EQT852911:EQT852912 FAP852911:FAP852912 FKL852911:FKL852912 FUH852911:FUH852912 GED852911:GED852912 GNZ852911:GNZ852912 GXV852911:GXV852912 HHR852911:HHR852912 HRN852911:HRN852912 IBJ852911:IBJ852912 ILF852911:ILF852912 IVB852911:IVB852912 JEX852911:JEX852912 JOT852911:JOT852912 JYP852911:JYP852912 KIL852911:KIL852912 KSH852911:KSH852912 LCD852911:LCD852912 LLZ852911:LLZ852912 LVV852911:LVV852912 MFR852911:MFR852912 MPN852911:MPN852912 MZJ852911:MZJ852912 NJF852911:NJF852912 NTB852911:NTB852912 OCX852911:OCX852912 OMT852911:OMT852912 OWP852911:OWP852912 PGL852911:PGL852912 PQH852911:PQH852912 QAD852911:QAD852912 QJZ852911:QJZ852912 QTV852911:QTV852912 RDR852911:RDR852912 RNN852911:RNN852912 RXJ852911:RXJ852912 SHF852911:SHF852912 SRB852911:SRB852912 TAX852911:TAX852912 TKT852911:TKT852912 TUP852911:TUP852912 UEL852911:UEL852912 UOH852911:UOH852912 UYD852911:UYD852912 VHZ852911:VHZ852912 VRV852911:VRV852912 WBR852911:WBR852912 WLN852911:WLN852912 WVJ852911:WVJ852912 B918447:B918448 IX918447:IX918448 ST918447:ST918448 ACP918447:ACP918448 AML918447:AML918448 AWH918447:AWH918448 BGD918447:BGD918448 BPZ918447:BPZ918448 BZV918447:BZV918448 CJR918447:CJR918448 CTN918447:CTN918448 DDJ918447:DDJ918448 DNF918447:DNF918448 DXB918447:DXB918448 EGX918447:EGX918448 EQT918447:EQT918448 FAP918447:FAP918448 FKL918447:FKL918448 FUH918447:FUH918448 GED918447:GED918448 GNZ918447:GNZ918448 GXV918447:GXV918448 HHR918447:HHR918448 HRN918447:HRN918448 IBJ918447:IBJ918448 ILF918447:ILF918448 IVB918447:IVB918448 JEX918447:JEX918448 JOT918447:JOT918448 JYP918447:JYP918448 KIL918447:KIL918448 KSH918447:KSH918448 LCD918447:LCD918448 LLZ918447:LLZ918448 LVV918447:LVV918448 MFR918447:MFR918448 MPN918447:MPN918448 MZJ918447:MZJ918448 NJF918447:NJF918448 NTB918447:NTB918448 OCX918447:OCX918448 OMT918447:OMT918448 OWP918447:OWP918448 PGL918447:PGL918448 PQH918447:PQH918448 QAD918447:QAD918448 QJZ918447:QJZ918448 QTV918447:QTV918448 RDR918447:RDR918448 RNN918447:RNN918448 RXJ918447:RXJ918448 SHF918447:SHF918448 SRB918447:SRB918448 TAX918447:TAX918448 TKT918447:TKT918448 TUP918447:TUP918448 UEL918447:UEL918448 UOH918447:UOH918448 UYD918447:UYD918448 VHZ918447:VHZ918448 VRV918447:VRV918448 WBR918447:WBR918448 WLN918447:WLN918448 WVJ918447:WVJ918448 B983983:B983984 IX983983:IX983984 ST983983:ST983984 ACP983983:ACP983984 AML983983:AML983984 AWH983983:AWH983984 BGD983983:BGD983984 BPZ983983:BPZ983984 BZV983983:BZV983984 CJR983983:CJR983984 CTN983983:CTN983984 DDJ983983:DDJ983984 DNF983983:DNF983984 DXB983983:DXB983984 EGX983983:EGX983984 EQT983983:EQT983984 FAP983983:FAP983984 FKL983983:FKL983984 FUH983983:FUH983984 GED983983:GED983984 GNZ983983:GNZ983984 GXV983983:GXV983984 HHR983983:HHR983984 HRN983983:HRN983984 IBJ983983:IBJ983984 ILF983983:ILF983984 IVB983983:IVB983984 JEX983983:JEX983984 JOT983983:JOT983984 JYP983983:JYP983984 KIL983983:KIL983984 KSH983983:KSH983984 LCD983983:LCD983984 LLZ983983:LLZ983984 LVV983983:LVV983984 MFR983983:MFR983984 MPN983983:MPN983984 MZJ983983:MZJ983984 NJF983983:NJF983984 NTB983983:NTB983984 OCX983983:OCX983984 OMT983983:OMT983984 OWP983983:OWP983984 PGL983983:PGL983984 PQH983983:PQH983984 QAD983983:QAD983984 QJZ983983:QJZ983984 QTV983983:QTV983984 RDR983983:RDR983984 RNN983983:RNN983984 RXJ983983:RXJ983984 SHF983983:SHF983984 SRB983983:SRB983984 TAX983983:TAX983984 TKT983983:TKT983984 TUP983983:TUP983984 UEL983983:UEL983984 UOH983983:UOH983984 UYD983983:UYD983984 VHZ983983:VHZ983984 VRV983983:VRV983984 WBR983983:WBR983984 WLN983983:WLN983984 WVJ983983:WVJ983984">
      <formula1>1</formula1>
    </dataValidation>
    <dataValidation type="whole" operator="lessThanOrEqual" allowBlank="1" showInputMessage="1" showErrorMessage="1" sqref="B843 IX843 ST843 ACP843 AML843 AWH843 BGD843 BPZ843 BZV843 CJR843 CTN843 DDJ843 DNF843 DXB843 EGX843 EQT843 FAP843 FKL843 FUH843 GED843 GNZ843 GXV843 HHR843 HRN843 IBJ843 ILF843 IVB843 JEX843 JOT843 JYP843 KIL843 KSH843 LCD843 LLZ843 LVV843 MFR843 MPN843 MZJ843 NJF843 NTB843 OCX843 OMT843 OWP843 PGL843 PQH843 QAD843 QJZ843 QTV843 RDR843 RNN843 RXJ843 SHF843 SRB843 TAX843 TKT843 TUP843 UEL843 UOH843 UYD843 VHZ843 VRV843 WBR843 WLN843 WVJ843 B66379 IX66379 ST66379 ACP66379 AML66379 AWH66379 BGD66379 BPZ66379 BZV66379 CJR66379 CTN66379 DDJ66379 DNF66379 DXB66379 EGX66379 EQT66379 FAP66379 FKL66379 FUH66379 GED66379 GNZ66379 GXV66379 HHR66379 HRN66379 IBJ66379 ILF66379 IVB66379 JEX66379 JOT66379 JYP66379 KIL66379 KSH66379 LCD66379 LLZ66379 LVV66379 MFR66379 MPN66379 MZJ66379 NJF66379 NTB66379 OCX66379 OMT66379 OWP66379 PGL66379 PQH66379 QAD66379 QJZ66379 QTV66379 RDR66379 RNN66379 RXJ66379 SHF66379 SRB66379 TAX66379 TKT66379 TUP66379 UEL66379 UOH66379 UYD66379 VHZ66379 VRV66379 WBR66379 WLN66379 WVJ66379 B131915 IX131915 ST131915 ACP131915 AML131915 AWH131915 BGD131915 BPZ131915 BZV131915 CJR131915 CTN131915 DDJ131915 DNF131915 DXB131915 EGX131915 EQT131915 FAP131915 FKL131915 FUH131915 GED131915 GNZ131915 GXV131915 HHR131915 HRN131915 IBJ131915 ILF131915 IVB131915 JEX131915 JOT131915 JYP131915 KIL131915 KSH131915 LCD131915 LLZ131915 LVV131915 MFR131915 MPN131915 MZJ131915 NJF131915 NTB131915 OCX131915 OMT131915 OWP131915 PGL131915 PQH131915 QAD131915 QJZ131915 QTV131915 RDR131915 RNN131915 RXJ131915 SHF131915 SRB131915 TAX131915 TKT131915 TUP131915 UEL131915 UOH131915 UYD131915 VHZ131915 VRV131915 WBR131915 WLN131915 WVJ131915 B197451 IX197451 ST197451 ACP197451 AML197451 AWH197451 BGD197451 BPZ197451 BZV197451 CJR197451 CTN197451 DDJ197451 DNF197451 DXB197451 EGX197451 EQT197451 FAP197451 FKL197451 FUH197451 GED197451 GNZ197451 GXV197451 HHR197451 HRN197451 IBJ197451 ILF197451 IVB197451 JEX197451 JOT197451 JYP197451 KIL197451 KSH197451 LCD197451 LLZ197451 LVV197451 MFR197451 MPN197451 MZJ197451 NJF197451 NTB197451 OCX197451 OMT197451 OWP197451 PGL197451 PQH197451 QAD197451 QJZ197451 QTV197451 RDR197451 RNN197451 RXJ197451 SHF197451 SRB197451 TAX197451 TKT197451 TUP197451 UEL197451 UOH197451 UYD197451 VHZ197451 VRV197451 WBR197451 WLN197451 WVJ197451 B262987 IX262987 ST262987 ACP262987 AML262987 AWH262987 BGD262987 BPZ262987 BZV262987 CJR262987 CTN262987 DDJ262987 DNF262987 DXB262987 EGX262987 EQT262987 FAP262987 FKL262987 FUH262987 GED262987 GNZ262987 GXV262987 HHR262987 HRN262987 IBJ262987 ILF262987 IVB262987 JEX262987 JOT262987 JYP262987 KIL262987 KSH262987 LCD262987 LLZ262987 LVV262987 MFR262987 MPN262987 MZJ262987 NJF262987 NTB262987 OCX262987 OMT262987 OWP262987 PGL262987 PQH262987 QAD262987 QJZ262987 QTV262987 RDR262987 RNN262987 RXJ262987 SHF262987 SRB262987 TAX262987 TKT262987 TUP262987 UEL262987 UOH262987 UYD262987 VHZ262987 VRV262987 WBR262987 WLN262987 WVJ262987 B328523 IX328523 ST328523 ACP328523 AML328523 AWH328523 BGD328523 BPZ328523 BZV328523 CJR328523 CTN328523 DDJ328523 DNF328523 DXB328523 EGX328523 EQT328523 FAP328523 FKL328523 FUH328523 GED328523 GNZ328523 GXV328523 HHR328523 HRN328523 IBJ328523 ILF328523 IVB328523 JEX328523 JOT328523 JYP328523 KIL328523 KSH328523 LCD328523 LLZ328523 LVV328523 MFR328523 MPN328523 MZJ328523 NJF328523 NTB328523 OCX328523 OMT328523 OWP328523 PGL328523 PQH328523 QAD328523 QJZ328523 QTV328523 RDR328523 RNN328523 RXJ328523 SHF328523 SRB328523 TAX328523 TKT328523 TUP328523 UEL328523 UOH328523 UYD328523 VHZ328523 VRV328523 WBR328523 WLN328523 WVJ328523 B394059 IX394059 ST394059 ACP394059 AML394059 AWH394059 BGD394059 BPZ394059 BZV394059 CJR394059 CTN394059 DDJ394059 DNF394059 DXB394059 EGX394059 EQT394059 FAP394059 FKL394059 FUH394059 GED394059 GNZ394059 GXV394059 HHR394059 HRN394059 IBJ394059 ILF394059 IVB394059 JEX394059 JOT394059 JYP394059 KIL394059 KSH394059 LCD394059 LLZ394059 LVV394059 MFR394059 MPN394059 MZJ394059 NJF394059 NTB394059 OCX394059 OMT394059 OWP394059 PGL394059 PQH394059 QAD394059 QJZ394059 QTV394059 RDR394059 RNN394059 RXJ394059 SHF394059 SRB394059 TAX394059 TKT394059 TUP394059 UEL394059 UOH394059 UYD394059 VHZ394059 VRV394059 WBR394059 WLN394059 WVJ394059 B459595 IX459595 ST459595 ACP459595 AML459595 AWH459595 BGD459595 BPZ459595 BZV459595 CJR459595 CTN459595 DDJ459595 DNF459595 DXB459595 EGX459595 EQT459595 FAP459595 FKL459595 FUH459595 GED459595 GNZ459595 GXV459595 HHR459595 HRN459595 IBJ459595 ILF459595 IVB459595 JEX459595 JOT459595 JYP459595 KIL459595 KSH459595 LCD459595 LLZ459595 LVV459595 MFR459595 MPN459595 MZJ459595 NJF459595 NTB459595 OCX459595 OMT459595 OWP459595 PGL459595 PQH459595 QAD459595 QJZ459595 QTV459595 RDR459595 RNN459595 RXJ459595 SHF459595 SRB459595 TAX459595 TKT459595 TUP459595 UEL459595 UOH459595 UYD459595 VHZ459595 VRV459595 WBR459595 WLN459595 WVJ459595 B525131 IX525131 ST525131 ACP525131 AML525131 AWH525131 BGD525131 BPZ525131 BZV525131 CJR525131 CTN525131 DDJ525131 DNF525131 DXB525131 EGX525131 EQT525131 FAP525131 FKL525131 FUH525131 GED525131 GNZ525131 GXV525131 HHR525131 HRN525131 IBJ525131 ILF525131 IVB525131 JEX525131 JOT525131 JYP525131 KIL525131 KSH525131 LCD525131 LLZ525131 LVV525131 MFR525131 MPN525131 MZJ525131 NJF525131 NTB525131 OCX525131 OMT525131 OWP525131 PGL525131 PQH525131 QAD525131 QJZ525131 QTV525131 RDR525131 RNN525131 RXJ525131 SHF525131 SRB525131 TAX525131 TKT525131 TUP525131 UEL525131 UOH525131 UYD525131 VHZ525131 VRV525131 WBR525131 WLN525131 WVJ525131 B590667 IX590667 ST590667 ACP590667 AML590667 AWH590667 BGD590667 BPZ590667 BZV590667 CJR590667 CTN590667 DDJ590667 DNF590667 DXB590667 EGX590667 EQT590667 FAP590667 FKL590667 FUH590667 GED590667 GNZ590667 GXV590667 HHR590667 HRN590667 IBJ590667 ILF590667 IVB590667 JEX590667 JOT590667 JYP590667 KIL590667 KSH590667 LCD590667 LLZ590667 LVV590667 MFR590667 MPN590667 MZJ590667 NJF590667 NTB590667 OCX590667 OMT590667 OWP590667 PGL590667 PQH590667 QAD590667 QJZ590667 QTV590667 RDR590667 RNN590667 RXJ590667 SHF590667 SRB590667 TAX590667 TKT590667 TUP590667 UEL590667 UOH590667 UYD590667 VHZ590667 VRV590667 WBR590667 WLN590667 WVJ590667 B656203 IX656203 ST656203 ACP656203 AML656203 AWH656203 BGD656203 BPZ656203 BZV656203 CJR656203 CTN656203 DDJ656203 DNF656203 DXB656203 EGX656203 EQT656203 FAP656203 FKL656203 FUH656203 GED656203 GNZ656203 GXV656203 HHR656203 HRN656203 IBJ656203 ILF656203 IVB656203 JEX656203 JOT656203 JYP656203 KIL656203 KSH656203 LCD656203 LLZ656203 LVV656203 MFR656203 MPN656203 MZJ656203 NJF656203 NTB656203 OCX656203 OMT656203 OWP656203 PGL656203 PQH656203 QAD656203 QJZ656203 QTV656203 RDR656203 RNN656203 RXJ656203 SHF656203 SRB656203 TAX656203 TKT656203 TUP656203 UEL656203 UOH656203 UYD656203 VHZ656203 VRV656203 WBR656203 WLN656203 WVJ656203 B721739 IX721739 ST721739 ACP721739 AML721739 AWH721739 BGD721739 BPZ721739 BZV721739 CJR721739 CTN721739 DDJ721739 DNF721739 DXB721739 EGX721739 EQT721739 FAP721739 FKL721739 FUH721739 GED721739 GNZ721739 GXV721739 HHR721739 HRN721739 IBJ721739 ILF721739 IVB721739 JEX721739 JOT721739 JYP721739 KIL721739 KSH721739 LCD721739 LLZ721739 LVV721739 MFR721739 MPN721739 MZJ721739 NJF721739 NTB721739 OCX721739 OMT721739 OWP721739 PGL721739 PQH721739 QAD721739 QJZ721739 QTV721739 RDR721739 RNN721739 RXJ721739 SHF721739 SRB721739 TAX721739 TKT721739 TUP721739 UEL721739 UOH721739 UYD721739 VHZ721739 VRV721739 WBR721739 WLN721739 WVJ721739 B787275 IX787275 ST787275 ACP787275 AML787275 AWH787275 BGD787275 BPZ787275 BZV787275 CJR787275 CTN787275 DDJ787275 DNF787275 DXB787275 EGX787275 EQT787275 FAP787275 FKL787275 FUH787275 GED787275 GNZ787275 GXV787275 HHR787275 HRN787275 IBJ787275 ILF787275 IVB787275 JEX787275 JOT787275 JYP787275 KIL787275 KSH787275 LCD787275 LLZ787275 LVV787275 MFR787275 MPN787275 MZJ787275 NJF787275 NTB787275 OCX787275 OMT787275 OWP787275 PGL787275 PQH787275 QAD787275 QJZ787275 QTV787275 RDR787275 RNN787275 RXJ787275 SHF787275 SRB787275 TAX787275 TKT787275 TUP787275 UEL787275 UOH787275 UYD787275 VHZ787275 VRV787275 WBR787275 WLN787275 WVJ787275 B852811 IX852811 ST852811 ACP852811 AML852811 AWH852811 BGD852811 BPZ852811 BZV852811 CJR852811 CTN852811 DDJ852811 DNF852811 DXB852811 EGX852811 EQT852811 FAP852811 FKL852811 FUH852811 GED852811 GNZ852811 GXV852811 HHR852811 HRN852811 IBJ852811 ILF852811 IVB852811 JEX852811 JOT852811 JYP852811 KIL852811 KSH852811 LCD852811 LLZ852811 LVV852811 MFR852811 MPN852811 MZJ852811 NJF852811 NTB852811 OCX852811 OMT852811 OWP852811 PGL852811 PQH852811 QAD852811 QJZ852811 QTV852811 RDR852811 RNN852811 RXJ852811 SHF852811 SRB852811 TAX852811 TKT852811 TUP852811 UEL852811 UOH852811 UYD852811 VHZ852811 VRV852811 WBR852811 WLN852811 WVJ852811 B918347 IX918347 ST918347 ACP918347 AML918347 AWH918347 BGD918347 BPZ918347 BZV918347 CJR918347 CTN918347 DDJ918347 DNF918347 DXB918347 EGX918347 EQT918347 FAP918347 FKL918347 FUH918347 GED918347 GNZ918347 GXV918347 HHR918347 HRN918347 IBJ918347 ILF918347 IVB918347 JEX918347 JOT918347 JYP918347 KIL918347 KSH918347 LCD918347 LLZ918347 LVV918347 MFR918347 MPN918347 MZJ918347 NJF918347 NTB918347 OCX918347 OMT918347 OWP918347 PGL918347 PQH918347 QAD918347 QJZ918347 QTV918347 RDR918347 RNN918347 RXJ918347 SHF918347 SRB918347 TAX918347 TKT918347 TUP918347 UEL918347 UOH918347 UYD918347 VHZ918347 VRV918347 WBR918347 WLN918347 WVJ918347 B983883 IX983883 ST983883 ACP983883 AML983883 AWH983883 BGD983883 BPZ983883 BZV983883 CJR983883 CTN983883 DDJ983883 DNF983883 DXB983883 EGX983883 EQT983883 FAP983883 FKL983883 FUH983883 GED983883 GNZ983883 GXV983883 HHR983883 HRN983883 IBJ983883 ILF983883 IVB983883 JEX983883 JOT983883 JYP983883 KIL983883 KSH983883 LCD983883 LLZ983883 LVV983883 MFR983883 MPN983883 MZJ983883 NJF983883 NTB983883 OCX983883 OMT983883 OWP983883 PGL983883 PQH983883 QAD983883 QJZ983883 QTV983883 RDR983883 RNN983883 RXJ983883 SHF983883 SRB983883 TAX983883 TKT983883 TUP983883 UEL983883 UOH983883 UYD983883 VHZ983883 VRV983883 WBR983883 WLN983883 WVJ983883 B883 IX883 ST883 ACP883 AML883 AWH883 BGD883 BPZ883 BZV883 CJR883 CTN883 DDJ883 DNF883 DXB883 EGX883 EQT883 FAP883 FKL883 FUH883 GED883 GNZ883 GXV883 HHR883 HRN883 IBJ883 ILF883 IVB883 JEX883 JOT883 JYP883 KIL883 KSH883 LCD883 LLZ883 LVV883 MFR883 MPN883 MZJ883 NJF883 NTB883 OCX883 OMT883 OWP883 PGL883 PQH883 QAD883 QJZ883 QTV883 RDR883 RNN883 RXJ883 SHF883 SRB883 TAX883 TKT883 TUP883 UEL883 UOH883 UYD883 VHZ883 VRV883 WBR883 WLN883 WVJ883 B66419 IX66419 ST66419 ACP66419 AML66419 AWH66419 BGD66419 BPZ66419 BZV66419 CJR66419 CTN66419 DDJ66419 DNF66419 DXB66419 EGX66419 EQT66419 FAP66419 FKL66419 FUH66419 GED66419 GNZ66419 GXV66419 HHR66419 HRN66419 IBJ66419 ILF66419 IVB66419 JEX66419 JOT66419 JYP66419 KIL66419 KSH66419 LCD66419 LLZ66419 LVV66419 MFR66419 MPN66419 MZJ66419 NJF66419 NTB66419 OCX66419 OMT66419 OWP66419 PGL66419 PQH66419 QAD66419 QJZ66419 QTV66419 RDR66419 RNN66419 RXJ66419 SHF66419 SRB66419 TAX66419 TKT66419 TUP66419 UEL66419 UOH66419 UYD66419 VHZ66419 VRV66419 WBR66419 WLN66419 WVJ66419 B131955 IX131955 ST131955 ACP131955 AML131955 AWH131955 BGD131955 BPZ131955 BZV131955 CJR131955 CTN131955 DDJ131955 DNF131955 DXB131955 EGX131955 EQT131955 FAP131955 FKL131955 FUH131955 GED131955 GNZ131955 GXV131955 HHR131955 HRN131955 IBJ131955 ILF131955 IVB131955 JEX131955 JOT131955 JYP131955 KIL131955 KSH131955 LCD131955 LLZ131955 LVV131955 MFR131955 MPN131955 MZJ131955 NJF131955 NTB131955 OCX131955 OMT131955 OWP131955 PGL131955 PQH131955 QAD131955 QJZ131955 QTV131955 RDR131955 RNN131955 RXJ131955 SHF131955 SRB131955 TAX131955 TKT131955 TUP131955 UEL131955 UOH131955 UYD131955 VHZ131955 VRV131955 WBR131955 WLN131955 WVJ131955 B197491 IX197491 ST197491 ACP197491 AML197491 AWH197491 BGD197491 BPZ197491 BZV197491 CJR197491 CTN197491 DDJ197491 DNF197491 DXB197491 EGX197491 EQT197491 FAP197491 FKL197491 FUH197491 GED197491 GNZ197491 GXV197491 HHR197491 HRN197491 IBJ197491 ILF197491 IVB197491 JEX197491 JOT197491 JYP197491 KIL197491 KSH197491 LCD197491 LLZ197491 LVV197491 MFR197491 MPN197491 MZJ197491 NJF197491 NTB197491 OCX197491 OMT197491 OWP197491 PGL197491 PQH197491 QAD197491 QJZ197491 QTV197491 RDR197491 RNN197491 RXJ197491 SHF197491 SRB197491 TAX197491 TKT197491 TUP197491 UEL197491 UOH197491 UYD197491 VHZ197491 VRV197491 WBR197491 WLN197491 WVJ197491 B263027 IX263027 ST263027 ACP263027 AML263027 AWH263027 BGD263027 BPZ263027 BZV263027 CJR263027 CTN263027 DDJ263027 DNF263027 DXB263027 EGX263027 EQT263027 FAP263027 FKL263027 FUH263027 GED263027 GNZ263027 GXV263027 HHR263027 HRN263027 IBJ263027 ILF263027 IVB263027 JEX263027 JOT263027 JYP263027 KIL263027 KSH263027 LCD263027 LLZ263027 LVV263027 MFR263027 MPN263027 MZJ263027 NJF263027 NTB263027 OCX263027 OMT263027 OWP263027 PGL263027 PQH263027 QAD263027 QJZ263027 QTV263027 RDR263027 RNN263027 RXJ263027 SHF263027 SRB263027 TAX263027 TKT263027 TUP263027 UEL263027 UOH263027 UYD263027 VHZ263027 VRV263027 WBR263027 WLN263027 WVJ263027 B328563 IX328563 ST328563 ACP328563 AML328563 AWH328563 BGD328563 BPZ328563 BZV328563 CJR328563 CTN328563 DDJ328563 DNF328563 DXB328563 EGX328563 EQT328563 FAP328563 FKL328563 FUH328563 GED328563 GNZ328563 GXV328563 HHR328563 HRN328563 IBJ328563 ILF328563 IVB328563 JEX328563 JOT328563 JYP328563 KIL328563 KSH328563 LCD328563 LLZ328563 LVV328563 MFR328563 MPN328563 MZJ328563 NJF328563 NTB328563 OCX328563 OMT328563 OWP328563 PGL328563 PQH328563 QAD328563 QJZ328563 QTV328563 RDR328563 RNN328563 RXJ328563 SHF328563 SRB328563 TAX328563 TKT328563 TUP328563 UEL328563 UOH328563 UYD328563 VHZ328563 VRV328563 WBR328563 WLN328563 WVJ328563 B394099 IX394099 ST394099 ACP394099 AML394099 AWH394099 BGD394099 BPZ394099 BZV394099 CJR394099 CTN394099 DDJ394099 DNF394099 DXB394099 EGX394099 EQT394099 FAP394099 FKL394099 FUH394099 GED394099 GNZ394099 GXV394099 HHR394099 HRN394099 IBJ394099 ILF394099 IVB394099 JEX394099 JOT394099 JYP394099 KIL394099 KSH394099 LCD394099 LLZ394099 LVV394099 MFR394099 MPN394099 MZJ394099 NJF394099 NTB394099 OCX394099 OMT394099 OWP394099 PGL394099 PQH394099 QAD394099 QJZ394099 QTV394099 RDR394099 RNN394099 RXJ394099 SHF394099 SRB394099 TAX394099 TKT394099 TUP394099 UEL394099 UOH394099 UYD394099 VHZ394099 VRV394099 WBR394099 WLN394099 WVJ394099 B459635 IX459635 ST459635 ACP459635 AML459635 AWH459635 BGD459635 BPZ459635 BZV459635 CJR459635 CTN459635 DDJ459635 DNF459635 DXB459635 EGX459635 EQT459635 FAP459635 FKL459635 FUH459635 GED459635 GNZ459635 GXV459635 HHR459635 HRN459635 IBJ459635 ILF459635 IVB459635 JEX459635 JOT459635 JYP459635 KIL459635 KSH459635 LCD459635 LLZ459635 LVV459635 MFR459635 MPN459635 MZJ459635 NJF459635 NTB459635 OCX459635 OMT459635 OWP459635 PGL459635 PQH459635 QAD459635 QJZ459635 QTV459635 RDR459635 RNN459635 RXJ459635 SHF459635 SRB459635 TAX459635 TKT459635 TUP459635 UEL459635 UOH459635 UYD459635 VHZ459635 VRV459635 WBR459635 WLN459635 WVJ459635 B525171 IX525171 ST525171 ACP525171 AML525171 AWH525171 BGD525171 BPZ525171 BZV525171 CJR525171 CTN525171 DDJ525171 DNF525171 DXB525171 EGX525171 EQT525171 FAP525171 FKL525171 FUH525171 GED525171 GNZ525171 GXV525171 HHR525171 HRN525171 IBJ525171 ILF525171 IVB525171 JEX525171 JOT525171 JYP525171 KIL525171 KSH525171 LCD525171 LLZ525171 LVV525171 MFR525171 MPN525171 MZJ525171 NJF525171 NTB525171 OCX525171 OMT525171 OWP525171 PGL525171 PQH525171 QAD525171 QJZ525171 QTV525171 RDR525171 RNN525171 RXJ525171 SHF525171 SRB525171 TAX525171 TKT525171 TUP525171 UEL525171 UOH525171 UYD525171 VHZ525171 VRV525171 WBR525171 WLN525171 WVJ525171 B590707 IX590707 ST590707 ACP590707 AML590707 AWH590707 BGD590707 BPZ590707 BZV590707 CJR590707 CTN590707 DDJ590707 DNF590707 DXB590707 EGX590707 EQT590707 FAP590707 FKL590707 FUH590707 GED590707 GNZ590707 GXV590707 HHR590707 HRN590707 IBJ590707 ILF590707 IVB590707 JEX590707 JOT590707 JYP590707 KIL590707 KSH590707 LCD590707 LLZ590707 LVV590707 MFR590707 MPN590707 MZJ590707 NJF590707 NTB590707 OCX590707 OMT590707 OWP590707 PGL590707 PQH590707 QAD590707 QJZ590707 QTV590707 RDR590707 RNN590707 RXJ590707 SHF590707 SRB590707 TAX590707 TKT590707 TUP590707 UEL590707 UOH590707 UYD590707 VHZ590707 VRV590707 WBR590707 WLN590707 WVJ590707 B656243 IX656243 ST656243 ACP656243 AML656243 AWH656243 BGD656243 BPZ656243 BZV656243 CJR656243 CTN656243 DDJ656243 DNF656243 DXB656243 EGX656243 EQT656243 FAP656243 FKL656243 FUH656243 GED656243 GNZ656243 GXV656243 HHR656243 HRN656243 IBJ656243 ILF656243 IVB656243 JEX656243 JOT656243 JYP656243 KIL656243 KSH656243 LCD656243 LLZ656243 LVV656243 MFR656243 MPN656243 MZJ656243 NJF656243 NTB656243 OCX656243 OMT656243 OWP656243 PGL656243 PQH656243 QAD656243 QJZ656243 QTV656243 RDR656243 RNN656243 RXJ656243 SHF656243 SRB656243 TAX656243 TKT656243 TUP656243 UEL656243 UOH656243 UYD656243 VHZ656243 VRV656243 WBR656243 WLN656243 WVJ656243 B721779 IX721779 ST721779 ACP721779 AML721779 AWH721779 BGD721779 BPZ721779 BZV721779 CJR721779 CTN721779 DDJ721779 DNF721779 DXB721779 EGX721779 EQT721779 FAP721779 FKL721779 FUH721779 GED721779 GNZ721779 GXV721779 HHR721779 HRN721779 IBJ721779 ILF721779 IVB721779 JEX721779 JOT721779 JYP721779 KIL721779 KSH721779 LCD721779 LLZ721779 LVV721779 MFR721779 MPN721779 MZJ721779 NJF721779 NTB721779 OCX721779 OMT721779 OWP721779 PGL721779 PQH721779 QAD721779 QJZ721779 QTV721779 RDR721779 RNN721779 RXJ721779 SHF721779 SRB721779 TAX721779 TKT721779 TUP721779 UEL721779 UOH721779 UYD721779 VHZ721779 VRV721779 WBR721779 WLN721779 WVJ721779 B787315 IX787315 ST787315 ACP787315 AML787315 AWH787315 BGD787315 BPZ787315 BZV787315 CJR787315 CTN787315 DDJ787315 DNF787315 DXB787315 EGX787315 EQT787315 FAP787315 FKL787315 FUH787315 GED787315 GNZ787315 GXV787315 HHR787315 HRN787315 IBJ787315 ILF787315 IVB787315 JEX787315 JOT787315 JYP787315 KIL787315 KSH787315 LCD787315 LLZ787315 LVV787315 MFR787315 MPN787315 MZJ787315 NJF787315 NTB787315 OCX787315 OMT787315 OWP787315 PGL787315 PQH787315 QAD787315 QJZ787315 QTV787315 RDR787315 RNN787315 RXJ787315 SHF787315 SRB787315 TAX787315 TKT787315 TUP787315 UEL787315 UOH787315 UYD787315 VHZ787315 VRV787315 WBR787315 WLN787315 WVJ787315 B852851 IX852851 ST852851 ACP852851 AML852851 AWH852851 BGD852851 BPZ852851 BZV852851 CJR852851 CTN852851 DDJ852851 DNF852851 DXB852851 EGX852851 EQT852851 FAP852851 FKL852851 FUH852851 GED852851 GNZ852851 GXV852851 HHR852851 HRN852851 IBJ852851 ILF852851 IVB852851 JEX852851 JOT852851 JYP852851 KIL852851 KSH852851 LCD852851 LLZ852851 LVV852851 MFR852851 MPN852851 MZJ852851 NJF852851 NTB852851 OCX852851 OMT852851 OWP852851 PGL852851 PQH852851 QAD852851 QJZ852851 QTV852851 RDR852851 RNN852851 RXJ852851 SHF852851 SRB852851 TAX852851 TKT852851 TUP852851 UEL852851 UOH852851 UYD852851 VHZ852851 VRV852851 WBR852851 WLN852851 WVJ852851 B918387 IX918387 ST918387 ACP918387 AML918387 AWH918387 BGD918387 BPZ918387 BZV918387 CJR918387 CTN918387 DDJ918387 DNF918387 DXB918387 EGX918387 EQT918387 FAP918387 FKL918387 FUH918387 GED918387 GNZ918387 GXV918387 HHR918387 HRN918387 IBJ918387 ILF918387 IVB918387 JEX918387 JOT918387 JYP918387 KIL918387 KSH918387 LCD918387 LLZ918387 LVV918387 MFR918387 MPN918387 MZJ918387 NJF918387 NTB918387 OCX918387 OMT918387 OWP918387 PGL918387 PQH918387 QAD918387 QJZ918387 QTV918387 RDR918387 RNN918387 RXJ918387 SHF918387 SRB918387 TAX918387 TKT918387 TUP918387 UEL918387 UOH918387 UYD918387 VHZ918387 VRV918387 WBR918387 WLN918387 WVJ918387 B983923 IX983923 ST983923 ACP983923 AML983923 AWH983923 BGD983923 BPZ983923 BZV983923 CJR983923 CTN983923 DDJ983923 DNF983923 DXB983923 EGX983923 EQT983923 FAP983923 FKL983923 FUH983923 GED983923 GNZ983923 GXV983923 HHR983923 HRN983923 IBJ983923 ILF983923 IVB983923 JEX983923 JOT983923 JYP983923 KIL983923 KSH983923 LCD983923 LLZ983923 LVV983923 MFR983923 MPN983923 MZJ983923 NJF983923 NTB983923 OCX983923 OMT983923 OWP983923 PGL983923 PQH983923 QAD983923 QJZ983923 QTV983923 RDR983923 RNN983923 RXJ983923 SHF983923 SRB983923 TAX983923 TKT983923 TUP983923 UEL983923 UOH983923 UYD983923 VHZ983923 VRV983923 WBR983923 WLN983923 WVJ983923 B923 IX923 ST923 ACP923 AML923 AWH923 BGD923 BPZ923 BZV923 CJR923 CTN923 DDJ923 DNF923 DXB923 EGX923 EQT923 FAP923 FKL923 FUH923 GED923 GNZ923 GXV923 HHR923 HRN923 IBJ923 ILF923 IVB923 JEX923 JOT923 JYP923 KIL923 KSH923 LCD923 LLZ923 LVV923 MFR923 MPN923 MZJ923 NJF923 NTB923 OCX923 OMT923 OWP923 PGL923 PQH923 QAD923 QJZ923 QTV923 RDR923 RNN923 RXJ923 SHF923 SRB923 TAX923 TKT923 TUP923 UEL923 UOH923 UYD923 VHZ923 VRV923 WBR923 WLN923 WVJ923 B66459 IX66459 ST66459 ACP66459 AML66459 AWH66459 BGD66459 BPZ66459 BZV66459 CJR66459 CTN66459 DDJ66459 DNF66459 DXB66459 EGX66459 EQT66459 FAP66459 FKL66459 FUH66459 GED66459 GNZ66459 GXV66459 HHR66459 HRN66459 IBJ66459 ILF66459 IVB66459 JEX66459 JOT66459 JYP66459 KIL66459 KSH66459 LCD66459 LLZ66459 LVV66459 MFR66459 MPN66459 MZJ66459 NJF66459 NTB66459 OCX66459 OMT66459 OWP66459 PGL66459 PQH66459 QAD66459 QJZ66459 QTV66459 RDR66459 RNN66459 RXJ66459 SHF66459 SRB66459 TAX66459 TKT66459 TUP66459 UEL66459 UOH66459 UYD66459 VHZ66459 VRV66459 WBR66459 WLN66459 WVJ66459 B131995 IX131995 ST131995 ACP131995 AML131995 AWH131995 BGD131995 BPZ131995 BZV131995 CJR131995 CTN131995 DDJ131995 DNF131995 DXB131995 EGX131995 EQT131995 FAP131995 FKL131995 FUH131995 GED131995 GNZ131995 GXV131995 HHR131995 HRN131995 IBJ131995 ILF131995 IVB131995 JEX131995 JOT131995 JYP131995 KIL131995 KSH131995 LCD131995 LLZ131995 LVV131995 MFR131995 MPN131995 MZJ131995 NJF131995 NTB131995 OCX131995 OMT131995 OWP131995 PGL131995 PQH131995 QAD131995 QJZ131995 QTV131995 RDR131995 RNN131995 RXJ131995 SHF131995 SRB131995 TAX131995 TKT131995 TUP131995 UEL131995 UOH131995 UYD131995 VHZ131995 VRV131995 WBR131995 WLN131995 WVJ131995 B197531 IX197531 ST197531 ACP197531 AML197531 AWH197531 BGD197531 BPZ197531 BZV197531 CJR197531 CTN197531 DDJ197531 DNF197531 DXB197531 EGX197531 EQT197531 FAP197531 FKL197531 FUH197531 GED197531 GNZ197531 GXV197531 HHR197531 HRN197531 IBJ197531 ILF197531 IVB197531 JEX197531 JOT197531 JYP197531 KIL197531 KSH197531 LCD197531 LLZ197531 LVV197531 MFR197531 MPN197531 MZJ197531 NJF197531 NTB197531 OCX197531 OMT197531 OWP197531 PGL197531 PQH197531 QAD197531 QJZ197531 QTV197531 RDR197531 RNN197531 RXJ197531 SHF197531 SRB197531 TAX197531 TKT197531 TUP197531 UEL197531 UOH197531 UYD197531 VHZ197531 VRV197531 WBR197531 WLN197531 WVJ197531 B263067 IX263067 ST263067 ACP263067 AML263067 AWH263067 BGD263067 BPZ263067 BZV263067 CJR263067 CTN263067 DDJ263067 DNF263067 DXB263067 EGX263067 EQT263067 FAP263067 FKL263067 FUH263067 GED263067 GNZ263067 GXV263067 HHR263067 HRN263067 IBJ263067 ILF263067 IVB263067 JEX263067 JOT263067 JYP263067 KIL263067 KSH263067 LCD263067 LLZ263067 LVV263067 MFR263067 MPN263067 MZJ263067 NJF263067 NTB263067 OCX263067 OMT263067 OWP263067 PGL263067 PQH263067 QAD263067 QJZ263067 QTV263067 RDR263067 RNN263067 RXJ263067 SHF263067 SRB263067 TAX263067 TKT263067 TUP263067 UEL263067 UOH263067 UYD263067 VHZ263067 VRV263067 WBR263067 WLN263067 WVJ263067 B328603 IX328603 ST328603 ACP328603 AML328603 AWH328603 BGD328603 BPZ328603 BZV328603 CJR328603 CTN328603 DDJ328603 DNF328603 DXB328603 EGX328603 EQT328603 FAP328603 FKL328603 FUH328603 GED328603 GNZ328603 GXV328603 HHR328603 HRN328603 IBJ328603 ILF328603 IVB328603 JEX328603 JOT328603 JYP328603 KIL328603 KSH328603 LCD328603 LLZ328603 LVV328603 MFR328603 MPN328603 MZJ328603 NJF328603 NTB328603 OCX328603 OMT328603 OWP328603 PGL328603 PQH328603 QAD328603 QJZ328603 QTV328603 RDR328603 RNN328603 RXJ328603 SHF328603 SRB328603 TAX328603 TKT328603 TUP328603 UEL328603 UOH328603 UYD328603 VHZ328603 VRV328603 WBR328603 WLN328603 WVJ328603 B394139 IX394139 ST394139 ACP394139 AML394139 AWH394139 BGD394139 BPZ394139 BZV394139 CJR394139 CTN394139 DDJ394139 DNF394139 DXB394139 EGX394139 EQT394139 FAP394139 FKL394139 FUH394139 GED394139 GNZ394139 GXV394139 HHR394139 HRN394139 IBJ394139 ILF394139 IVB394139 JEX394139 JOT394139 JYP394139 KIL394139 KSH394139 LCD394139 LLZ394139 LVV394139 MFR394139 MPN394139 MZJ394139 NJF394139 NTB394139 OCX394139 OMT394139 OWP394139 PGL394139 PQH394139 QAD394139 QJZ394139 QTV394139 RDR394139 RNN394139 RXJ394139 SHF394139 SRB394139 TAX394139 TKT394139 TUP394139 UEL394139 UOH394139 UYD394139 VHZ394139 VRV394139 WBR394139 WLN394139 WVJ394139 B459675 IX459675 ST459675 ACP459675 AML459675 AWH459675 BGD459675 BPZ459675 BZV459675 CJR459675 CTN459675 DDJ459675 DNF459675 DXB459675 EGX459675 EQT459675 FAP459675 FKL459675 FUH459675 GED459675 GNZ459675 GXV459675 HHR459675 HRN459675 IBJ459675 ILF459675 IVB459675 JEX459675 JOT459675 JYP459675 KIL459675 KSH459675 LCD459675 LLZ459675 LVV459675 MFR459675 MPN459675 MZJ459675 NJF459675 NTB459675 OCX459675 OMT459675 OWP459675 PGL459675 PQH459675 QAD459675 QJZ459675 QTV459675 RDR459675 RNN459675 RXJ459675 SHF459675 SRB459675 TAX459675 TKT459675 TUP459675 UEL459675 UOH459675 UYD459675 VHZ459675 VRV459675 WBR459675 WLN459675 WVJ459675 B525211 IX525211 ST525211 ACP525211 AML525211 AWH525211 BGD525211 BPZ525211 BZV525211 CJR525211 CTN525211 DDJ525211 DNF525211 DXB525211 EGX525211 EQT525211 FAP525211 FKL525211 FUH525211 GED525211 GNZ525211 GXV525211 HHR525211 HRN525211 IBJ525211 ILF525211 IVB525211 JEX525211 JOT525211 JYP525211 KIL525211 KSH525211 LCD525211 LLZ525211 LVV525211 MFR525211 MPN525211 MZJ525211 NJF525211 NTB525211 OCX525211 OMT525211 OWP525211 PGL525211 PQH525211 QAD525211 QJZ525211 QTV525211 RDR525211 RNN525211 RXJ525211 SHF525211 SRB525211 TAX525211 TKT525211 TUP525211 UEL525211 UOH525211 UYD525211 VHZ525211 VRV525211 WBR525211 WLN525211 WVJ525211 B590747 IX590747 ST590747 ACP590747 AML590747 AWH590747 BGD590747 BPZ590747 BZV590747 CJR590747 CTN590747 DDJ590747 DNF590747 DXB590747 EGX590747 EQT590747 FAP590747 FKL590747 FUH590747 GED590747 GNZ590747 GXV590747 HHR590747 HRN590747 IBJ590747 ILF590747 IVB590747 JEX590747 JOT590747 JYP590747 KIL590747 KSH590747 LCD590747 LLZ590747 LVV590747 MFR590747 MPN590747 MZJ590747 NJF590747 NTB590747 OCX590747 OMT590747 OWP590747 PGL590747 PQH590747 QAD590747 QJZ590747 QTV590747 RDR590747 RNN590747 RXJ590747 SHF590747 SRB590747 TAX590747 TKT590747 TUP590747 UEL590747 UOH590747 UYD590747 VHZ590747 VRV590747 WBR590747 WLN590747 WVJ590747 B656283 IX656283 ST656283 ACP656283 AML656283 AWH656283 BGD656283 BPZ656283 BZV656283 CJR656283 CTN656283 DDJ656283 DNF656283 DXB656283 EGX656283 EQT656283 FAP656283 FKL656283 FUH656283 GED656283 GNZ656283 GXV656283 HHR656283 HRN656283 IBJ656283 ILF656283 IVB656283 JEX656283 JOT656283 JYP656283 KIL656283 KSH656283 LCD656283 LLZ656283 LVV656283 MFR656283 MPN656283 MZJ656283 NJF656283 NTB656283 OCX656283 OMT656283 OWP656283 PGL656283 PQH656283 QAD656283 QJZ656283 QTV656283 RDR656283 RNN656283 RXJ656283 SHF656283 SRB656283 TAX656283 TKT656283 TUP656283 UEL656283 UOH656283 UYD656283 VHZ656283 VRV656283 WBR656283 WLN656283 WVJ656283 B721819 IX721819 ST721819 ACP721819 AML721819 AWH721819 BGD721819 BPZ721819 BZV721819 CJR721819 CTN721819 DDJ721819 DNF721819 DXB721819 EGX721819 EQT721819 FAP721819 FKL721819 FUH721819 GED721819 GNZ721819 GXV721819 HHR721819 HRN721819 IBJ721819 ILF721819 IVB721819 JEX721819 JOT721819 JYP721819 KIL721819 KSH721819 LCD721819 LLZ721819 LVV721819 MFR721819 MPN721819 MZJ721819 NJF721819 NTB721819 OCX721819 OMT721819 OWP721819 PGL721819 PQH721819 QAD721819 QJZ721819 QTV721819 RDR721819 RNN721819 RXJ721819 SHF721819 SRB721819 TAX721819 TKT721819 TUP721819 UEL721819 UOH721819 UYD721819 VHZ721819 VRV721819 WBR721819 WLN721819 WVJ721819 B787355 IX787355 ST787355 ACP787355 AML787355 AWH787355 BGD787355 BPZ787355 BZV787355 CJR787355 CTN787355 DDJ787355 DNF787355 DXB787355 EGX787355 EQT787355 FAP787355 FKL787355 FUH787355 GED787355 GNZ787355 GXV787355 HHR787355 HRN787355 IBJ787355 ILF787355 IVB787355 JEX787355 JOT787355 JYP787355 KIL787355 KSH787355 LCD787355 LLZ787355 LVV787355 MFR787355 MPN787355 MZJ787355 NJF787355 NTB787355 OCX787355 OMT787355 OWP787355 PGL787355 PQH787355 QAD787355 QJZ787355 QTV787355 RDR787355 RNN787355 RXJ787355 SHF787355 SRB787355 TAX787355 TKT787355 TUP787355 UEL787355 UOH787355 UYD787355 VHZ787355 VRV787355 WBR787355 WLN787355 WVJ787355 B852891 IX852891 ST852891 ACP852891 AML852891 AWH852891 BGD852891 BPZ852891 BZV852891 CJR852891 CTN852891 DDJ852891 DNF852891 DXB852891 EGX852891 EQT852891 FAP852891 FKL852891 FUH852891 GED852891 GNZ852891 GXV852891 HHR852891 HRN852891 IBJ852891 ILF852891 IVB852891 JEX852891 JOT852891 JYP852891 KIL852891 KSH852891 LCD852891 LLZ852891 LVV852891 MFR852891 MPN852891 MZJ852891 NJF852891 NTB852891 OCX852891 OMT852891 OWP852891 PGL852891 PQH852891 QAD852891 QJZ852891 QTV852891 RDR852891 RNN852891 RXJ852891 SHF852891 SRB852891 TAX852891 TKT852891 TUP852891 UEL852891 UOH852891 UYD852891 VHZ852891 VRV852891 WBR852891 WLN852891 WVJ852891 B918427 IX918427 ST918427 ACP918427 AML918427 AWH918427 BGD918427 BPZ918427 BZV918427 CJR918427 CTN918427 DDJ918427 DNF918427 DXB918427 EGX918427 EQT918427 FAP918427 FKL918427 FUH918427 GED918427 GNZ918427 GXV918427 HHR918427 HRN918427 IBJ918427 ILF918427 IVB918427 JEX918427 JOT918427 JYP918427 KIL918427 KSH918427 LCD918427 LLZ918427 LVV918427 MFR918427 MPN918427 MZJ918427 NJF918427 NTB918427 OCX918427 OMT918427 OWP918427 PGL918427 PQH918427 QAD918427 QJZ918427 QTV918427 RDR918427 RNN918427 RXJ918427 SHF918427 SRB918427 TAX918427 TKT918427 TUP918427 UEL918427 UOH918427 UYD918427 VHZ918427 VRV918427 WBR918427 WLN918427 WVJ918427 B983963 IX983963 ST983963 ACP983963 AML983963 AWH983963 BGD983963 BPZ983963 BZV983963 CJR983963 CTN983963 DDJ983963 DNF983963 DXB983963 EGX983963 EQT983963 FAP983963 FKL983963 FUH983963 GED983963 GNZ983963 GXV983963 HHR983963 HRN983963 IBJ983963 ILF983963 IVB983963 JEX983963 JOT983963 JYP983963 KIL983963 KSH983963 LCD983963 LLZ983963 LVV983963 MFR983963 MPN983963 MZJ983963 NJF983963 NTB983963 OCX983963 OMT983963 OWP983963 PGL983963 PQH983963 QAD983963 QJZ983963 QTV983963 RDR983963 RNN983963 RXJ983963 SHF983963 SRB983963 TAX983963 TKT983963 TUP983963 UEL983963 UOH983963 UYD983963 VHZ983963 VRV983963 WBR983963 WLN983963 WVJ983963">
      <formula1>2</formula1>
    </dataValidation>
    <dataValidation type="whole" allowBlank="1" showInputMessage="1" showErrorMessage="1" sqref="B818 IX818 ST818 ACP818 AML818 AWH818 BGD818 BPZ818 BZV818 CJR818 CTN818 DDJ818 DNF818 DXB818 EGX818 EQT818 FAP818 FKL818 FUH818 GED818 GNZ818 GXV818 HHR818 HRN818 IBJ818 ILF818 IVB818 JEX818 JOT818 JYP818 KIL818 KSH818 LCD818 LLZ818 LVV818 MFR818 MPN818 MZJ818 NJF818 NTB818 OCX818 OMT818 OWP818 PGL818 PQH818 QAD818 QJZ818 QTV818 RDR818 RNN818 RXJ818 SHF818 SRB818 TAX818 TKT818 TUP818 UEL818 UOH818 UYD818 VHZ818 VRV818 WBR818 WLN818 WVJ818 B66354 IX66354 ST66354 ACP66354 AML66354 AWH66354 BGD66354 BPZ66354 BZV66354 CJR66354 CTN66354 DDJ66354 DNF66354 DXB66354 EGX66354 EQT66354 FAP66354 FKL66354 FUH66354 GED66354 GNZ66354 GXV66354 HHR66354 HRN66354 IBJ66354 ILF66354 IVB66354 JEX66354 JOT66354 JYP66354 KIL66354 KSH66354 LCD66354 LLZ66354 LVV66354 MFR66354 MPN66354 MZJ66354 NJF66354 NTB66354 OCX66354 OMT66354 OWP66354 PGL66354 PQH66354 QAD66354 QJZ66354 QTV66354 RDR66354 RNN66354 RXJ66354 SHF66354 SRB66354 TAX66354 TKT66354 TUP66354 UEL66354 UOH66354 UYD66354 VHZ66354 VRV66354 WBR66354 WLN66354 WVJ66354 B131890 IX131890 ST131890 ACP131890 AML131890 AWH131890 BGD131890 BPZ131890 BZV131890 CJR131890 CTN131890 DDJ131890 DNF131890 DXB131890 EGX131890 EQT131890 FAP131890 FKL131890 FUH131890 GED131890 GNZ131890 GXV131890 HHR131890 HRN131890 IBJ131890 ILF131890 IVB131890 JEX131890 JOT131890 JYP131890 KIL131890 KSH131890 LCD131890 LLZ131890 LVV131890 MFR131890 MPN131890 MZJ131890 NJF131890 NTB131890 OCX131890 OMT131890 OWP131890 PGL131890 PQH131890 QAD131890 QJZ131890 QTV131890 RDR131890 RNN131890 RXJ131890 SHF131890 SRB131890 TAX131890 TKT131890 TUP131890 UEL131890 UOH131890 UYD131890 VHZ131890 VRV131890 WBR131890 WLN131890 WVJ131890 B197426 IX197426 ST197426 ACP197426 AML197426 AWH197426 BGD197426 BPZ197426 BZV197426 CJR197426 CTN197426 DDJ197426 DNF197426 DXB197426 EGX197426 EQT197426 FAP197426 FKL197426 FUH197426 GED197426 GNZ197426 GXV197426 HHR197426 HRN197426 IBJ197426 ILF197426 IVB197426 JEX197426 JOT197426 JYP197426 KIL197426 KSH197426 LCD197426 LLZ197426 LVV197426 MFR197426 MPN197426 MZJ197426 NJF197426 NTB197426 OCX197426 OMT197426 OWP197426 PGL197426 PQH197426 QAD197426 QJZ197426 QTV197426 RDR197426 RNN197426 RXJ197426 SHF197426 SRB197426 TAX197426 TKT197426 TUP197426 UEL197426 UOH197426 UYD197426 VHZ197426 VRV197426 WBR197426 WLN197426 WVJ197426 B262962 IX262962 ST262962 ACP262962 AML262962 AWH262962 BGD262962 BPZ262962 BZV262962 CJR262962 CTN262962 DDJ262962 DNF262962 DXB262962 EGX262962 EQT262962 FAP262962 FKL262962 FUH262962 GED262962 GNZ262962 GXV262962 HHR262962 HRN262962 IBJ262962 ILF262962 IVB262962 JEX262962 JOT262962 JYP262962 KIL262962 KSH262962 LCD262962 LLZ262962 LVV262962 MFR262962 MPN262962 MZJ262962 NJF262962 NTB262962 OCX262962 OMT262962 OWP262962 PGL262962 PQH262962 QAD262962 QJZ262962 QTV262962 RDR262962 RNN262962 RXJ262962 SHF262962 SRB262962 TAX262962 TKT262962 TUP262962 UEL262962 UOH262962 UYD262962 VHZ262962 VRV262962 WBR262962 WLN262962 WVJ262962 B328498 IX328498 ST328498 ACP328498 AML328498 AWH328498 BGD328498 BPZ328498 BZV328498 CJR328498 CTN328498 DDJ328498 DNF328498 DXB328498 EGX328498 EQT328498 FAP328498 FKL328498 FUH328498 GED328498 GNZ328498 GXV328498 HHR328498 HRN328498 IBJ328498 ILF328498 IVB328498 JEX328498 JOT328498 JYP328498 KIL328498 KSH328498 LCD328498 LLZ328498 LVV328498 MFR328498 MPN328498 MZJ328498 NJF328498 NTB328498 OCX328498 OMT328498 OWP328498 PGL328498 PQH328498 QAD328498 QJZ328498 QTV328498 RDR328498 RNN328498 RXJ328498 SHF328498 SRB328498 TAX328498 TKT328498 TUP328498 UEL328498 UOH328498 UYD328498 VHZ328498 VRV328498 WBR328498 WLN328498 WVJ328498 B394034 IX394034 ST394034 ACP394034 AML394034 AWH394034 BGD394034 BPZ394034 BZV394034 CJR394034 CTN394034 DDJ394034 DNF394034 DXB394034 EGX394034 EQT394034 FAP394034 FKL394034 FUH394034 GED394034 GNZ394034 GXV394034 HHR394034 HRN394034 IBJ394034 ILF394034 IVB394034 JEX394034 JOT394034 JYP394034 KIL394034 KSH394034 LCD394034 LLZ394034 LVV394034 MFR394034 MPN394034 MZJ394034 NJF394034 NTB394034 OCX394034 OMT394034 OWP394034 PGL394034 PQH394034 QAD394034 QJZ394034 QTV394034 RDR394034 RNN394034 RXJ394034 SHF394034 SRB394034 TAX394034 TKT394034 TUP394034 UEL394034 UOH394034 UYD394034 VHZ394034 VRV394034 WBR394034 WLN394034 WVJ394034 B459570 IX459570 ST459570 ACP459570 AML459570 AWH459570 BGD459570 BPZ459570 BZV459570 CJR459570 CTN459570 DDJ459570 DNF459570 DXB459570 EGX459570 EQT459570 FAP459570 FKL459570 FUH459570 GED459570 GNZ459570 GXV459570 HHR459570 HRN459570 IBJ459570 ILF459570 IVB459570 JEX459570 JOT459570 JYP459570 KIL459570 KSH459570 LCD459570 LLZ459570 LVV459570 MFR459570 MPN459570 MZJ459570 NJF459570 NTB459570 OCX459570 OMT459570 OWP459570 PGL459570 PQH459570 QAD459570 QJZ459570 QTV459570 RDR459570 RNN459570 RXJ459570 SHF459570 SRB459570 TAX459570 TKT459570 TUP459570 UEL459570 UOH459570 UYD459570 VHZ459570 VRV459570 WBR459570 WLN459570 WVJ459570 B525106 IX525106 ST525106 ACP525106 AML525106 AWH525106 BGD525106 BPZ525106 BZV525106 CJR525106 CTN525106 DDJ525106 DNF525106 DXB525106 EGX525106 EQT525106 FAP525106 FKL525106 FUH525106 GED525106 GNZ525106 GXV525106 HHR525106 HRN525106 IBJ525106 ILF525106 IVB525106 JEX525106 JOT525106 JYP525106 KIL525106 KSH525106 LCD525106 LLZ525106 LVV525106 MFR525106 MPN525106 MZJ525106 NJF525106 NTB525106 OCX525106 OMT525106 OWP525106 PGL525106 PQH525106 QAD525106 QJZ525106 QTV525106 RDR525106 RNN525106 RXJ525106 SHF525106 SRB525106 TAX525106 TKT525106 TUP525106 UEL525106 UOH525106 UYD525106 VHZ525106 VRV525106 WBR525106 WLN525106 WVJ525106 B590642 IX590642 ST590642 ACP590642 AML590642 AWH590642 BGD590642 BPZ590642 BZV590642 CJR590642 CTN590642 DDJ590642 DNF590642 DXB590642 EGX590642 EQT590642 FAP590642 FKL590642 FUH590642 GED590642 GNZ590642 GXV590642 HHR590642 HRN590642 IBJ590642 ILF590642 IVB590642 JEX590642 JOT590642 JYP590642 KIL590642 KSH590642 LCD590642 LLZ590642 LVV590642 MFR590642 MPN590642 MZJ590642 NJF590642 NTB590642 OCX590642 OMT590642 OWP590642 PGL590642 PQH590642 QAD590642 QJZ590642 QTV590642 RDR590642 RNN590642 RXJ590642 SHF590642 SRB590642 TAX590642 TKT590642 TUP590642 UEL590642 UOH590642 UYD590642 VHZ590642 VRV590642 WBR590642 WLN590642 WVJ590642 B656178 IX656178 ST656178 ACP656178 AML656178 AWH656178 BGD656178 BPZ656178 BZV656178 CJR656178 CTN656178 DDJ656178 DNF656178 DXB656178 EGX656178 EQT656178 FAP656178 FKL656178 FUH656178 GED656178 GNZ656178 GXV656178 HHR656178 HRN656178 IBJ656178 ILF656178 IVB656178 JEX656178 JOT656178 JYP656178 KIL656178 KSH656178 LCD656178 LLZ656178 LVV656178 MFR656178 MPN656178 MZJ656178 NJF656178 NTB656178 OCX656178 OMT656178 OWP656178 PGL656178 PQH656178 QAD656178 QJZ656178 QTV656178 RDR656178 RNN656178 RXJ656178 SHF656178 SRB656178 TAX656178 TKT656178 TUP656178 UEL656178 UOH656178 UYD656178 VHZ656178 VRV656178 WBR656178 WLN656178 WVJ656178 B721714 IX721714 ST721714 ACP721714 AML721714 AWH721714 BGD721714 BPZ721714 BZV721714 CJR721714 CTN721714 DDJ721714 DNF721714 DXB721714 EGX721714 EQT721714 FAP721714 FKL721714 FUH721714 GED721714 GNZ721714 GXV721714 HHR721714 HRN721714 IBJ721714 ILF721714 IVB721714 JEX721714 JOT721714 JYP721714 KIL721714 KSH721714 LCD721714 LLZ721714 LVV721714 MFR721714 MPN721714 MZJ721714 NJF721714 NTB721714 OCX721714 OMT721714 OWP721714 PGL721714 PQH721714 QAD721714 QJZ721714 QTV721714 RDR721714 RNN721714 RXJ721714 SHF721714 SRB721714 TAX721714 TKT721714 TUP721714 UEL721714 UOH721714 UYD721714 VHZ721714 VRV721714 WBR721714 WLN721714 WVJ721714 B787250 IX787250 ST787250 ACP787250 AML787250 AWH787250 BGD787250 BPZ787250 BZV787250 CJR787250 CTN787250 DDJ787250 DNF787250 DXB787250 EGX787250 EQT787250 FAP787250 FKL787250 FUH787250 GED787250 GNZ787250 GXV787250 HHR787250 HRN787250 IBJ787250 ILF787250 IVB787250 JEX787250 JOT787250 JYP787250 KIL787250 KSH787250 LCD787250 LLZ787250 LVV787250 MFR787250 MPN787250 MZJ787250 NJF787250 NTB787250 OCX787250 OMT787250 OWP787250 PGL787250 PQH787250 QAD787250 QJZ787250 QTV787250 RDR787250 RNN787250 RXJ787250 SHF787250 SRB787250 TAX787250 TKT787250 TUP787250 UEL787250 UOH787250 UYD787250 VHZ787250 VRV787250 WBR787250 WLN787250 WVJ787250 B852786 IX852786 ST852786 ACP852786 AML852786 AWH852786 BGD852786 BPZ852786 BZV852786 CJR852786 CTN852786 DDJ852786 DNF852786 DXB852786 EGX852786 EQT852786 FAP852786 FKL852786 FUH852786 GED852786 GNZ852786 GXV852786 HHR852786 HRN852786 IBJ852786 ILF852786 IVB852786 JEX852786 JOT852786 JYP852786 KIL852786 KSH852786 LCD852786 LLZ852786 LVV852786 MFR852786 MPN852786 MZJ852786 NJF852786 NTB852786 OCX852786 OMT852786 OWP852786 PGL852786 PQH852786 QAD852786 QJZ852786 QTV852786 RDR852786 RNN852786 RXJ852786 SHF852786 SRB852786 TAX852786 TKT852786 TUP852786 UEL852786 UOH852786 UYD852786 VHZ852786 VRV852786 WBR852786 WLN852786 WVJ852786 B918322 IX918322 ST918322 ACP918322 AML918322 AWH918322 BGD918322 BPZ918322 BZV918322 CJR918322 CTN918322 DDJ918322 DNF918322 DXB918322 EGX918322 EQT918322 FAP918322 FKL918322 FUH918322 GED918322 GNZ918322 GXV918322 HHR918322 HRN918322 IBJ918322 ILF918322 IVB918322 JEX918322 JOT918322 JYP918322 KIL918322 KSH918322 LCD918322 LLZ918322 LVV918322 MFR918322 MPN918322 MZJ918322 NJF918322 NTB918322 OCX918322 OMT918322 OWP918322 PGL918322 PQH918322 QAD918322 QJZ918322 QTV918322 RDR918322 RNN918322 RXJ918322 SHF918322 SRB918322 TAX918322 TKT918322 TUP918322 UEL918322 UOH918322 UYD918322 VHZ918322 VRV918322 WBR918322 WLN918322 WVJ918322 B983858 IX983858 ST983858 ACP983858 AML983858 AWH983858 BGD983858 BPZ983858 BZV983858 CJR983858 CTN983858 DDJ983858 DNF983858 DXB983858 EGX983858 EQT983858 FAP983858 FKL983858 FUH983858 GED983858 GNZ983858 GXV983858 HHR983858 HRN983858 IBJ983858 ILF983858 IVB983858 JEX983858 JOT983858 JYP983858 KIL983858 KSH983858 LCD983858 LLZ983858 LVV983858 MFR983858 MPN983858 MZJ983858 NJF983858 NTB983858 OCX983858 OMT983858 OWP983858 PGL983858 PQH983858 QAD983858 QJZ983858 QTV983858 RDR983858 RNN983858 RXJ983858 SHF983858 SRB983858 TAX983858 TKT983858 TUP983858 UEL983858 UOH983858 UYD983858 VHZ983858 VRV983858 WBR983858 WLN983858 WVJ983858">
      <formula1>0</formula1>
      <formula2>2</formula2>
    </dataValidation>
    <dataValidation type="list" allowBlank="1" showInputMessage="1" showErrorMessage="1" sqref="C258 IY258 SU258 ACQ258 AMM258 AWI258 BGE258 BQA258 BZW258 CJS258 CTO258 DDK258 DNG258 DXC258 EGY258 EQU258 FAQ258 FKM258 FUI258 GEE258 GOA258 GXW258 HHS258 HRO258 IBK258 ILG258 IVC258 JEY258 JOU258 JYQ258 KIM258 KSI258 LCE258 LMA258 LVW258 MFS258 MPO258 MZK258 NJG258 NTC258 OCY258 OMU258 OWQ258 PGM258 PQI258 QAE258 QKA258 QTW258 RDS258 RNO258 RXK258 SHG258 SRC258 TAY258 TKU258 TUQ258 UEM258 UOI258 UYE258 VIA258 VRW258 WBS258 WLO258 WVK258 C65794 IY65794 SU65794 ACQ65794 AMM65794 AWI65794 BGE65794 BQA65794 BZW65794 CJS65794 CTO65794 DDK65794 DNG65794 DXC65794 EGY65794 EQU65794 FAQ65794 FKM65794 FUI65794 GEE65794 GOA65794 GXW65794 HHS65794 HRO65794 IBK65794 ILG65794 IVC65794 JEY65794 JOU65794 JYQ65794 KIM65794 KSI65794 LCE65794 LMA65794 LVW65794 MFS65794 MPO65794 MZK65794 NJG65794 NTC65794 OCY65794 OMU65794 OWQ65794 PGM65794 PQI65794 QAE65794 QKA65794 QTW65794 RDS65794 RNO65794 RXK65794 SHG65794 SRC65794 TAY65794 TKU65794 TUQ65794 UEM65794 UOI65794 UYE65794 VIA65794 VRW65794 WBS65794 WLO65794 WVK65794 C131330 IY131330 SU131330 ACQ131330 AMM131330 AWI131330 BGE131330 BQA131330 BZW131330 CJS131330 CTO131330 DDK131330 DNG131330 DXC131330 EGY131330 EQU131330 FAQ131330 FKM131330 FUI131330 GEE131330 GOA131330 GXW131330 HHS131330 HRO131330 IBK131330 ILG131330 IVC131330 JEY131330 JOU131330 JYQ131330 KIM131330 KSI131330 LCE131330 LMA131330 LVW131330 MFS131330 MPO131330 MZK131330 NJG131330 NTC131330 OCY131330 OMU131330 OWQ131330 PGM131330 PQI131330 QAE131330 QKA131330 QTW131330 RDS131330 RNO131330 RXK131330 SHG131330 SRC131330 TAY131330 TKU131330 TUQ131330 UEM131330 UOI131330 UYE131330 VIA131330 VRW131330 WBS131330 WLO131330 WVK131330 C196866 IY196866 SU196866 ACQ196866 AMM196866 AWI196866 BGE196866 BQA196866 BZW196866 CJS196866 CTO196866 DDK196866 DNG196866 DXC196866 EGY196866 EQU196866 FAQ196866 FKM196866 FUI196866 GEE196866 GOA196866 GXW196866 HHS196866 HRO196866 IBK196866 ILG196866 IVC196866 JEY196866 JOU196866 JYQ196866 KIM196866 KSI196866 LCE196866 LMA196866 LVW196866 MFS196866 MPO196866 MZK196866 NJG196866 NTC196866 OCY196866 OMU196866 OWQ196866 PGM196866 PQI196866 QAE196866 QKA196866 QTW196866 RDS196866 RNO196866 RXK196866 SHG196866 SRC196866 TAY196866 TKU196866 TUQ196866 UEM196866 UOI196866 UYE196866 VIA196866 VRW196866 WBS196866 WLO196866 WVK196866 C262402 IY262402 SU262402 ACQ262402 AMM262402 AWI262402 BGE262402 BQA262402 BZW262402 CJS262402 CTO262402 DDK262402 DNG262402 DXC262402 EGY262402 EQU262402 FAQ262402 FKM262402 FUI262402 GEE262402 GOA262402 GXW262402 HHS262402 HRO262402 IBK262402 ILG262402 IVC262402 JEY262402 JOU262402 JYQ262402 KIM262402 KSI262402 LCE262402 LMA262402 LVW262402 MFS262402 MPO262402 MZK262402 NJG262402 NTC262402 OCY262402 OMU262402 OWQ262402 PGM262402 PQI262402 QAE262402 QKA262402 QTW262402 RDS262402 RNO262402 RXK262402 SHG262402 SRC262402 TAY262402 TKU262402 TUQ262402 UEM262402 UOI262402 UYE262402 VIA262402 VRW262402 WBS262402 WLO262402 WVK262402 C327938 IY327938 SU327938 ACQ327938 AMM327938 AWI327938 BGE327938 BQA327938 BZW327938 CJS327938 CTO327938 DDK327938 DNG327938 DXC327938 EGY327938 EQU327938 FAQ327938 FKM327938 FUI327938 GEE327938 GOA327938 GXW327938 HHS327938 HRO327938 IBK327938 ILG327938 IVC327938 JEY327938 JOU327938 JYQ327938 KIM327938 KSI327938 LCE327938 LMA327938 LVW327938 MFS327938 MPO327938 MZK327938 NJG327938 NTC327938 OCY327938 OMU327938 OWQ327938 PGM327938 PQI327938 QAE327938 QKA327938 QTW327938 RDS327938 RNO327938 RXK327938 SHG327938 SRC327938 TAY327938 TKU327938 TUQ327938 UEM327938 UOI327938 UYE327938 VIA327938 VRW327938 WBS327938 WLO327938 WVK327938 C393474 IY393474 SU393474 ACQ393474 AMM393474 AWI393474 BGE393474 BQA393474 BZW393474 CJS393474 CTO393474 DDK393474 DNG393474 DXC393474 EGY393474 EQU393474 FAQ393474 FKM393474 FUI393474 GEE393474 GOA393474 GXW393474 HHS393474 HRO393474 IBK393474 ILG393474 IVC393474 JEY393474 JOU393474 JYQ393474 KIM393474 KSI393474 LCE393474 LMA393474 LVW393474 MFS393474 MPO393474 MZK393474 NJG393474 NTC393474 OCY393474 OMU393474 OWQ393474 PGM393474 PQI393474 QAE393474 QKA393474 QTW393474 RDS393474 RNO393474 RXK393474 SHG393474 SRC393474 TAY393474 TKU393474 TUQ393474 UEM393474 UOI393474 UYE393474 VIA393474 VRW393474 WBS393474 WLO393474 WVK393474 C459010 IY459010 SU459010 ACQ459010 AMM459010 AWI459010 BGE459010 BQA459010 BZW459010 CJS459010 CTO459010 DDK459010 DNG459010 DXC459010 EGY459010 EQU459010 FAQ459010 FKM459010 FUI459010 GEE459010 GOA459010 GXW459010 HHS459010 HRO459010 IBK459010 ILG459010 IVC459010 JEY459010 JOU459010 JYQ459010 KIM459010 KSI459010 LCE459010 LMA459010 LVW459010 MFS459010 MPO459010 MZK459010 NJG459010 NTC459010 OCY459010 OMU459010 OWQ459010 PGM459010 PQI459010 QAE459010 QKA459010 QTW459010 RDS459010 RNO459010 RXK459010 SHG459010 SRC459010 TAY459010 TKU459010 TUQ459010 UEM459010 UOI459010 UYE459010 VIA459010 VRW459010 WBS459010 WLO459010 WVK459010 C524546 IY524546 SU524546 ACQ524546 AMM524546 AWI524546 BGE524546 BQA524546 BZW524546 CJS524546 CTO524546 DDK524546 DNG524546 DXC524546 EGY524546 EQU524546 FAQ524546 FKM524546 FUI524546 GEE524546 GOA524546 GXW524546 HHS524546 HRO524546 IBK524546 ILG524546 IVC524546 JEY524546 JOU524546 JYQ524546 KIM524546 KSI524546 LCE524546 LMA524546 LVW524546 MFS524546 MPO524546 MZK524546 NJG524546 NTC524546 OCY524546 OMU524546 OWQ524546 PGM524546 PQI524546 QAE524546 QKA524546 QTW524546 RDS524546 RNO524546 RXK524546 SHG524546 SRC524546 TAY524546 TKU524546 TUQ524546 UEM524546 UOI524546 UYE524546 VIA524546 VRW524546 WBS524546 WLO524546 WVK524546 C590082 IY590082 SU590082 ACQ590082 AMM590082 AWI590082 BGE590082 BQA590082 BZW590082 CJS590082 CTO590082 DDK590082 DNG590082 DXC590082 EGY590082 EQU590082 FAQ590082 FKM590082 FUI590082 GEE590082 GOA590082 GXW590082 HHS590082 HRO590082 IBK590082 ILG590082 IVC590082 JEY590082 JOU590082 JYQ590082 KIM590082 KSI590082 LCE590082 LMA590082 LVW590082 MFS590082 MPO590082 MZK590082 NJG590082 NTC590082 OCY590082 OMU590082 OWQ590082 PGM590082 PQI590082 QAE590082 QKA590082 QTW590082 RDS590082 RNO590082 RXK590082 SHG590082 SRC590082 TAY590082 TKU590082 TUQ590082 UEM590082 UOI590082 UYE590082 VIA590082 VRW590082 WBS590082 WLO590082 WVK590082 C655618 IY655618 SU655618 ACQ655618 AMM655618 AWI655618 BGE655618 BQA655618 BZW655618 CJS655618 CTO655618 DDK655618 DNG655618 DXC655618 EGY655618 EQU655618 FAQ655618 FKM655618 FUI655618 GEE655618 GOA655618 GXW655618 HHS655618 HRO655618 IBK655618 ILG655618 IVC655618 JEY655618 JOU655618 JYQ655618 KIM655618 KSI655618 LCE655618 LMA655618 LVW655618 MFS655618 MPO655618 MZK655618 NJG655618 NTC655618 OCY655618 OMU655618 OWQ655618 PGM655618 PQI655618 QAE655618 QKA655618 QTW655618 RDS655618 RNO655618 RXK655618 SHG655618 SRC655618 TAY655618 TKU655618 TUQ655618 UEM655618 UOI655618 UYE655618 VIA655618 VRW655618 WBS655618 WLO655618 WVK655618 C721154 IY721154 SU721154 ACQ721154 AMM721154 AWI721154 BGE721154 BQA721154 BZW721154 CJS721154 CTO721154 DDK721154 DNG721154 DXC721154 EGY721154 EQU721154 FAQ721154 FKM721154 FUI721154 GEE721154 GOA721154 GXW721154 HHS721154 HRO721154 IBK721154 ILG721154 IVC721154 JEY721154 JOU721154 JYQ721154 KIM721154 KSI721154 LCE721154 LMA721154 LVW721154 MFS721154 MPO721154 MZK721154 NJG721154 NTC721154 OCY721154 OMU721154 OWQ721154 PGM721154 PQI721154 QAE721154 QKA721154 QTW721154 RDS721154 RNO721154 RXK721154 SHG721154 SRC721154 TAY721154 TKU721154 TUQ721154 UEM721154 UOI721154 UYE721154 VIA721154 VRW721154 WBS721154 WLO721154 WVK721154 C786690 IY786690 SU786690 ACQ786690 AMM786690 AWI786690 BGE786690 BQA786690 BZW786690 CJS786690 CTO786690 DDK786690 DNG786690 DXC786690 EGY786690 EQU786690 FAQ786690 FKM786690 FUI786690 GEE786690 GOA786690 GXW786690 HHS786690 HRO786690 IBK786690 ILG786690 IVC786690 JEY786690 JOU786690 JYQ786690 KIM786690 KSI786690 LCE786690 LMA786690 LVW786690 MFS786690 MPO786690 MZK786690 NJG786690 NTC786690 OCY786690 OMU786690 OWQ786690 PGM786690 PQI786690 QAE786690 QKA786690 QTW786690 RDS786690 RNO786690 RXK786690 SHG786690 SRC786690 TAY786690 TKU786690 TUQ786690 UEM786690 UOI786690 UYE786690 VIA786690 VRW786690 WBS786690 WLO786690 WVK786690 C852226 IY852226 SU852226 ACQ852226 AMM852226 AWI852226 BGE852226 BQA852226 BZW852226 CJS852226 CTO852226 DDK852226 DNG852226 DXC852226 EGY852226 EQU852226 FAQ852226 FKM852226 FUI852226 GEE852226 GOA852226 GXW852226 HHS852226 HRO852226 IBK852226 ILG852226 IVC852226 JEY852226 JOU852226 JYQ852226 KIM852226 KSI852226 LCE852226 LMA852226 LVW852226 MFS852226 MPO852226 MZK852226 NJG852226 NTC852226 OCY852226 OMU852226 OWQ852226 PGM852226 PQI852226 QAE852226 QKA852226 QTW852226 RDS852226 RNO852226 RXK852226 SHG852226 SRC852226 TAY852226 TKU852226 TUQ852226 UEM852226 UOI852226 UYE852226 VIA852226 VRW852226 WBS852226 WLO852226 WVK852226 C917762 IY917762 SU917762 ACQ917762 AMM917762 AWI917762 BGE917762 BQA917762 BZW917762 CJS917762 CTO917762 DDK917762 DNG917762 DXC917762 EGY917762 EQU917762 FAQ917762 FKM917762 FUI917762 GEE917762 GOA917762 GXW917762 HHS917762 HRO917762 IBK917762 ILG917762 IVC917762 JEY917762 JOU917762 JYQ917762 KIM917762 KSI917762 LCE917762 LMA917762 LVW917762 MFS917762 MPO917762 MZK917762 NJG917762 NTC917762 OCY917762 OMU917762 OWQ917762 PGM917762 PQI917762 QAE917762 QKA917762 QTW917762 RDS917762 RNO917762 RXK917762 SHG917762 SRC917762 TAY917762 TKU917762 TUQ917762 UEM917762 UOI917762 UYE917762 VIA917762 VRW917762 WBS917762 WLO917762 WVK917762 C983298 IY983298 SU983298 ACQ983298 AMM983298 AWI983298 BGE983298 BQA983298 BZW983298 CJS983298 CTO983298 DDK983298 DNG983298 DXC983298 EGY983298 EQU983298 FAQ983298 FKM983298 FUI983298 GEE983298 GOA983298 GXW983298 HHS983298 HRO983298 IBK983298 ILG983298 IVC983298 JEY983298 JOU983298 JYQ983298 KIM983298 KSI983298 LCE983298 LMA983298 LVW983298 MFS983298 MPO983298 MZK983298 NJG983298 NTC983298 OCY983298 OMU983298 OWQ983298 PGM983298 PQI983298 QAE983298 QKA983298 QTW983298 RDS983298 RNO983298 RXK983298 SHG983298 SRC983298 TAY983298 TKU983298 TUQ983298 UEM983298 UOI983298 UYE983298 VIA983298 VRW983298 WBS983298 WLO983298 WVK983298">
      <formula1>$C$259:$C$260</formula1>
    </dataValidation>
    <dataValidation type="list" allowBlank="1" showInputMessage="1" showErrorMessage="1" promptTitle="Select Type of Rack" prompt="EMC DD40U Rack - Minimum Number of Racks_x000a_EMC DD40U Rack - One Rack per Data Domain_x000a_No Rack_x000a_" sqref="C1623 IY1623 SU1623 ACQ1623 AMM1623 AWI1623 BGE1623 BQA1623 BZW1623 CJS1623 CTO1623 DDK1623 DNG1623 DXC1623 EGY1623 EQU1623 FAQ1623 FKM1623 FUI1623 GEE1623 GOA1623 GXW1623 HHS1623 HRO1623 IBK1623 ILG1623 IVC1623 JEY1623 JOU1623 JYQ1623 KIM1623 KSI1623 LCE1623 LMA1623 LVW1623 MFS1623 MPO1623 MZK1623 NJG1623 NTC1623 OCY1623 OMU1623 OWQ1623 PGM1623 PQI1623 QAE1623 QKA1623 QTW1623 RDS1623 RNO1623 RXK1623 SHG1623 SRC1623 TAY1623 TKU1623 TUQ1623 UEM1623 UOI1623 UYE1623 VIA1623 VRW1623 WBS1623 WLO1623 WVK1623 C67159 IY67159 SU67159 ACQ67159 AMM67159 AWI67159 BGE67159 BQA67159 BZW67159 CJS67159 CTO67159 DDK67159 DNG67159 DXC67159 EGY67159 EQU67159 FAQ67159 FKM67159 FUI67159 GEE67159 GOA67159 GXW67159 HHS67159 HRO67159 IBK67159 ILG67159 IVC67159 JEY67159 JOU67159 JYQ67159 KIM67159 KSI67159 LCE67159 LMA67159 LVW67159 MFS67159 MPO67159 MZK67159 NJG67159 NTC67159 OCY67159 OMU67159 OWQ67159 PGM67159 PQI67159 QAE67159 QKA67159 QTW67159 RDS67159 RNO67159 RXK67159 SHG67159 SRC67159 TAY67159 TKU67159 TUQ67159 UEM67159 UOI67159 UYE67159 VIA67159 VRW67159 WBS67159 WLO67159 WVK67159 C132695 IY132695 SU132695 ACQ132695 AMM132695 AWI132695 BGE132695 BQA132695 BZW132695 CJS132695 CTO132695 DDK132695 DNG132695 DXC132695 EGY132695 EQU132695 FAQ132695 FKM132695 FUI132695 GEE132695 GOA132695 GXW132695 HHS132695 HRO132695 IBK132695 ILG132695 IVC132695 JEY132695 JOU132695 JYQ132695 KIM132695 KSI132695 LCE132695 LMA132695 LVW132695 MFS132695 MPO132695 MZK132695 NJG132695 NTC132695 OCY132695 OMU132695 OWQ132695 PGM132695 PQI132695 QAE132695 QKA132695 QTW132695 RDS132695 RNO132695 RXK132695 SHG132695 SRC132695 TAY132695 TKU132695 TUQ132695 UEM132695 UOI132695 UYE132695 VIA132695 VRW132695 WBS132695 WLO132695 WVK132695 C198231 IY198231 SU198231 ACQ198231 AMM198231 AWI198231 BGE198231 BQA198231 BZW198231 CJS198231 CTO198231 DDK198231 DNG198231 DXC198231 EGY198231 EQU198231 FAQ198231 FKM198231 FUI198231 GEE198231 GOA198231 GXW198231 HHS198231 HRO198231 IBK198231 ILG198231 IVC198231 JEY198231 JOU198231 JYQ198231 KIM198231 KSI198231 LCE198231 LMA198231 LVW198231 MFS198231 MPO198231 MZK198231 NJG198231 NTC198231 OCY198231 OMU198231 OWQ198231 PGM198231 PQI198231 QAE198231 QKA198231 QTW198231 RDS198231 RNO198231 RXK198231 SHG198231 SRC198231 TAY198231 TKU198231 TUQ198231 UEM198231 UOI198231 UYE198231 VIA198231 VRW198231 WBS198231 WLO198231 WVK198231 C263767 IY263767 SU263767 ACQ263767 AMM263767 AWI263767 BGE263767 BQA263767 BZW263767 CJS263767 CTO263767 DDK263767 DNG263767 DXC263767 EGY263767 EQU263767 FAQ263767 FKM263767 FUI263767 GEE263767 GOA263767 GXW263767 HHS263767 HRO263767 IBK263767 ILG263767 IVC263767 JEY263767 JOU263767 JYQ263767 KIM263767 KSI263767 LCE263767 LMA263767 LVW263767 MFS263767 MPO263767 MZK263767 NJG263767 NTC263767 OCY263767 OMU263767 OWQ263767 PGM263767 PQI263767 QAE263767 QKA263767 QTW263767 RDS263767 RNO263767 RXK263767 SHG263767 SRC263767 TAY263767 TKU263767 TUQ263767 UEM263767 UOI263767 UYE263767 VIA263767 VRW263767 WBS263767 WLO263767 WVK263767 C329303 IY329303 SU329303 ACQ329303 AMM329303 AWI329303 BGE329303 BQA329303 BZW329303 CJS329303 CTO329303 DDK329303 DNG329303 DXC329303 EGY329303 EQU329303 FAQ329303 FKM329303 FUI329303 GEE329303 GOA329303 GXW329303 HHS329303 HRO329303 IBK329303 ILG329303 IVC329303 JEY329303 JOU329303 JYQ329303 KIM329303 KSI329303 LCE329303 LMA329303 LVW329303 MFS329303 MPO329303 MZK329303 NJG329303 NTC329303 OCY329303 OMU329303 OWQ329303 PGM329303 PQI329303 QAE329303 QKA329303 QTW329303 RDS329303 RNO329303 RXK329303 SHG329303 SRC329303 TAY329303 TKU329303 TUQ329303 UEM329303 UOI329303 UYE329303 VIA329303 VRW329303 WBS329303 WLO329303 WVK329303 C394839 IY394839 SU394839 ACQ394839 AMM394839 AWI394839 BGE394839 BQA394839 BZW394839 CJS394839 CTO394839 DDK394839 DNG394839 DXC394839 EGY394839 EQU394839 FAQ394839 FKM394839 FUI394839 GEE394839 GOA394839 GXW394839 HHS394839 HRO394839 IBK394839 ILG394839 IVC394839 JEY394839 JOU394839 JYQ394839 KIM394839 KSI394839 LCE394839 LMA394839 LVW394839 MFS394839 MPO394839 MZK394839 NJG394839 NTC394839 OCY394839 OMU394839 OWQ394839 PGM394839 PQI394839 QAE394839 QKA394839 QTW394839 RDS394839 RNO394839 RXK394839 SHG394839 SRC394839 TAY394839 TKU394839 TUQ394839 UEM394839 UOI394839 UYE394839 VIA394839 VRW394839 WBS394839 WLO394839 WVK394839 C460375 IY460375 SU460375 ACQ460375 AMM460375 AWI460375 BGE460375 BQA460375 BZW460375 CJS460375 CTO460375 DDK460375 DNG460375 DXC460375 EGY460375 EQU460375 FAQ460375 FKM460375 FUI460375 GEE460375 GOA460375 GXW460375 HHS460375 HRO460375 IBK460375 ILG460375 IVC460375 JEY460375 JOU460375 JYQ460375 KIM460375 KSI460375 LCE460375 LMA460375 LVW460375 MFS460375 MPO460375 MZK460375 NJG460375 NTC460375 OCY460375 OMU460375 OWQ460375 PGM460375 PQI460375 QAE460375 QKA460375 QTW460375 RDS460375 RNO460375 RXK460375 SHG460375 SRC460375 TAY460375 TKU460375 TUQ460375 UEM460375 UOI460375 UYE460375 VIA460375 VRW460375 WBS460375 WLO460375 WVK460375 C525911 IY525911 SU525911 ACQ525911 AMM525911 AWI525911 BGE525911 BQA525911 BZW525911 CJS525911 CTO525911 DDK525911 DNG525911 DXC525911 EGY525911 EQU525911 FAQ525911 FKM525911 FUI525911 GEE525911 GOA525911 GXW525911 HHS525911 HRO525911 IBK525911 ILG525911 IVC525911 JEY525911 JOU525911 JYQ525911 KIM525911 KSI525911 LCE525911 LMA525911 LVW525911 MFS525911 MPO525911 MZK525911 NJG525911 NTC525911 OCY525911 OMU525911 OWQ525911 PGM525911 PQI525911 QAE525911 QKA525911 QTW525911 RDS525911 RNO525911 RXK525911 SHG525911 SRC525911 TAY525911 TKU525911 TUQ525911 UEM525911 UOI525911 UYE525911 VIA525911 VRW525911 WBS525911 WLO525911 WVK525911 C591447 IY591447 SU591447 ACQ591447 AMM591447 AWI591447 BGE591447 BQA591447 BZW591447 CJS591447 CTO591447 DDK591447 DNG591447 DXC591447 EGY591447 EQU591447 FAQ591447 FKM591447 FUI591447 GEE591447 GOA591447 GXW591447 HHS591447 HRO591447 IBK591447 ILG591447 IVC591447 JEY591447 JOU591447 JYQ591447 KIM591447 KSI591447 LCE591447 LMA591447 LVW591447 MFS591447 MPO591447 MZK591447 NJG591447 NTC591447 OCY591447 OMU591447 OWQ591447 PGM591447 PQI591447 QAE591447 QKA591447 QTW591447 RDS591447 RNO591447 RXK591447 SHG591447 SRC591447 TAY591447 TKU591447 TUQ591447 UEM591447 UOI591447 UYE591447 VIA591447 VRW591447 WBS591447 WLO591447 WVK591447 C656983 IY656983 SU656983 ACQ656983 AMM656983 AWI656983 BGE656983 BQA656983 BZW656983 CJS656983 CTO656983 DDK656983 DNG656983 DXC656983 EGY656983 EQU656983 FAQ656983 FKM656983 FUI656983 GEE656983 GOA656983 GXW656983 HHS656983 HRO656983 IBK656983 ILG656983 IVC656983 JEY656983 JOU656983 JYQ656983 KIM656983 KSI656983 LCE656983 LMA656983 LVW656983 MFS656983 MPO656983 MZK656983 NJG656983 NTC656983 OCY656983 OMU656983 OWQ656983 PGM656983 PQI656983 QAE656983 QKA656983 QTW656983 RDS656983 RNO656983 RXK656983 SHG656983 SRC656983 TAY656983 TKU656983 TUQ656983 UEM656983 UOI656983 UYE656983 VIA656983 VRW656983 WBS656983 WLO656983 WVK656983 C722519 IY722519 SU722519 ACQ722519 AMM722519 AWI722519 BGE722519 BQA722519 BZW722519 CJS722519 CTO722519 DDK722519 DNG722519 DXC722519 EGY722519 EQU722519 FAQ722519 FKM722519 FUI722519 GEE722519 GOA722519 GXW722519 HHS722519 HRO722519 IBK722519 ILG722519 IVC722519 JEY722519 JOU722519 JYQ722519 KIM722519 KSI722519 LCE722519 LMA722519 LVW722519 MFS722519 MPO722519 MZK722519 NJG722519 NTC722519 OCY722519 OMU722519 OWQ722519 PGM722519 PQI722519 QAE722519 QKA722519 QTW722519 RDS722519 RNO722519 RXK722519 SHG722519 SRC722519 TAY722519 TKU722519 TUQ722519 UEM722519 UOI722519 UYE722519 VIA722519 VRW722519 WBS722519 WLO722519 WVK722519 C788055 IY788055 SU788055 ACQ788055 AMM788055 AWI788055 BGE788055 BQA788055 BZW788055 CJS788055 CTO788055 DDK788055 DNG788055 DXC788055 EGY788055 EQU788055 FAQ788055 FKM788055 FUI788055 GEE788055 GOA788055 GXW788055 HHS788055 HRO788055 IBK788055 ILG788055 IVC788055 JEY788055 JOU788055 JYQ788055 KIM788055 KSI788055 LCE788055 LMA788055 LVW788055 MFS788055 MPO788055 MZK788055 NJG788055 NTC788055 OCY788055 OMU788055 OWQ788055 PGM788055 PQI788055 QAE788055 QKA788055 QTW788055 RDS788055 RNO788055 RXK788055 SHG788055 SRC788055 TAY788055 TKU788055 TUQ788055 UEM788055 UOI788055 UYE788055 VIA788055 VRW788055 WBS788055 WLO788055 WVK788055 C853591 IY853591 SU853591 ACQ853591 AMM853591 AWI853591 BGE853591 BQA853591 BZW853591 CJS853591 CTO853591 DDK853591 DNG853591 DXC853591 EGY853591 EQU853591 FAQ853591 FKM853591 FUI853591 GEE853591 GOA853591 GXW853591 HHS853591 HRO853591 IBK853591 ILG853591 IVC853591 JEY853591 JOU853591 JYQ853591 KIM853591 KSI853591 LCE853591 LMA853591 LVW853591 MFS853591 MPO853591 MZK853591 NJG853591 NTC853591 OCY853591 OMU853591 OWQ853591 PGM853591 PQI853591 QAE853591 QKA853591 QTW853591 RDS853591 RNO853591 RXK853591 SHG853591 SRC853591 TAY853591 TKU853591 TUQ853591 UEM853591 UOI853591 UYE853591 VIA853591 VRW853591 WBS853591 WLO853591 WVK853591 C919127 IY919127 SU919127 ACQ919127 AMM919127 AWI919127 BGE919127 BQA919127 BZW919127 CJS919127 CTO919127 DDK919127 DNG919127 DXC919127 EGY919127 EQU919127 FAQ919127 FKM919127 FUI919127 GEE919127 GOA919127 GXW919127 HHS919127 HRO919127 IBK919127 ILG919127 IVC919127 JEY919127 JOU919127 JYQ919127 KIM919127 KSI919127 LCE919127 LMA919127 LVW919127 MFS919127 MPO919127 MZK919127 NJG919127 NTC919127 OCY919127 OMU919127 OWQ919127 PGM919127 PQI919127 QAE919127 QKA919127 QTW919127 RDS919127 RNO919127 RXK919127 SHG919127 SRC919127 TAY919127 TKU919127 TUQ919127 UEM919127 UOI919127 UYE919127 VIA919127 VRW919127 WBS919127 WLO919127 WVK919127 C984663 IY984663 SU984663 ACQ984663 AMM984663 AWI984663 BGE984663 BQA984663 BZW984663 CJS984663 CTO984663 DDK984663 DNG984663 DXC984663 EGY984663 EQU984663 FAQ984663 FKM984663 FUI984663 GEE984663 GOA984663 GXW984663 HHS984663 HRO984663 IBK984663 ILG984663 IVC984663 JEY984663 JOU984663 JYQ984663 KIM984663 KSI984663 LCE984663 LMA984663 LVW984663 MFS984663 MPO984663 MZK984663 NJG984663 NTC984663 OCY984663 OMU984663 OWQ984663 PGM984663 PQI984663 QAE984663 QKA984663 QTW984663 RDS984663 RNO984663 RXK984663 SHG984663 SRC984663 TAY984663 TKU984663 TUQ984663 UEM984663 UOI984663 UYE984663 VIA984663 VRW984663 WBS984663 WLO984663 WVK984663">
      <formula1>$C$1624:$C$1626</formula1>
    </dataValidation>
    <dataValidation type="list" allowBlank="1" showInputMessage="1" showErrorMessage="1" sqref="C1633 IY1633 SU1633 ACQ1633 AMM1633 AWI1633 BGE1633 BQA1633 BZW1633 CJS1633 CTO1633 DDK1633 DNG1633 DXC1633 EGY1633 EQU1633 FAQ1633 FKM1633 FUI1633 GEE1633 GOA1633 GXW1633 HHS1633 HRO1633 IBK1633 ILG1633 IVC1633 JEY1633 JOU1633 JYQ1633 KIM1633 KSI1633 LCE1633 LMA1633 LVW1633 MFS1633 MPO1633 MZK1633 NJG1633 NTC1633 OCY1633 OMU1633 OWQ1633 PGM1633 PQI1633 QAE1633 QKA1633 QTW1633 RDS1633 RNO1633 RXK1633 SHG1633 SRC1633 TAY1633 TKU1633 TUQ1633 UEM1633 UOI1633 UYE1633 VIA1633 VRW1633 WBS1633 WLO1633 WVK1633 C67169 IY67169 SU67169 ACQ67169 AMM67169 AWI67169 BGE67169 BQA67169 BZW67169 CJS67169 CTO67169 DDK67169 DNG67169 DXC67169 EGY67169 EQU67169 FAQ67169 FKM67169 FUI67169 GEE67169 GOA67169 GXW67169 HHS67169 HRO67169 IBK67169 ILG67169 IVC67169 JEY67169 JOU67169 JYQ67169 KIM67169 KSI67169 LCE67169 LMA67169 LVW67169 MFS67169 MPO67169 MZK67169 NJG67169 NTC67169 OCY67169 OMU67169 OWQ67169 PGM67169 PQI67169 QAE67169 QKA67169 QTW67169 RDS67169 RNO67169 RXK67169 SHG67169 SRC67169 TAY67169 TKU67169 TUQ67169 UEM67169 UOI67169 UYE67169 VIA67169 VRW67169 WBS67169 WLO67169 WVK67169 C132705 IY132705 SU132705 ACQ132705 AMM132705 AWI132705 BGE132705 BQA132705 BZW132705 CJS132705 CTO132705 DDK132705 DNG132705 DXC132705 EGY132705 EQU132705 FAQ132705 FKM132705 FUI132705 GEE132705 GOA132705 GXW132705 HHS132705 HRO132705 IBK132705 ILG132705 IVC132705 JEY132705 JOU132705 JYQ132705 KIM132705 KSI132705 LCE132705 LMA132705 LVW132705 MFS132705 MPO132705 MZK132705 NJG132705 NTC132705 OCY132705 OMU132705 OWQ132705 PGM132705 PQI132705 QAE132705 QKA132705 QTW132705 RDS132705 RNO132705 RXK132705 SHG132705 SRC132705 TAY132705 TKU132705 TUQ132705 UEM132705 UOI132705 UYE132705 VIA132705 VRW132705 WBS132705 WLO132705 WVK132705 C198241 IY198241 SU198241 ACQ198241 AMM198241 AWI198241 BGE198241 BQA198241 BZW198241 CJS198241 CTO198241 DDK198241 DNG198241 DXC198241 EGY198241 EQU198241 FAQ198241 FKM198241 FUI198241 GEE198241 GOA198241 GXW198241 HHS198241 HRO198241 IBK198241 ILG198241 IVC198241 JEY198241 JOU198241 JYQ198241 KIM198241 KSI198241 LCE198241 LMA198241 LVW198241 MFS198241 MPO198241 MZK198241 NJG198241 NTC198241 OCY198241 OMU198241 OWQ198241 PGM198241 PQI198241 QAE198241 QKA198241 QTW198241 RDS198241 RNO198241 RXK198241 SHG198241 SRC198241 TAY198241 TKU198241 TUQ198241 UEM198241 UOI198241 UYE198241 VIA198241 VRW198241 WBS198241 WLO198241 WVK198241 C263777 IY263777 SU263777 ACQ263777 AMM263777 AWI263777 BGE263777 BQA263777 BZW263777 CJS263777 CTO263777 DDK263777 DNG263777 DXC263777 EGY263777 EQU263777 FAQ263777 FKM263777 FUI263777 GEE263777 GOA263777 GXW263777 HHS263777 HRO263777 IBK263777 ILG263777 IVC263777 JEY263777 JOU263777 JYQ263777 KIM263777 KSI263777 LCE263777 LMA263777 LVW263777 MFS263777 MPO263777 MZK263777 NJG263777 NTC263777 OCY263777 OMU263777 OWQ263777 PGM263777 PQI263777 QAE263777 QKA263777 QTW263777 RDS263777 RNO263777 RXK263777 SHG263777 SRC263777 TAY263777 TKU263777 TUQ263777 UEM263777 UOI263777 UYE263777 VIA263777 VRW263777 WBS263777 WLO263777 WVK263777 C329313 IY329313 SU329313 ACQ329313 AMM329313 AWI329313 BGE329313 BQA329313 BZW329313 CJS329313 CTO329313 DDK329313 DNG329313 DXC329313 EGY329313 EQU329313 FAQ329313 FKM329313 FUI329313 GEE329313 GOA329313 GXW329313 HHS329313 HRO329313 IBK329313 ILG329313 IVC329313 JEY329313 JOU329313 JYQ329313 KIM329313 KSI329313 LCE329313 LMA329313 LVW329313 MFS329313 MPO329313 MZK329313 NJG329313 NTC329313 OCY329313 OMU329313 OWQ329313 PGM329313 PQI329313 QAE329313 QKA329313 QTW329313 RDS329313 RNO329313 RXK329313 SHG329313 SRC329313 TAY329313 TKU329313 TUQ329313 UEM329313 UOI329313 UYE329313 VIA329313 VRW329313 WBS329313 WLO329313 WVK329313 C394849 IY394849 SU394849 ACQ394849 AMM394849 AWI394849 BGE394849 BQA394849 BZW394849 CJS394849 CTO394849 DDK394849 DNG394849 DXC394849 EGY394849 EQU394849 FAQ394849 FKM394849 FUI394849 GEE394849 GOA394849 GXW394849 HHS394849 HRO394849 IBK394849 ILG394849 IVC394849 JEY394849 JOU394849 JYQ394849 KIM394849 KSI394849 LCE394849 LMA394849 LVW394849 MFS394849 MPO394849 MZK394849 NJG394849 NTC394849 OCY394849 OMU394849 OWQ394849 PGM394849 PQI394849 QAE394849 QKA394849 QTW394849 RDS394849 RNO394849 RXK394849 SHG394849 SRC394849 TAY394849 TKU394849 TUQ394849 UEM394849 UOI394849 UYE394849 VIA394849 VRW394849 WBS394849 WLO394849 WVK394849 C460385 IY460385 SU460385 ACQ460385 AMM460385 AWI460385 BGE460385 BQA460385 BZW460385 CJS460385 CTO460385 DDK460385 DNG460385 DXC460385 EGY460385 EQU460385 FAQ460385 FKM460385 FUI460385 GEE460385 GOA460385 GXW460385 HHS460385 HRO460385 IBK460385 ILG460385 IVC460385 JEY460385 JOU460385 JYQ460385 KIM460385 KSI460385 LCE460385 LMA460385 LVW460385 MFS460385 MPO460385 MZK460385 NJG460385 NTC460385 OCY460385 OMU460385 OWQ460385 PGM460385 PQI460385 QAE460385 QKA460385 QTW460385 RDS460385 RNO460385 RXK460385 SHG460385 SRC460385 TAY460385 TKU460385 TUQ460385 UEM460385 UOI460385 UYE460385 VIA460385 VRW460385 WBS460385 WLO460385 WVK460385 C525921 IY525921 SU525921 ACQ525921 AMM525921 AWI525921 BGE525921 BQA525921 BZW525921 CJS525921 CTO525921 DDK525921 DNG525921 DXC525921 EGY525921 EQU525921 FAQ525921 FKM525921 FUI525921 GEE525921 GOA525921 GXW525921 HHS525921 HRO525921 IBK525921 ILG525921 IVC525921 JEY525921 JOU525921 JYQ525921 KIM525921 KSI525921 LCE525921 LMA525921 LVW525921 MFS525921 MPO525921 MZK525921 NJG525921 NTC525921 OCY525921 OMU525921 OWQ525921 PGM525921 PQI525921 QAE525921 QKA525921 QTW525921 RDS525921 RNO525921 RXK525921 SHG525921 SRC525921 TAY525921 TKU525921 TUQ525921 UEM525921 UOI525921 UYE525921 VIA525921 VRW525921 WBS525921 WLO525921 WVK525921 C591457 IY591457 SU591457 ACQ591457 AMM591457 AWI591457 BGE591457 BQA591457 BZW591457 CJS591457 CTO591457 DDK591457 DNG591457 DXC591457 EGY591457 EQU591457 FAQ591457 FKM591457 FUI591457 GEE591457 GOA591457 GXW591457 HHS591457 HRO591457 IBK591457 ILG591457 IVC591457 JEY591457 JOU591457 JYQ591457 KIM591457 KSI591457 LCE591457 LMA591457 LVW591457 MFS591457 MPO591457 MZK591457 NJG591457 NTC591457 OCY591457 OMU591457 OWQ591457 PGM591457 PQI591457 QAE591457 QKA591457 QTW591457 RDS591457 RNO591457 RXK591457 SHG591457 SRC591457 TAY591457 TKU591457 TUQ591457 UEM591457 UOI591457 UYE591457 VIA591457 VRW591457 WBS591457 WLO591457 WVK591457 C656993 IY656993 SU656993 ACQ656993 AMM656993 AWI656993 BGE656993 BQA656993 BZW656993 CJS656993 CTO656993 DDK656993 DNG656993 DXC656993 EGY656993 EQU656993 FAQ656993 FKM656993 FUI656993 GEE656993 GOA656993 GXW656993 HHS656993 HRO656993 IBK656993 ILG656993 IVC656993 JEY656993 JOU656993 JYQ656993 KIM656993 KSI656993 LCE656993 LMA656993 LVW656993 MFS656993 MPO656993 MZK656993 NJG656993 NTC656993 OCY656993 OMU656993 OWQ656993 PGM656993 PQI656993 QAE656993 QKA656993 QTW656993 RDS656993 RNO656993 RXK656993 SHG656993 SRC656993 TAY656993 TKU656993 TUQ656993 UEM656993 UOI656993 UYE656993 VIA656993 VRW656993 WBS656993 WLO656993 WVK656993 C722529 IY722529 SU722529 ACQ722529 AMM722529 AWI722529 BGE722529 BQA722529 BZW722529 CJS722529 CTO722529 DDK722529 DNG722529 DXC722529 EGY722529 EQU722529 FAQ722529 FKM722529 FUI722529 GEE722529 GOA722529 GXW722529 HHS722529 HRO722529 IBK722529 ILG722529 IVC722529 JEY722529 JOU722529 JYQ722529 KIM722529 KSI722529 LCE722529 LMA722529 LVW722529 MFS722529 MPO722529 MZK722529 NJG722529 NTC722529 OCY722529 OMU722529 OWQ722529 PGM722529 PQI722529 QAE722529 QKA722529 QTW722529 RDS722529 RNO722529 RXK722529 SHG722529 SRC722529 TAY722529 TKU722529 TUQ722529 UEM722529 UOI722529 UYE722529 VIA722529 VRW722529 WBS722529 WLO722529 WVK722529 C788065 IY788065 SU788065 ACQ788065 AMM788065 AWI788065 BGE788065 BQA788065 BZW788065 CJS788065 CTO788065 DDK788065 DNG788065 DXC788065 EGY788065 EQU788065 FAQ788065 FKM788065 FUI788065 GEE788065 GOA788065 GXW788065 HHS788065 HRO788065 IBK788065 ILG788065 IVC788065 JEY788065 JOU788065 JYQ788065 KIM788065 KSI788065 LCE788065 LMA788065 LVW788065 MFS788065 MPO788065 MZK788065 NJG788065 NTC788065 OCY788065 OMU788065 OWQ788065 PGM788065 PQI788065 QAE788065 QKA788065 QTW788065 RDS788065 RNO788065 RXK788065 SHG788065 SRC788065 TAY788065 TKU788065 TUQ788065 UEM788065 UOI788065 UYE788065 VIA788065 VRW788065 WBS788065 WLO788065 WVK788065 C853601 IY853601 SU853601 ACQ853601 AMM853601 AWI853601 BGE853601 BQA853601 BZW853601 CJS853601 CTO853601 DDK853601 DNG853601 DXC853601 EGY853601 EQU853601 FAQ853601 FKM853601 FUI853601 GEE853601 GOA853601 GXW853601 HHS853601 HRO853601 IBK853601 ILG853601 IVC853601 JEY853601 JOU853601 JYQ853601 KIM853601 KSI853601 LCE853601 LMA853601 LVW853601 MFS853601 MPO853601 MZK853601 NJG853601 NTC853601 OCY853601 OMU853601 OWQ853601 PGM853601 PQI853601 QAE853601 QKA853601 QTW853601 RDS853601 RNO853601 RXK853601 SHG853601 SRC853601 TAY853601 TKU853601 TUQ853601 UEM853601 UOI853601 UYE853601 VIA853601 VRW853601 WBS853601 WLO853601 WVK853601 C919137 IY919137 SU919137 ACQ919137 AMM919137 AWI919137 BGE919137 BQA919137 BZW919137 CJS919137 CTO919137 DDK919137 DNG919137 DXC919137 EGY919137 EQU919137 FAQ919137 FKM919137 FUI919137 GEE919137 GOA919137 GXW919137 HHS919137 HRO919137 IBK919137 ILG919137 IVC919137 JEY919137 JOU919137 JYQ919137 KIM919137 KSI919137 LCE919137 LMA919137 LVW919137 MFS919137 MPO919137 MZK919137 NJG919137 NTC919137 OCY919137 OMU919137 OWQ919137 PGM919137 PQI919137 QAE919137 QKA919137 QTW919137 RDS919137 RNO919137 RXK919137 SHG919137 SRC919137 TAY919137 TKU919137 TUQ919137 UEM919137 UOI919137 UYE919137 VIA919137 VRW919137 WBS919137 WLO919137 WVK919137 C984673 IY984673 SU984673 ACQ984673 AMM984673 AWI984673 BGE984673 BQA984673 BZW984673 CJS984673 CTO984673 DDK984673 DNG984673 DXC984673 EGY984673 EQU984673 FAQ984673 FKM984673 FUI984673 GEE984673 GOA984673 GXW984673 HHS984673 HRO984673 IBK984673 ILG984673 IVC984673 JEY984673 JOU984673 JYQ984673 KIM984673 KSI984673 LCE984673 LMA984673 LVW984673 MFS984673 MPO984673 MZK984673 NJG984673 NTC984673 OCY984673 OMU984673 OWQ984673 PGM984673 PQI984673 QAE984673 QKA984673 QTW984673 RDS984673 RNO984673 RXK984673 SHG984673 SRC984673 TAY984673 TKU984673 TUQ984673 UEM984673 UOI984673 UYE984673 VIA984673 VRW984673 WBS984673 WLO984673 WVK984673">
      <formula1>$C$1634:$C$1635</formula1>
    </dataValidation>
    <dataValidation type="list" showInputMessage="1" prompt="DD4200 ES30-30 = 24 TB disk shelves_x000a_DD4200 ES30-45 = 36 TB disk shelves_x000a_DD7200 = 36TB disk shelves only" sqref="C1585 IY1585 SU1585 ACQ1585 AMM1585 AWI1585 BGE1585 BQA1585 BZW1585 CJS1585 CTO1585 DDK1585 DNG1585 DXC1585 EGY1585 EQU1585 FAQ1585 FKM1585 FUI1585 GEE1585 GOA1585 GXW1585 HHS1585 HRO1585 IBK1585 ILG1585 IVC1585 JEY1585 JOU1585 JYQ1585 KIM1585 KSI1585 LCE1585 LMA1585 LVW1585 MFS1585 MPO1585 MZK1585 NJG1585 NTC1585 OCY1585 OMU1585 OWQ1585 PGM1585 PQI1585 QAE1585 QKA1585 QTW1585 RDS1585 RNO1585 RXK1585 SHG1585 SRC1585 TAY1585 TKU1585 TUQ1585 UEM1585 UOI1585 UYE1585 VIA1585 VRW1585 WBS1585 WLO1585 WVK1585 C67121 IY67121 SU67121 ACQ67121 AMM67121 AWI67121 BGE67121 BQA67121 BZW67121 CJS67121 CTO67121 DDK67121 DNG67121 DXC67121 EGY67121 EQU67121 FAQ67121 FKM67121 FUI67121 GEE67121 GOA67121 GXW67121 HHS67121 HRO67121 IBK67121 ILG67121 IVC67121 JEY67121 JOU67121 JYQ67121 KIM67121 KSI67121 LCE67121 LMA67121 LVW67121 MFS67121 MPO67121 MZK67121 NJG67121 NTC67121 OCY67121 OMU67121 OWQ67121 PGM67121 PQI67121 QAE67121 QKA67121 QTW67121 RDS67121 RNO67121 RXK67121 SHG67121 SRC67121 TAY67121 TKU67121 TUQ67121 UEM67121 UOI67121 UYE67121 VIA67121 VRW67121 WBS67121 WLO67121 WVK67121 C132657 IY132657 SU132657 ACQ132657 AMM132657 AWI132657 BGE132657 BQA132657 BZW132657 CJS132657 CTO132657 DDK132657 DNG132657 DXC132657 EGY132657 EQU132657 FAQ132657 FKM132657 FUI132657 GEE132657 GOA132657 GXW132657 HHS132657 HRO132657 IBK132657 ILG132657 IVC132657 JEY132657 JOU132657 JYQ132657 KIM132657 KSI132657 LCE132657 LMA132657 LVW132657 MFS132657 MPO132657 MZK132657 NJG132657 NTC132657 OCY132657 OMU132657 OWQ132657 PGM132657 PQI132657 QAE132657 QKA132657 QTW132657 RDS132657 RNO132657 RXK132657 SHG132657 SRC132657 TAY132657 TKU132657 TUQ132657 UEM132657 UOI132657 UYE132657 VIA132657 VRW132657 WBS132657 WLO132657 WVK132657 C198193 IY198193 SU198193 ACQ198193 AMM198193 AWI198193 BGE198193 BQA198193 BZW198193 CJS198193 CTO198193 DDK198193 DNG198193 DXC198193 EGY198193 EQU198193 FAQ198193 FKM198193 FUI198193 GEE198193 GOA198193 GXW198193 HHS198193 HRO198193 IBK198193 ILG198193 IVC198193 JEY198193 JOU198193 JYQ198193 KIM198193 KSI198193 LCE198193 LMA198193 LVW198193 MFS198193 MPO198193 MZK198193 NJG198193 NTC198193 OCY198193 OMU198193 OWQ198193 PGM198193 PQI198193 QAE198193 QKA198193 QTW198193 RDS198193 RNO198193 RXK198193 SHG198193 SRC198193 TAY198193 TKU198193 TUQ198193 UEM198193 UOI198193 UYE198193 VIA198193 VRW198193 WBS198193 WLO198193 WVK198193 C263729 IY263729 SU263729 ACQ263729 AMM263729 AWI263729 BGE263729 BQA263729 BZW263729 CJS263729 CTO263729 DDK263729 DNG263729 DXC263729 EGY263729 EQU263729 FAQ263729 FKM263729 FUI263729 GEE263729 GOA263729 GXW263729 HHS263729 HRO263729 IBK263729 ILG263729 IVC263729 JEY263729 JOU263729 JYQ263729 KIM263729 KSI263729 LCE263729 LMA263729 LVW263729 MFS263729 MPO263729 MZK263729 NJG263729 NTC263729 OCY263729 OMU263729 OWQ263729 PGM263729 PQI263729 QAE263729 QKA263729 QTW263729 RDS263729 RNO263729 RXK263729 SHG263729 SRC263729 TAY263729 TKU263729 TUQ263729 UEM263729 UOI263729 UYE263729 VIA263729 VRW263729 WBS263729 WLO263729 WVK263729 C329265 IY329265 SU329265 ACQ329265 AMM329265 AWI329265 BGE329265 BQA329265 BZW329265 CJS329265 CTO329265 DDK329265 DNG329265 DXC329265 EGY329265 EQU329265 FAQ329265 FKM329265 FUI329265 GEE329265 GOA329265 GXW329265 HHS329265 HRO329265 IBK329265 ILG329265 IVC329265 JEY329265 JOU329265 JYQ329265 KIM329265 KSI329265 LCE329265 LMA329265 LVW329265 MFS329265 MPO329265 MZK329265 NJG329265 NTC329265 OCY329265 OMU329265 OWQ329265 PGM329265 PQI329265 QAE329265 QKA329265 QTW329265 RDS329265 RNO329265 RXK329265 SHG329265 SRC329265 TAY329265 TKU329265 TUQ329265 UEM329265 UOI329265 UYE329265 VIA329265 VRW329265 WBS329265 WLO329265 WVK329265 C394801 IY394801 SU394801 ACQ394801 AMM394801 AWI394801 BGE394801 BQA394801 BZW394801 CJS394801 CTO394801 DDK394801 DNG394801 DXC394801 EGY394801 EQU394801 FAQ394801 FKM394801 FUI394801 GEE394801 GOA394801 GXW394801 HHS394801 HRO394801 IBK394801 ILG394801 IVC394801 JEY394801 JOU394801 JYQ394801 KIM394801 KSI394801 LCE394801 LMA394801 LVW394801 MFS394801 MPO394801 MZK394801 NJG394801 NTC394801 OCY394801 OMU394801 OWQ394801 PGM394801 PQI394801 QAE394801 QKA394801 QTW394801 RDS394801 RNO394801 RXK394801 SHG394801 SRC394801 TAY394801 TKU394801 TUQ394801 UEM394801 UOI394801 UYE394801 VIA394801 VRW394801 WBS394801 WLO394801 WVK394801 C460337 IY460337 SU460337 ACQ460337 AMM460337 AWI460337 BGE460337 BQA460337 BZW460337 CJS460337 CTO460337 DDK460337 DNG460337 DXC460337 EGY460337 EQU460337 FAQ460337 FKM460337 FUI460337 GEE460337 GOA460337 GXW460337 HHS460337 HRO460337 IBK460337 ILG460337 IVC460337 JEY460337 JOU460337 JYQ460337 KIM460337 KSI460337 LCE460337 LMA460337 LVW460337 MFS460337 MPO460337 MZK460337 NJG460337 NTC460337 OCY460337 OMU460337 OWQ460337 PGM460337 PQI460337 QAE460337 QKA460337 QTW460337 RDS460337 RNO460337 RXK460337 SHG460337 SRC460337 TAY460337 TKU460337 TUQ460337 UEM460337 UOI460337 UYE460337 VIA460337 VRW460337 WBS460337 WLO460337 WVK460337 C525873 IY525873 SU525873 ACQ525873 AMM525873 AWI525873 BGE525873 BQA525873 BZW525873 CJS525873 CTO525873 DDK525873 DNG525873 DXC525873 EGY525873 EQU525873 FAQ525873 FKM525873 FUI525873 GEE525873 GOA525873 GXW525873 HHS525873 HRO525873 IBK525873 ILG525873 IVC525873 JEY525873 JOU525873 JYQ525873 KIM525873 KSI525873 LCE525873 LMA525873 LVW525873 MFS525873 MPO525873 MZK525873 NJG525873 NTC525873 OCY525873 OMU525873 OWQ525873 PGM525873 PQI525873 QAE525873 QKA525873 QTW525873 RDS525873 RNO525873 RXK525873 SHG525873 SRC525873 TAY525873 TKU525873 TUQ525873 UEM525873 UOI525873 UYE525873 VIA525873 VRW525873 WBS525873 WLO525873 WVK525873 C591409 IY591409 SU591409 ACQ591409 AMM591409 AWI591409 BGE591409 BQA591409 BZW591409 CJS591409 CTO591409 DDK591409 DNG591409 DXC591409 EGY591409 EQU591409 FAQ591409 FKM591409 FUI591409 GEE591409 GOA591409 GXW591409 HHS591409 HRO591409 IBK591409 ILG591409 IVC591409 JEY591409 JOU591409 JYQ591409 KIM591409 KSI591409 LCE591409 LMA591409 LVW591409 MFS591409 MPO591409 MZK591409 NJG591409 NTC591409 OCY591409 OMU591409 OWQ591409 PGM591409 PQI591409 QAE591409 QKA591409 QTW591409 RDS591409 RNO591409 RXK591409 SHG591409 SRC591409 TAY591409 TKU591409 TUQ591409 UEM591409 UOI591409 UYE591409 VIA591409 VRW591409 WBS591409 WLO591409 WVK591409 C656945 IY656945 SU656945 ACQ656945 AMM656945 AWI656945 BGE656945 BQA656945 BZW656945 CJS656945 CTO656945 DDK656945 DNG656945 DXC656945 EGY656945 EQU656945 FAQ656945 FKM656945 FUI656945 GEE656945 GOA656945 GXW656945 HHS656945 HRO656945 IBK656945 ILG656945 IVC656945 JEY656945 JOU656945 JYQ656945 KIM656945 KSI656945 LCE656945 LMA656945 LVW656945 MFS656945 MPO656945 MZK656945 NJG656945 NTC656945 OCY656945 OMU656945 OWQ656945 PGM656945 PQI656945 QAE656945 QKA656945 QTW656945 RDS656945 RNO656945 RXK656945 SHG656945 SRC656945 TAY656945 TKU656945 TUQ656945 UEM656945 UOI656945 UYE656945 VIA656945 VRW656945 WBS656945 WLO656945 WVK656945 C722481 IY722481 SU722481 ACQ722481 AMM722481 AWI722481 BGE722481 BQA722481 BZW722481 CJS722481 CTO722481 DDK722481 DNG722481 DXC722481 EGY722481 EQU722481 FAQ722481 FKM722481 FUI722481 GEE722481 GOA722481 GXW722481 HHS722481 HRO722481 IBK722481 ILG722481 IVC722481 JEY722481 JOU722481 JYQ722481 KIM722481 KSI722481 LCE722481 LMA722481 LVW722481 MFS722481 MPO722481 MZK722481 NJG722481 NTC722481 OCY722481 OMU722481 OWQ722481 PGM722481 PQI722481 QAE722481 QKA722481 QTW722481 RDS722481 RNO722481 RXK722481 SHG722481 SRC722481 TAY722481 TKU722481 TUQ722481 UEM722481 UOI722481 UYE722481 VIA722481 VRW722481 WBS722481 WLO722481 WVK722481 C788017 IY788017 SU788017 ACQ788017 AMM788017 AWI788017 BGE788017 BQA788017 BZW788017 CJS788017 CTO788017 DDK788017 DNG788017 DXC788017 EGY788017 EQU788017 FAQ788017 FKM788017 FUI788017 GEE788017 GOA788017 GXW788017 HHS788017 HRO788017 IBK788017 ILG788017 IVC788017 JEY788017 JOU788017 JYQ788017 KIM788017 KSI788017 LCE788017 LMA788017 LVW788017 MFS788017 MPO788017 MZK788017 NJG788017 NTC788017 OCY788017 OMU788017 OWQ788017 PGM788017 PQI788017 QAE788017 QKA788017 QTW788017 RDS788017 RNO788017 RXK788017 SHG788017 SRC788017 TAY788017 TKU788017 TUQ788017 UEM788017 UOI788017 UYE788017 VIA788017 VRW788017 WBS788017 WLO788017 WVK788017 C853553 IY853553 SU853553 ACQ853553 AMM853553 AWI853553 BGE853553 BQA853553 BZW853553 CJS853553 CTO853553 DDK853553 DNG853553 DXC853553 EGY853553 EQU853553 FAQ853553 FKM853553 FUI853553 GEE853553 GOA853553 GXW853553 HHS853553 HRO853553 IBK853553 ILG853553 IVC853553 JEY853553 JOU853553 JYQ853553 KIM853553 KSI853553 LCE853553 LMA853553 LVW853553 MFS853553 MPO853553 MZK853553 NJG853553 NTC853553 OCY853553 OMU853553 OWQ853553 PGM853553 PQI853553 QAE853553 QKA853553 QTW853553 RDS853553 RNO853553 RXK853553 SHG853553 SRC853553 TAY853553 TKU853553 TUQ853553 UEM853553 UOI853553 UYE853553 VIA853553 VRW853553 WBS853553 WLO853553 WVK853553 C919089 IY919089 SU919089 ACQ919089 AMM919089 AWI919089 BGE919089 BQA919089 BZW919089 CJS919089 CTO919089 DDK919089 DNG919089 DXC919089 EGY919089 EQU919089 FAQ919089 FKM919089 FUI919089 GEE919089 GOA919089 GXW919089 HHS919089 HRO919089 IBK919089 ILG919089 IVC919089 JEY919089 JOU919089 JYQ919089 KIM919089 KSI919089 LCE919089 LMA919089 LVW919089 MFS919089 MPO919089 MZK919089 NJG919089 NTC919089 OCY919089 OMU919089 OWQ919089 PGM919089 PQI919089 QAE919089 QKA919089 QTW919089 RDS919089 RNO919089 RXK919089 SHG919089 SRC919089 TAY919089 TKU919089 TUQ919089 UEM919089 UOI919089 UYE919089 VIA919089 VRW919089 WBS919089 WLO919089 WVK919089 C984625 IY984625 SU984625 ACQ984625 AMM984625 AWI984625 BGE984625 BQA984625 BZW984625 CJS984625 CTO984625 DDK984625 DNG984625 DXC984625 EGY984625 EQU984625 FAQ984625 FKM984625 FUI984625 GEE984625 GOA984625 GXW984625 HHS984625 HRO984625 IBK984625 ILG984625 IVC984625 JEY984625 JOU984625 JYQ984625 KIM984625 KSI984625 LCE984625 LMA984625 LVW984625 MFS984625 MPO984625 MZK984625 NJG984625 NTC984625 OCY984625 OMU984625 OWQ984625 PGM984625 PQI984625 QAE984625 QKA984625 QTW984625 RDS984625 RNO984625 RXK984625 SHG984625 SRC984625 TAY984625 TKU984625 TUQ984625 UEM984625 UOI984625 UYE984625 VIA984625 VRW984625 WBS984625 WLO984625 WVK984625">
      <formula1>$C$1586:$C$1589</formula1>
    </dataValidation>
    <dataValidation type="whole" allowBlank="1" showInputMessage="1" showErrorMessage="1" sqref="C1636 IY1636 SU1636 ACQ1636 AMM1636 AWI1636 BGE1636 BQA1636 BZW1636 CJS1636 CTO1636 DDK1636 DNG1636 DXC1636 EGY1636 EQU1636 FAQ1636 FKM1636 FUI1636 GEE1636 GOA1636 GXW1636 HHS1636 HRO1636 IBK1636 ILG1636 IVC1636 JEY1636 JOU1636 JYQ1636 KIM1636 KSI1636 LCE1636 LMA1636 LVW1636 MFS1636 MPO1636 MZK1636 NJG1636 NTC1636 OCY1636 OMU1636 OWQ1636 PGM1636 PQI1636 QAE1636 QKA1636 QTW1636 RDS1636 RNO1636 RXK1636 SHG1636 SRC1636 TAY1636 TKU1636 TUQ1636 UEM1636 UOI1636 UYE1636 VIA1636 VRW1636 WBS1636 WLO1636 WVK1636 C67172 IY67172 SU67172 ACQ67172 AMM67172 AWI67172 BGE67172 BQA67172 BZW67172 CJS67172 CTO67172 DDK67172 DNG67172 DXC67172 EGY67172 EQU67172 FAQ67172 FKM67172 FUI67172 GEE67172 GOA67172 GXW67172 HHS67172 HRO67172 IBK67172 ILG67172 IVC67172 JEY67172 JOU67172 JYQ67172 KIM67172 KSI67172 LCE67172 LMA67172 LVW67172 MFS67172 MPO67172 MZK67172 NJG67172 NTC67172 OCY67172 OMU67172 OWQ67172 PGM67172 PQI67172 QAE67172 QKA67172 QTW67172 RDS67172 RNO67172 RXK67172 SHG67172 SRC67172 TAY67172 TKU67172 TUQ67172 UEM67172 UOI67172 UYE67172 VIA67172 VRW67172 WBS67172 WLO67172 WVK67172 C132708 IY132708 SU132708 ACQ132708 AMM132708 AWI132708 BGE132708 BQA132708 BZW132708 CJS132708 CTO132708 DDK132708 DNG132708 DXC132708 EGY132708 EQU132708 FAQ132708 FKM132708 FUI132708 GEE132708 GOA132708 GXW132708 HHS132708 HRO132708 IBK132708 ILG132708 IVC132708 JEY132708 JOU132708 JYQ132708 KIM132708 KSI132708 LCE132708 LMA132708 LVW132708 MFS132708 MPO132708 MZK132708 NJG132708 NTC132708 OCY132708 OMU132708 OWQ132708 PGM132708 PQI132708 QAE132708 QKA132708 QTW132708 RDS132708 RNO132708 RXK132708 SHG132708 SRC132708 TAY132708 TKU132708 TUQ132708 UEM132708 UOI132708 UYE132708 VIA132708 VRW132708 WBS132708 WLO132708 WVK132708 C198244 IY198244 SU198244 ACQ198244 AMM198244 AWI198244 BGE198244 BQA198244 BZW198244 CJS198244 CTO198244 DDK198244 DNG198244 DXC198244 EGY198244 EQU198244 FAQ198244 FKM198244 FUI198244 GEE198244 GOA198244 GXW198244 HHS198244 HRO198244 IBK198244 ILG198244 IVC198244 JEY198244 JOU198244 JYQ198244 KIM198244 KSI198244 LCE198244 LMA198244 LVW198244 MFS198244 MPO198244 MZK198244 NJG198244 NTC198244 OCY198244 OMU198244 OWQ198244 PGM198244 PQI198244 QAE198244 QKA198244 QTW198244 RDS198244 RNO198244 RXK198244 SHG198244 SRC198244 TAY198244 TKU198244 TUQ198244 UEM198244 UOI198244 UYE198244 VIA198244 VRW198244 WBS198244 WLO198244 WVK198244 C263780 IY263780 SU263780 ACQ263780 AMM263780 AWI263780 BGE263780 BQA263780 BZW263780 CJS263780 CTO263780 DDK263780 DNG263780 DXC263780 EGY263780 EQU263780 FAQ263780 FKM263780 FUI263780 GEE263780 GOA263780 GXW263780 HHS263780 HRO263780 IBK263780 ILG263780 IVC263780 JEY263780 JOU263780 JYQ263780 KIM263780 KSI263780 LCE263780 LMA263780 LVW263780 MFS263780 MPO263780 MZK263780 NJG263780 NTC263780 OCY263780 OMU263780 OWQ263780 PGM263780 PQI263780 QAE263780 QKA263780 QTW263780 RDS263780 RNO263780 RXK263780 SHG263780 SRC263780 TAY263780 TKU263780 TUQ263780 UEM263780 UOI263780 UYE263780 VIA263780 VRW263780 WBS263780 WLO263780 WVK263780 C329316 IY329316 SU329316 ACQ329316 AMM329316 AWI329316 BGE329316 BQA329316 BZW329316 CJS329316 CTO329316 DDK329316 DNG329316 DXC329316 EGY329316 EQU329316 FAQ329316 FKM329316 FUI329316 GEE329316 GOA329316 GXW329316 HHS329316 HRO329316 IBK329316 ILG329316 IVC329316 JEY329316 JOU329316 JYQ329316 KIM329316 KSI329316 LCE329316 LMA329316 LVW329316 MFS329316 MPO329316 MZK329316 NJG329316 NTC329316 OCY329316 OMU329316 OWQ329316 PGM329316 PQI329316 QAE329316 QKA329316 QTW329316 RDS329316 RNO329316 RXK329316 SHG329316 SRC329316 TAY329316 TKU329316 TUQ329316 UEM329316 UOI329316 UYE329316 VIA329316 VRW329316 WBS329316 WLO329316 WVK329316 C394852 IY394852 SU394852 ACQ394852 AMM394852 AWI394852 BGE394852 BQA394852 BZW394852 CJS394852 CTO394852 DDK394852 DNG394852 DXC394852 EGY394852 EQU394852 FAQ394852 FKM394852 FUI394852 GEE394852 GOA394852 GXW394852 HHS394852 HRO394852 IBK394852 ILG394852 IVC394852 JEY394852 JOU394852 JYQ394852 KIM394852 KSI394852 LCE394852 LMA394852 LVW394852 MFS394852 MPO394852 MZK394852 NJG394852 NTC394852 OCY394852 OMU394852 OWQ394852 PGM394852 PQI394852 QAE394852 QKA394852 QTW394852 RDS394852 RNO394852 RXK394852 SHG394852 SRC394852 TAY394852 TKU394852 TUQ394852 UEM394852 UOI394852 UYE394852 VIA394852 VRW394852 WBS394852 WLO394852 WVK394852 C460388 IY460388 SU460388 ACQ460388 AMM460388 AWI460388 BGE460388 BQA460388 BZW460388 CJS460388 CTO460388 DDK460388 DNG460388 DXC460388 EGY460388 EQU460388 FAQ460388 FKM460388 FUI460388 GEE460388 GOA460388 GXW460388 HHS460388 HRO460388 IBK460388 ILG460388 IVC460388 JEY460388 JOU460388 JYQ460388 KIM460388 KSI460388 LCE460388 LMA460388 LVW460388 MFS460388 MPO460388 MZK460388 NJG460388 NTC460388 OCY460388 OMU460388 OWQ460388 PGM460388 PQI460388 QAE460388 QKA460388 QTW460388 RDS460388 RNO460388 RXK460388 SHG460388 SRC460388 TAY460388 TKU460388 TUQ460388 UEM460388 UOI460388 UYE460388 VIA460388 VRW460388 WBS460388 WLO460388 WVK460388 C525924 IY525924 SU525924 ACQ525924 AMM525924 AWI525924 BGE525924 BQA525924 BZW525924 CJS525924 CTO525924 DDK525924 DNG525924 DXC525924 EGY525924 EQU525924 FAQ525924 FKM525924 FUI525924 GEE525924 GOA525924 GXW525924 HHS525924 HRO525924 IBK525924 ILG525924 IVC525924 JEY525924 JOU525924 JYQ525924 KIM525924 KSI525924 LCE525924 LMA525924 LVW525924 MFS525924 MPO525924 MZK525924 NJG525924 NTC525924 OCY525924 OMU525924 OWQ525924 PGM525924 PQI525924 QAE525924 QKA525924 QTW525924 RDS525924 RNO525924 RXK525924 SHG525924 SRC525924 TAY525924 TKU525924 TUQ525924 UEM525924 UOI525924 UYE525924 VIA525924 VRW525924 WBS525924 WLO525924 WVK525924 C591460 IY591460 SU591460 ACQ591460 AMM591460 AWI591460 BGE591460 BQA591460 BZW591460 CJS591460 CTO591460 DDK591460 DNG591460 DXC591460 EGY591460 EQU591460 FAQ591460 FKM591460 FUI591460 GEE591460 GOA591460 GXW591460 HHS591460 HRO591460 IBK591460 ILG591460 IVC591460 JEY591460 JOU591460 JYQ591460 KIM591460 KSI591460 LCE591460 LMA591460 LVW591460 MFS591460 MPO591460 MZK591460 NJG591460 NTC591460 OCY591460 OMU591460 OWQ591460 PGM591460 PQI591460 QAE591460 QKA591460 QTW591460 RDS591460 RNO591460 RXK591460 SHG591460 SRC591460 TAY591460 TKU591460 TUQ591460 UEM591460 UOI591460 UYE591460 VIA591460 VRW591460 WBS591460 WLO591460 WVK591460 C656996 IY656996 SU656996 ACQ656996 AMM656996 AWI656996 BGE656996 BQA656996 BZW656996 CJS656996 CTO656996 DDK656996 DNG656996 DXC656996 EGY656996 EQU656996 FAQ656996 FKM656996 FUI656996 GEE656996 GOA656996 GXW656996 HHS656996 HRO656996 IBK656996 ILG656996 IVC656996 JEY656996 JOU656996 JYQ656996 KIM656996 KSI656996 LCE656996 LMA656996 LVW656996 MFS656996 MPO656996 MZK656996 NJG656996 NTC656996 OCY656996 OMU656996 OWQ656996 PGM656996 PQI656996 QAE656996 QKA656996 QTW656996 RDS656996 RNO656996 RXK656996 SHG656996 SRC656996 TAY656996 TKU656996 TUQ656996 UEM656996 UOI656996 UYE656996 VIA656996 VRW656996 WBS656996 WLO656996 WVK656996 C722532 IY722532 SU722532 ACQ722532 AMM722532 AWI722532 BGE722532 BQA722532 BZW722532 CJS722532 CTO722532 DDK722532 DNG722532 DXC722532 EGY722532 EQU722532 FAQ722532 FKM722532 FUI722532 GEE722532 GOA722532 GXW722532 HHS722532 HRO722532 IBK722532 ILG722532 IVC722532 JEY722532 JOU722532 JYQ722532 KIM722532 KSI722532 LCE722532 LMA722532 LVW722532 MFS722532 MPO722532 MZK722532 NJG722532 NTC722532 OCY722532 OMU722532 OWQ722532 PGM722532 PQI722532 QAE722532 QKA722532 QTW722532 RDS722532 RNO722532 RXK722532 SHG722532 SRC722532 TAY722532 TKU722532 TUQ722532 UEM722532 UOI722532 UYE722532 VIA722532 VRW722532 WBS722532 WLO722532 WVK722532 C788068 IY788068 SU788068 ACQ788068 AMM788068 AWI788068 BGE788068 BQA788068 BZW788068 CJS788068 CTO788068 DDK788068 DNG788068 DXC788068 EGY788068 EQU788068 FAQ788068 FKM788068 FUI788068 GEE788068 GOA788068 GXW788068 HHS788068 HRO788068 IBK788068 ILG788068 IVC788068 JEY788068 JOU788068 JYQ788068 KIM788068 KSI788068 LCE788068 LMA788068 LVW788068 MFS788068 MPO788068 MZK788068 NJG788068 NTC788068 OCY788068 OMU788068 OWQ788068 PGM788068 PQI788068 QAE788068 QKA788068 QTW788068 RDS788068 RNO788068 RXK788068 SHG788068 SRC788068 TAY788068 TKU788068 TUQ788068 UEM788068 UOI788068 UYE788068 VIA788068 VRW788068 WBS788068 WLO788068 WVK788068 C853604 IY853604 SU853604 ACQ853604 AMM853604 AWI853604 BGE853604 BQA853604 BZW853604 CJS853604 CTO853604 DDK853604 DNG853604 DXC853604 EGY853604 EQU853604 FAQ853604 FKM853604 FUI853604 GEE853604 GOA853604 GXW853604 HHS853604 HRO853604 IBK853604 ILG853604 IVC853604 JEY853604 JOU853604 JYQ853604 KIM853604 KSI853604 LCE853604 LMA853604 LVW853604 MFS853604 MPO853604 MZK853604 NJG853604 NTC853604 OCY853604 OMU853604 OWQ853604 PGM853604 PQI853604 QAE853604 QKA853604 QTW853604 RDS853604 RNO853604 RXK853604 SHG853604 SRC853604 TAY853604 TKU853604 TUQ853604 UEM853604 UOI853604 UYE853604 VIA853604 VRW853604 WBS853604 WLO853604 WVK853604 C919140 IY919140 SU919140 ACQ919140 AMM919140 AWI919140 BGE919140 BQA919140 BZW919140 CJS919140 CTO919140 DDK919140 DNG919140 DXC919140 EGY919140 EQU919140 FAQ919140 FKM919140 FUI919140 GEE919140 GOA919140 GXW919140 HHS919140 HRO919140 IBK919140 ILG919140 IVC919140 JEY919140 JOU919140 JYQ919140 KIM919140 KSI919140 LCE919140 LMA919140 LVW919140 MFS919140 MPO919140 MZK919140 NJG919140 NTC919140 OCY919140 OMU919140 OWQ919140 PGM919140 PQI919140 QAE919140 QKA919140 QTW919140 RDS919140 RNO919140 RXK919140 SHG919140 SRC919140 TAY919140 TKU919140 TUQ919140 UEM919140 UOI919140 UYE919140 VIA919140 VRW919140 WBS919140 WLO919140 WVK919140 C984676 IY984676 SU984676 ACQ984676 AMM984676 AWI984676 BGE984676 BQA984676 BZW984676 CJS984676 CTO984676 DDK984676 DNG984676 DXC984676 EGY984676 EQU984676 FAQ984676 FKM984676 FUI984676 GEE984676 GOA984676 GXW984676 HHS984676 HRO984676 IBK984676 ILG984676 IVC984676 JEY984676 JOU984676 JYQ984676 KIM984676 KSI984676 LCE984676 LMA984676 LVW984676 MFS984676 MPO984676 MZK984676 NJG984676 NTC984676 OCY984676 OMU984676 OWQ984676 PGM984676 PQI984676 QAE984676 QKA984676 QTW984676 RDS984676 RNO984676 RXK984676 SHG984676 SRC984676 TAY984676 TKU984676 TUQ984676 UEM984676 UOI984676 UYE984676 VIA984676 VRW984676 WBS984676 WLO984676 WVK984676">
      <formula1>0</formula1>
      <formula2>15</formula2>
    </dataValidation>
    <dataValidation type="list" allowBlank="1" showInputMessage="1" showErrorMessage="1" promptTitle="Number of Trays" prompt="DD4200 ES30-30 (0 to 2)_x000a_DD4200 ES30-45 (0 to 5)_x000a_DD7200 ES30-45 (0 to 12)" sqref="C1590 IY1590 SU1590 ACQ1590 AMM1590 AWI1590 BGE1590 BQA1590 BZW1590 CJS1590 CTO1590 DDK1590 DNG1590 DXC1590 EGY1590 EQU1590 FAQ1590 FKM1590 FUI1590 GEE1590 GOA1590 GXW1590 HHS1590 HRO1590 IBK1590 ILG1590 IVC1590 JEY1590 JOU1590 JYQ1590 KIM1590 KSI1590 LCE1590 LMA1590 LVW1590 MFS1590 MPO1590 MZK1590 NJG1590 NTC1590 OCY1590 OMU1590 OWQ1590 PGM1590 PQI1590 QAE1590 QKA1590 QTW1590 RDS1590 RNO1590 RXK1590 SHG1590 SRC1590 TAY1590 TKU1590 TUQ1590 UEM1590 UOI1590 UYE1590 VIA1590 VRW1590 WBS1590 WLO1590 WVK1590 C67126 IY67126 SU67126 ACQ67126 AMM67126 AWI67126 BGE67126 BQA67126 BZW67126 CJS67126 CTO67126 DDK67126 DNG67126 DXC67126 EGY67126 EQU67126 FAQ67126 FKM67126 FUI67126 GEE67126 GOA67126 GXW67126 HHS67126 HRO67126 IBK67126 ILG67126 IVC67126 JEY67126 JOU67126 JYQ67126 KIM67126 KSI67126 LCE67126 LMA67126 LVW67126 MFS67126 MPO67126 MZK67126 NJG67126 NTC67126 OCY67126 OMU67126 OWQ67126 PGM67126 PQI67126 QAE67126 QKA67126 QTW67126 RDS67126 RNO67126 RXK67126 SHG67126 SRC67126 TAY67126 TKU67126 TUQ67126 UEM67126 UOI67126 UYE67126 VIA67126 VRW67126 WBS67126 WLO67126 WVK67126 C132662 IY132662 SU132662 ACQ132662 AMM132662 AWI132662 BGE132662 BQA132662 BZW132662 CJS132662 CTO132662 DDK132662 DNG132662 DXC132662 EGY132662 EQU132662 FAQ132662 FKM132662 FUI132662 GEE132662 GOA132662 GXW132662 HHS132662 HRO132662 IBK132662 ILG132662 IVC132662 JEY132662 JOU132662 JYQ132662 KIM132662 KSI132662 LCE132662 LMA132662 LVW132662 MFS132662 MPO132662 MZK132662 NJG132662 NTC132662 OCY132662 OMU132662 OWQ132662 PGM132662 PQI132662 QAE132662 QKA132662 QTW132662 RDS132662 RNO132662 RXK132662 SHG132662 SRC132662 TAY132662 TKU132662 TUQ132662 UEM132662 UOI132662 UYE132662 VIA132662 VRW132662 WBS132662 WLO132662 WVK132662 C198198 IY198198 SU198198 ACQ198198 AMM198198 AWI198198 BGE198198 BQA198198 BZW198198 CJS198198 CTO198198 DDK198198 DNG198198 DXC198198 EGY198198 EQU198198 FAQ198198 FKM198198 FUI198198 GEE198198 GOA198198 GXW198198 HHS198198 HRO198198 IBK198198 ILG198198 IVC198198 JEY198198 JOU198198 JYQ198198 KIM198198 KSI198198 LCE198198 LMA198198 LVW198198 MFS198198 MPO198198 MZK198198 NJG198198 NTC198198 OCY198198 OMU198198 OWQ198198 PGM198198 PQI198198 QAE198198 QKA198198 QTW198198 RDS198198 RNO198198 RXK198198 SHG198198 SRC198198 TAY198198 TKU198198 TUQ198198 UEM198198 UOI198198 UYE198198 VIA198198 VRW198198 WBS198198 WLO198198 WVK198198 C263734 IY263734 SU263734 ACQ263734 AMM263734 AWI263734 BGE263734 BQA263734 BZW263734 CJS263734 CTO263734 DDK263734 DNG263734 DXC263734 EGY263734 EQU263734 FAQ263734 FKM263734 FUI263734 GEE263734 GOA263734 GXW263734 HHS263734 HRO263734 IBK263734 ILG263734 IVC263734 JEY263734 JOU263734 JYQ263734 KIM263734 KSI263734 LCE263734 LMA263734 LVW263734 MFS263734 MPO263734 MZK263734 NJG263734 NTC263734 OCY263734 OMU263734 OWQ263734 PGM263734 PQI263734 QAE263734 QKA263734 QTW263734 RDS263734 RNO263734 RXK263734 SHG263734 SRC263734 TAY263734 TKU263734 TUQ263734 UEM263734 UOI263734 UYE263734 VIA263734 VRW263734 WBS263734 WLO263734 WVK263734 C329270 IY329270 SU329270 ACQ329270 AMM329270 AWI329270 BGE329270 BQA329270 BZW329270 CJS329270 CTO329270 DDK329270 DNG329270 DXC329270 EGY329270 EQU329270 FAQ329270 FKM329270 FUI329270 GEE329270 GOA329270 GXW329270 HHS329270 HRO329270 IBK329270 ILG329270 IVC329270 JEY329270 JOU329270 JYQ329270 KIM329270 KSI329270 LCE329270 LMA329270 LVW329270 MFS329270 MPO329270 MZK329270 NJG329270 NTC329270 OCY329270 OMU329270 OWQ329270 PGM329270 PQI329270 QAE329270 QKA329270 QTW329270 RDS329270 RNO329270 RXK329270 SHG329270 SRC329270 TAY329270 TKU329270 TUQ329270 UEM329270 UOI329270 UYE329270 VIA329270 VRW329270 WBS329270 WLO329270 WVK329270 C394806 IY394806 SU394806 ACQ394806 AMM394806 AWI394806 BGE394806 BQA394806 BZW394806 CJS394806 CTO394806 DDK394806 DNG394806 DXC394806 EGY394806 EQU394806 FAQ394806 FKM394806 FUI394806 GEE394806 GOA394806 GXW394806 HHS394806 HRO394806 IBK394806 ILG394806 IVC394806 JEY394806 JOU394806 JYQ394806 KIM394806 KSI394806 LCE394806 LMA394806 LVW394806 MFS394806 MPO394806 MZK394806 NJG394806 NTC394806 OCY394806 OMU394806 OWQ394806 PGM394806 PQI394806 QAE394806 QKA394806 QTW394806 RDS394806 RNO394806 RXK394806 SHG394806 SRC394806 TAY394806 TKU394806 TUQ394806 UEM394806 UOI394806 UYE394806 VIA394806 VRW394806 WBS394806 WLO394806 WVK394806 C460342 IY460342 SU460342 ACQ460342 AMM460342 AWI460342 BGE460342 BQA460342 BZW460342 CJS460342 CTO460342 DDK460342 DNG460342 DXC460342 EGY460342 EQU460342 FAQ460342 FKM460342 FUI460342 GEE460342 GOA460342 GXW460342 HHS460342 HRO460342 IBK460342 ILG460342 IVC460342 JEY460342 JOU460342 JYQ460342 KIM460342 KSI460342 LCE460342 LMA460342 LVW460342 MFS460342 MPO460342 MZK460342 NJG460342 NTC460342 OCY460342 OMU460342 OWQ460342 PGM460342 PQI460342 QAE460342 QKA460342 QTW460342 RDS460342 RNO460342 RXK460342 SHG460342 SRC460342 TAY460342 TKU460342 TUQ460342 UEM460342 UOI460342 UYE460342 VIA460342 VRW460342 WBS460342 WLO460342 WVK460342 C525878 IY525878 SU525878 ACQ525878 AMM525878 AWI525878 BGE525878 BQA525878 BZW525878 CJS525878 CTO525878 DDK525878 DNG525878 DXC525878 EGY525878 EQU525878 FAQ525878 FKM525878 FUI525878 GEE525878 GOA525878 GXW525878 HHS525878 HRO525878 IBK525878 ILG525878 IVC525878 JEY525878 JOU525878 JYQ525878 KIM525878 KSI525878 LCE525878 LMA525878 LVW525878 MFS525878 MPO525878 MZK525878 NJG525878 NTC525878 OCY525878 OMU525878 OWQ525878 PGM525878 PQI525878 QAE525878 QKA525878 QTW525878 RDS525878 RNO525878 RXK525878 SHG525878 SRC525878 TAY525878 TKU525878 TUQ525878 UEM525878 UOI525878 UYE525878 VIA525878 VRW525878 WBS525878 WLO525878 WVK525878 C591414 IY591414 SU591414 ACQ591414 AMM591414 AWI591414 BGE591414 BQA591414 BZW591414 CJS591414 CTO591414 DDK591414 DNG591414 DXC591414 EGY591414 EQU591414 FAQ591414 FKM591414 FUI591414 GEE591414 GOA591414 GXW591414 HHS591414 HRO591414 IBK591414 ILG591414 IVC591414 JEY591414 JOU591414 JYQ591414 KIM591414 KSI591414 LCE591414 LMA591414 LVW591414 MFS591414 MPO591414 MZK591414 NJG591414 NTC591414 OCY591414 OMU591414 OWQ591414 PGM591414 PQI591414 QAE591414 QKA591414 QTW591414 RDS591414 RNO591414 RXK591414 SHG591414 SRC591414 TAY591414 TKU591414 TUQ591414 UEM591414 UOI591414 UYE591414 VIA591414 VRW591414 WBS591414 WLO591414 WVK591414 C656950 IY656950 SU656950 ACQ656950 AMM656950 AWI656950 BGE656950 BQA656950 BZW656950 CJS656950 CTO656950 DDK656950 DNG656950 DXC656950 EGY656950 EQU656950 FAQ656950 FKM656950 FUI656950 GEE656950 GOA656950 GXW656950 HHS656950 HRO656950 IBK656950 ILG656950 IVC656950 JEY656950 JOU656950 JYQ656950 KIM656950 KSI656950 LCE656950 LMA656950 LVW656950 MFS656950 MPO656950 MZK656950 NJG656950 NTC656950 OCY656950 OMU656950 OWQ656950 PGM656950 PQI656950 QAE656950 QKA656950 QTW656950 RDS656950 RNO656950 RXK656950 SHG656950 SRC656950 TAY656950 TKU656950 TUQ656950 UEM656950 UOI656950 UYE656950 VIA656950 VRW656950 WBS656950 WLO656950 WVK656950 C722486 IY722486 SU722486 ACQ722486 AMM722486 AWI722486 BGE722486 BQA722486 BZW722486 CJS722486 CTO722486 DDK722486 DNG722486 DXC722486 EGY722486 EQU722486 FAQ722486 FKM722486 FUI722486 GEE722486 GOA722486 GXW722486 HHS722486 HRO722486 IBK722486 ILG722486 IVC722486 JEY722486 JOU722486 JYQ722486 KIM722486 KSI722486 LCE722486 LMA722486 LVW722486 MFS722486 MPO722486 MZK722486 NJG722486 NTC722486 OCY722486 OMU722486 OWQ722486 PGM722486 PQI722486 QAE722486 QKA722486 QTW722486 RDS722486 RNO722486 RXK722486 SHG722486 SRC722486 TAY722486 TKU722486 TUQ722486 UEM722486 UOI722486 UYE722486 VIA722486 VRW722486 WBS722486 WLO722486 WVK722486 C788022 IY788022 SU788022 ACQ788022 AMM788022 AWI788022 BGE788022 BQA788022 BZW788022 CJS788022 CTO788022 DDK788022 DNG788022 DXC788022 EGY788022 EQU788022 FAQ788022 FKM788022 FUI788022 GEE788022 GOA788022 GXW788022 HHS788022 HRO788022 IBK788022 ILG788022 IVC788022 JEY788022 JOU788022 JYQ788022 KIM788022 KSI788022 LCE788022 LMA788022 LVW788022 MFS788022 MPO788022 MZK788022 NJG788022 NTC788022 OCY788022 OMU788022 OWQ788022 PGM788022 PQI788022 QAE788022 QKA788022 QTW788022 RDS788022 RNO788022 RXK788022 SHG788022 SRC788022 TAY788022 TKU788022 TUQ788022 UEM788022 UOI788022 UYE788022 VIA788022 VRW788022 WBS788022 WLO788022 WVK788022 C853558 IY853558 SU853558 ACQ853558 AMM853558 AWI853558 BGE853558 BQA853558 BZW853558 CJS853558 CTO853558 DDK853558 DNG853558 DXC853558 EGY853558 EQU853558 FAQ853558 FKM853558 FUI853558 GEE853558 GOA853558 GXW853558 HHS853558 HRO853558 IBK853558 ILG853558 IVC853558 JEY853558 JOU853558 JYQ853558 KIM853558 KSI853558 LCE853558 LMA853558 LVW853558 MFS853558 MPO853558 MZK853558 NJG853558 NTC853558 OCY853558 OMU853558 OWQ853558 PGM853558 PQI853558 QAE853558 QKA853558 QTW853558 RDS853558 RNO853558 RXK853558 SHG853558 SRC853558 TAY853558 TKU853558 TUQ853558 UEM853558 UOI853558 UYE853558 VIA853558 VRW853558 WBS853558 WLO853558 WVK853558 C919094 IY919094 SU919094 ACQ919094 AMM919094 AWI919094 BGE919094 BQA919094 BZW919094 CJS919094 CTO919094 DDK919094 DNG919094 DXC919094 EGY919094 EQU919094 FAQ919094 FKM919094 FUI919094 GEE919094 GOA919094 GXW919094 HHS919094 HRO919094 IBK919094 ILG919094 IVC919094 JEY919094 JOU919094 JYQ919094 KIM919094 KSI919094 LCE919094 LMA919094 LVW919094 MFS919094 MPO919094 MZK919094 NJG919094 NTC919094 OCY919094 OMU919094 OWQ919094 PGM919094 PQI919094 QAE919094 QKA919094 QTW919094 RDS919094 RNO919094 RXK919094 SHG919094 SRC919094 TAY919094 TKU919094 TUQ919094 UEM919094 UOI919094 UYE919094 VIA919094 VRW919094 WBS919094 WLO919094 WVK919094 C984630 IY984630 SU984630 ACQ984630 AMM984630 AWI984630 BGE984630 BQA984630 BZW984630 CJS984630 CTO984630 DDK984630 DNG984630 DXC984630 EGY984630 EQU984630 FAQ984630 FKM984630 FUI984630 GEE984630 GOA984630 GXW984630 HHS984630 HRO984630 IBK984630 ILG984630 IVC984630 JEY984630 JOU984630 JYQ984630 KIM984630 KSI984630 LCE984630 LMA984630 LVW984630 MFS984630 MPO984630 MZK984630 NJG984630 NTC984630 OCY984630 OMU984630 OWQ984630 PGM984630 PQI984630 QAE984630 QKA984630 QTW984630 RDS984630 RNO984630 RXK984630 SHG984630 SRC984630 TAY984630 TKU984630 TUQ984630 UEM984630 UOI984630 UYE984630 VIA984630 VRW984630 WBS984630 WLO984630 WVK984630">
      <formula1>$C$1591:$C$1604</formula1>
    </dataValidation>
    <dataValidation type="list" allowBlank="1" showInputMessage="1" showErrorMessage="1" sqref="C1620 IY1620 SU1620 ACQ1620 AMM1620 AWI1620 BGE1620 BQA1620 BZW1620 CJS1620 CTO1620 DDK1620 DNG1620 DXC1620 EGY1620 EQU1620 FAQ1620 FKM1620 FUI1620 GEE1620 GOA1620 GXW1620 HHS1620 HRO1620 IBK1620 ILG1620 IVC1620 JEY1620 JOU1620 JYQ1620 KIM1620 KSI1620 LCE1620 LMA1620 LVW1620 MFS1620 MPO1620 MZK1620 NJG1620 NTC1620 OCY1620 OMU1620 OWQ1620 PGM1620 PQI1620 QAE1620 QKA1620 QTW1620 RDS1620 RNO1620 RXK1620 SHG1620 SRC1620 TAY1620 TKU1620 TUQ1620 UEM1620 UOI1620 UYE1620 VIA1620 VRW1620 WBS1620 WLO1620 WVK1620 C67156 IY67156 SU67156 ACQ67156 AMM67156 AWI67156 BGE67156 BQA67156 BZW67156 CJS67156 CTO67156 DDK67156 DNG67156 DXC67156 EGY67156 EQU67156 FAQ67156 FKM67156 FUI67156 GEE67156 GOA67156 GXW67156 HHS67156 HRO67156 IBK67156 ILG67156 IVC67156 JEY67156 JOU67156 JYQ67156 KIM67156 KSI67156 LCE67156 LMA67156 LVW67156 MFS67156 MPO67156 MZK67156 NJG67156 NTC67156 OCY67156 OMU67156 OWQ67156 PGM67156 PQI67156 QAE67156 QKA67156 QTW67156 RDS67156 RNO67156 RXK67156 SHG67156 SRC67156 TAY67156 TKU67156 TUQ67156 UEM67156 UOI67156 UYE67156 VIA67156 VRW67156 WBS67156 WLO67156 WVK67156 C132692 IY132692 SU132692 ACQ132692 AMM132692 AWI132692 BGE132692 BQA132692 BZW132692 CJS132692 CTO132692 DDK132692 DNG132692 DXC132692 EGY132692 EQU132692 FAQ132692 FKM132692 FUI132692 GEE132692 GOA132692 GXW132692 HHS132692 HRO132692 IBK132692 ILG132692 IVC132692 JEY132692 JOU132692 JYQ132692 KIM132692 KSI132692 LCE132692 LMA132692 LVW132692 MFS132692 MPO132692 MZK132692 NJG132692 NTC132692 OCY132692 OMU132692 OWQ132692 PGM132692 PQI132692 QAE132692 QKA132692 QTW132692 RDS132692 RNO132692 RXK132692 SHG132692 SRC132692 TAY132692 TKU132692 TUQ132692 UEM132692 UOI132692 UYE132692 VIA132692 VRW132692 WBS132692 WLO132692 WVK132692 C198228 IY198228 SU198228 ACQ198228 AMM198228 AWI198228 BGE198228 BQA198228 BZW198228 CJS198228 CTO198228 DDK198228 DNG198228 DXC198228 EGY198228 EQU198228 FAQ198228 FKM198228 FUI198228 GEE198228 GOA198228 GXW198228 HHS198228 HRO198228 IBK198228 ILG198228 IVC198228 JEY198228 JOU198228 JYQ198228 KIM198228 KSI198228 LCE198228 LMA198228 LVW198228 MFS198228 MPO198228 MZK198228 NJG198228 NTC198228 OCY198228 OMU198228 OWQ198228 PGM198228 PQI198228 QAE198228 QKA198228 QTW198228 RDS198228 RNO198228 RXK198228 SHG198228 SRC198228 TAY198228 TKU198228 TUQ198228 UEM198228 UOI198228 UYE198228 VIA198228 VRW198228 WBS198228 WLO198228 WVK198228 C263764 IY263764 SU263764 ACQ263764 AMM263764 AWI263764 BGE263764 BQA263764 BZW263764 CJS263764 CTO263764 DDK263764 DNG263764 DXC263764 EGY263764 EQU263764 FAQ263764 FKM263764 FUI263764 GEE263764 GOA263764 GXW263764 HHS263764 HRO263764 IBK263764 ILG263764 IVC263764 JEY263764 JOU263764 JYQ263764 KIM263764 KSI263764 LCE263764 LMA263764 LVW263764 MFS263764 MPO263764 MZK263764 NJG263764 NTC263764 OCY263764 OMU263764 OWQ263764 PGM263764 PQI263764 QAE263764 QKA263764 QTW263764 RDS263764 RNO263764 RXK263764 SHG263764 SRC263764 TAY263764 TKU263764 TUQ263764 UEM263764 UOI263764 UYE263764 VIA263764 VRW263764 WBS263764 WLO263764 WVK263764 C329300 IY329300 SU329300 ACQ329300 AMM329300 AWI329300 BGE329300 BQA329300 BZW329300 CJS329300 CTO329300 DDK329300 DNG329300 DXC329300 EGY329300 EQU329300 FAQ329300 FKM329300 FUI329300 GEE329300 GOA329300 GXW329300 HHS329300 HRO329300 IBK329300 ILG329300 IVC329300 JEY329300 JOU329300 JYQ329300 KIM329300 KSI329300 LCE329300 LMA329300 LVW329300 MFS329300 MPO329300 MZK329300 NJG329300 NTC329300 OCY329300 OMU329300 OWQ329300 PGM329300 PQI329300 QAE329300 QKA329300 QTW329300 RDS329300 RNO329300 RXK329300 SHG329300 SRC329300 TAY329300 TKU329300 TUQ329300 UEM329300 UOI329300 UYE329300 VIA329300 VRW329300 WBS329300 WLO329300 WVK329300 C394836 IY394836 SU394836 ACQ394836 AMM394836 AWI394836 BGE394836 BQA394836 BZW394836 CJS394836 CTO394836 DDK394836 DNG394836 DXC394836 EGY394836 EQU394836 FAQ394836 FKM394836 FUI394836 GEE394836 GOA394836 GXW394836 HHS394836 HRO394836 IBK394836 ILG394836 IVC394836 JEY394836 JOU394836 JYQ394836 KIM394836 KSI394836 LCE394836 LMA394836 LVW394836 MFS394836 MPO394836 MZK394836 NJG394836 NTC394836 OCY394836 OMU394836 OWQ394836 PGM394836 PQI394836 QAE394836 QKA394836 QTW394836 RDS394836 RNO394836 RXK394836 SHG394836 SRC394836 TAY394836 TKU394836 TUQ394836 UEM394836 UOI394836 UYE394836 VIA394836 VRW394836 WBS394836 WLO394836 WVK394836 C460372 IY460372 SU460372 ACQ460372 AMM460372 AWI460372 BGE460372 BQA460372 BZW460372 CJS460372 CTO460372 DDK460372 DNG460372 DXC460372 EGY460372 EQU460372 FAQ460372 FKM460372 FUI460372 GEE460372 GOA460372 GXW460372 HHS460372 HRO460372 IBK460372 ILG460372 IVC460372 JEY460372 JOU460372 JYQ460372 KIM460372 KSI460372 LCE460372 LMA460372 LVW460372 MFS460372 MPO460372 MZK460372 NJG460372 NTC460372 OCY460372 OMU460372 OWQ460372 PGM460372 PQI460372 QAE460372 QKA460372 QTW460372 RDS460372 RNO460372 RXK460372 SHG460372 SRC460372 TAY460372 TKU460372 TUQ460372 UEM460372 UOI460372 UYE460372 VIA460372 VRW460372 WBS460372 WLO460372 WVK460372 C525908 IY525908 SU525908 ACQ525908 AMM525908 AWI525908 BGE525908 BQA525908 BZW525908 CJS525908 CTO525908 DDK525908 DNG525908 DXC525908 EGY525908 EQU525908 FAQ525908 FKM525908 FUI525908 GEE525908 GOA525908 GXW525908 HHS525908 HRO525908 IBK525908 ILG525908 IVC525908 JEY525908 JOU525908 JYQ525908 KIM525908 KSI525908 LCE525908 LMA525908 LVW525908 MFS525908 MPO525908 MZK525908 NJG525908 NTC525908 OCY525908 OMU525908 OWQ525908 PGM525908 PQI525908 QAE525908 QKA525908 QTW525908 RDS525908 RNO525908 RXK525908 SHG525908 SRC525908 TAY525908 TKU525908 TUQ525908 UEM525908 UOI525908 UYE525908 VIA525908 VRW525908 WBS525908 WLO525908 WVK525908 C591444 IY591444 SU591444 ACQ591444 AMM591444 AWI591444 BGE591444 BQA591444 BZW591444 CJS591444 CTO591444 DDK591444 DNG591444 DXC591444 EGY591444 EQU591444 FAQ591444 FKM591444 FUI591444 GEE591444 GOA591444 GXW591444 HHS591444 HRO591444 IBK591444 ILG591444 IVC591444 JEY591444 JOU591444 JYQ591444 KIM591444 KSI591444 LCE591444 LMA591444 LVW591444 MFS591444 MPO591444 MZK591444 NJG591444 NTC591444 OCY591444 OMU591444 OWQ591444 PGM591444 PQI591444 QAE591444 QKA591444 QTW591444 RDS591444 RNO591444 RXK591444 SHG591444 SRC591444 TAY591444 TKU591444 TUQ591444 UEM591444 UOI591444 UYE591444 VIA591444 VRW591444 WBS591444 WLO591444 WVK591444 C656980 IY656980 SU656980 ACQ656980 AMM656980 AWI656980 BGE656980 BQA656980 BZW656980 CJS656980 CTO656980 DDK656980 DNG656980 DXC656980 EGY656980 EQU656980 FAQ656980 FKM656980 FUI656980 GEE656980 GOA656980 GXW656980 HHS656980 HRO656980 IBK656980 ILG656980 IVC656980 JEY656980 JOU656980 JYQ656980 KIM656980 KSI656980 LCE656980 LMA656980 LVW656980 MFS656980 MPO656980 MZK656980 NJG656980 NTC656980 OCY656980 OMU656980 OWQ656980 PGM656980 PQI656980 QAE656980 QKA656980 QTW656980 RDS656980 RNO656980 RXK656980 SHG656980 SRC656980 TAY656980 TKU656980 TUQ656980 UEM656980 UOI656980 UYE656980 VIA656980 VRW656980 WBS656980 WLO656980 WVK656980 C722516 IY722516 SU722516 ACQ722516 AMM722516 AWI722516 BGE722516 BQA722516 BZW722516 CJS722516 CTO722516 DDK722516 DNG722516 DXC722516 EGY722516 EQU722516 FAQ722516 FKM722516 FUI722516 GEE722516 GOA722516 GXW722516 HHS722516 HRO722516 IBK722516 ILG722516 IVC722516 JEY722516 JOU722516 JYQ722516 KIM722516 KSI722516 LCE722516 LMA722516 LVW722516 MFS722516 MPO722516 MZK722516 NJG722516 NTC722516 OCY722516 OMU722516 OWQ722516 PGM722516 PQI722516 QAE722516 QKA722516 QTW722516 RDS722516 RNO722516 RXK722516 SHG722516 SRC722516 TAY722516 TKU722516 TUQ722516 UEM722516 UOI722516 UYE722516 VIA722516 VRW722516 WBS722516 WLO722516 WVK722516 C788052 IY788052 SU788052 ACQ788052 AMM788052 AWI788052 BGE788052 BQA788052 BZW788052 CJS788052 CTO788052 DDK788052 DNG788052 DXC788052 EGY788052 EQU788052 FAQ788052 FKM788052 FUI788052 GEE788052 GOA788052 GXW788052 HHS788052 HRO788052 IBK788052 ILG788052 IVC788052 JEY788052 JOU788052 JYQ788052 KIM788052 KSI788052 LCE788052 LMA788052 LVW788052 MFS788052 MPO788052 MZK788052 NJG788052 NTC788052 OCY788052 OMU788052 OWQ788052 PGM788052 PQI788052 QAE788052 QKA788052 QTW788052 RDS788052 RNO788052 RXK788052 SHG788052 SRC788052 TAY788052 TKU788052 TUQ788052 UEM788052 UOI788052 UYE788052 VIA788052 VRW788052 WBS788052 WLO788052 WVK788052 C853588 IY853588 SU853588 ACQ853588 AMM853588 AWI853588 BGE853588 BQA853588 BZW853588 CJS853588 CTO853588 DDK853588 DNG853588 DXC853588 EGY853588 EQU853588 FAQ853588 FKM853588 FUI853588 GEE853588 GOA853588 GXW853588 HHS853588 HRO853588 IBK853588 ILG853588 IVC853588 JEY853588 JOU853588 JYQ853588 KIM853588 KSI853588 LCE853588 LMA853588 LVW853588 MFS853588 MPO853588 MZK853588 NJG853588 NTC853588 OCY853588 OMU853588 OWQ853588 PGM853588 PQI853588 QAE853588 QKA853588 QTW853588 RDS853588 RNO853588 RXK853588 SHG853588 SRC853588 TAY853588 TKU853588 TUQ853588 UEM853588 UOI853588 UYE853588 VIA853588 VRW853588 WBS853588 WLO853588 WVK853588 C919124 IY919124 SU919124 ACQ919124 AMM919124 AWI919124 BGE919124 BQA919124 BZW919124 CJS919124 CTO919124 DDK919124 DNG919124 DXC919124 EGY919124 EQU919124 FAQ919124 FKM919124 FUI919124 GEE919124 GOA919124 GXW919124 HHS919124 HRO919124 IBK919124 ILG919124 IVC919124 JEY919124 JOU919124 JYQ919124 KIM919124 KSI919124 LCE919124 LMA919124 LVW919124 MFS919124 MPO919124 MZK919124 NJG919124 NTC919124 OCY919124 OMU919124 OWQ919124 PGM919124 PQI919124 QAE919124 QKA919124 QTW919124 RDS919124 RNO919124 RXK919124 SHG919124 SRC919124 TAY919124 TKU919124 TUQ919124 UEM919124 UOI919124 UYE919124 VIA919124 VRW919124 WBS919124 WLO919124 WVK919124 C984660 IY984660 SU984660 ACQ984660 AMM984660 AWI984660 BGE984660 BQA984660 BZW984660 CJS984660 CTO984660 DDK984660 DNG984660 DXC984660 EGY984660 EQU984660 FAQ984660 FKM984660 FUI984660 GEE984660 GOA984660 GXW984660 HHS984660 HRO984660 IBK984660 ILG984660 IVC984660 JEY984660 JOU984660 JYQ984660 KIM984660 KSI984660 LCE984660 LMA984660 LVW984660 MFS984660 MPO984660 MZK984660 NJG984660 NTC984660 OCY984660 OMU984660 OWQ984660 PGM984660 PQI984660 QAE984660 QKA984660 QTW984660 RDS984660 RNO984660 RXK984660 SHG984660 SRC984660 TAY984660 TKU984660 TUQ984660 UEM984660 UOI984660 UYE984660 VIA984660 VRW984660 WBS984660 WLO984660 WVK984660">
      <formula1>$D$1621:$D$1622</formula1>
    </dataValidation>
    <dataValidation type="list" allowBlank="1" showInputMessage="1" showErrorMessage="1" sqref="C1617 IY1617 SU1617 ACQ1617 AMM1617 AWI1617 BGE1617 BQA1617 BZW1617 CJS1617 CTO1617 DDK1617 DNG1617 DXC1617 EGY1617 EQU1617 FAQ1617 FKM1617 FUI1617 GEE1617 GOA1617 GXW1617 HHS1617 HRO1617 IBK1617 ILG1617 IVC1617 JEY1617 JOU1617 JYQ1617 KIM1617 KSI1617 LCE1617 LMA1617 LVW1617 MFS1617 MPO1617 MZK1617 NJG1617 NTC1617 OCY1617 OMU1617 OWQ1617 PGM1617 PQI1617 QAE1617 QKA1617 QTW1617 RDS1617 RNO1617 RXK1617 SHG1617 SRC1617 TAY1617 TKU1617 TUQ1617 UEM1617 UOI1617 UYE1617 VIA1617 VRW1617 WBS1617 WLO1617 WVK1617 C67153 IY67153 SU67153 ACQ67153 AMM67153 AWI67153 BGE67153 BQA67153 BZW67153 CJS67153 CTO67153 DDK67153 DNG67153 DXC67153 EGY67153 EQU67153 FAQ67153 FKM67153 FUI67153 GEE67153 GOA67153 GXW67153 HHS67153 HRO67153 IBK67153 ILG67153 IVC67153 JEY67153 JOU67153 JYQ67153 KIM67153 KSI67153 LCE67153 LMA67153 LVW67153 MFS67153 MPO67153 MZK67153 NJG67153 NTC67153 OCY67153 OMU67153 OWQ67153 PGM67153 PQI67153 QAE67153 QKA67153 QTW67153 RDS67153 RNO67153 RXK67153 SHG67153 SRC67153 TAY67153 TKU67153 TUQ67153 UEM67153 UOI67153 UYE67153 VIA67153 VRW67153 WBS67153 WLO67153 WVK67153 C132689 IY132689 SU132689 ACQ132689 AMM132689 AWI132689 BGE132689 BQA132689 BZW132689 CJS132689 CTO132689 DDK132689 DNG132689 DXC132689 EGY132689 EQU132689 FAQ132689 FKM132689 FUI132689 GEE132689 GOA132689 GXW132689 HHS132689 HRO132689 IBK132689 ILG132689 IVC132689 JEY132689 JOU132689 JYQ132689 KIM132689 KSI132689 LCE132689 LMA132689 LVW132689 MFS132689 MPO132689 MZK132689 NJG132689 NTC132689 OCY132689 OMU132689 OWQ132689 PGM132689 PQI132689 QAE132689 QKA132689 QTW132689 RDS132689 RNO132689 RXK132689 SHG132689 SRC132689 TAY132689 TKU132689 TUQ132689 UEM132689 UOI132689 UYE132689 VIA132689 VRW132689 WBS132689 WLO132689 WVK132689 C198225 IY198225 SU198225 ACQ198225 AMM198225 AWI198225 BGE198225 BQA198225 BZW198225 CJS198225 CTO198225 DDK198225 DNG198225 DXC198225 EGY198225 EQU198225 FAQ198225 FKM198225 FUI198225 GEE198225 GOA198225 GXW198225 HHS198225 HRO198225 IBK198225 ILG198225 IVC198225 JEY198225 JOU198225 JYQ198225 KIM198225 KSI198225 LCE198225 LMA198225 LVW198225 MFS198225 MPO198225 MZK198225 NJG198225 NTC198225 OCY198225 OMU198225 OWQ198225 PGM198225 PQI198225 QAE198225 QKA198225 QTW198225 RDS198225 RNO198225 RXK198225 SHG198225 SRC198225 TAY198225 TKU198225 TUQ198225 UEM198225 UOI198225 UYE198225 VIA198225 VRW198225 WBS198225 WLO198225 WVK198225 C263761 IY263761 SU263761 ACQ263761 AMM263761 AWI263761 BGE263761 BQA263761 BZW263761 CJS263761 CTO263761 DDK263761 DNG263761 DXC263761 EGY263761 EQU263761 FAQ263761 FKM263761 FUI263761 GEE263761 GOA263761 GXW263761 HHS263761 HRO263761 IBK263761 ILG263761 IVC263761 JEY263761 JOU263761 JYQ263761 KIM263761 KSI263761 LCE263761 LMA263761 LVW263761 MFS263761 MPO263761 MZK263761 NJG263761 NTC263761 OCY263761 OMU263761 OWQ263761 PGM263761 PQI263761 QAE263761 QKA263761 QTW263761 RDS263761 RNO263761 RXK263761 SHG263761 SRC263761 TAY263761 TKU263761 TUQ263761 UEM263761 UOI263761 UYE263761 VIA263761 VRW263761 WBS263761 WLO263761 WVK263761 C329297 IY329297 SU329297 ACQ329297 AMM329297 AWI329297 BGE329297 BQA329297 BZW329297 CJS329297 CTO329297 DDK329297 DNG329297 DXC329297 EGY329297 EQU329297 FAQ329297 FKM329297 FUI329297 GEE329297 GOA329297 GXW329297 HHS329297 HRO329297 IBK329297 ILG329297 IVC329297 JEY329297 JOU329297 JYQ329297 KIM329297 KSI329297 LCE329297 LMA329297 LVW329297 MFS329297 MPO329297 MZK329297 NJG329297 NTC329297 OCY329297 OMU329297 OWQ329297 PGM329297 PQI329297 QAE329297 QKA329297 QTW329297 RDS329297 RNO329297 RXK329297 SHG329297 SRC329297 TAY329297 TKU329297 TUQ329297 UEM329297 UOI329297 UYE329297 VIA329297 VRW329297 WBS329297 WLO329297 WVK329297 C394833 IY394833 SU394833 ACQ394833 AMM394833 AWI394833 BGE394833 BQA394833 BZW394833 CJS394833 CTO394833 DDK394833 DNG394833 DXC394833 EGY394833 EQU394833 FAQ394833 FKM394833 FUI394833 GEE394833 GOA394833 GXW394833 HHS394833 HRO394833 IBK394833 ILG394833 IVC394833 JEY394833 JOU394833 JYQ394833 KIM394833 KSI394833 LCE394833 LMA394833 LVW394833 MFS394833 MPO394833 MZK394833 NJG394833 NTC394833 OCY394833 OMU394833 OWQ394833 PGM394833 PQI394833 QAE394833 QKA394833 QTW394833 RDS394833 RNO394833 RXK394833 SHG394833 SRC394833 TAY394833 TKU394833 TUQ394833 UEM394833 UOI394833 UYE394833 VIA394833 VRW394833 WBS394833 WLO394833 WVK394833 C460369 IY460369 SU460369 ACQ460369 AMM460369 AWI460369 BGE460369 BQA460369 BZW460369 CJS460369 CTO460369 DDK460369 DNG460369 DXC460369 EGY460369 EQU460369 FAQ460369 FKM460369 FUI460369 GEE460369 GOA460369 GXW460369 HHS460369 HRO460369 IBK460369 ILG460369 IVC460369 JEY460369 JOU460369 JYQ460369 KIM460369 KSI460369 LCE460369 LMA460369 LVW460369 MFS460369 MPO460369 MZK460369 NJG460369 NTC460369 OCY460369 OMU460369 OWQ460369 PGM460369 PQI460369 QAE460369 QKA460369 QTW460369 RDS460369 RNO460369 RXK460369 SHG460369 SRC460369 TAY460369 TKU460369 TUQ460369 UEM460369 UOI460369 UYE460369 VIA460369 VRW460369 WBS460369 WLO460369 WVK460369 C525905 IY525905 SU525905 ACQ525905 AMM525905 AWI525905 BGE525905 BQA525905 BZW525905 CJS525905 CTO525905 DDK525905 DNG525905 DXC525905 EGY525905 EQU525905 FAQ525905 FKM525905 FUI525905 GEE525905 GOA525905 GXW525905 HHS525905 HRO525905 IBK525905 ILG525905 IVC525905 JEY525905 JOU525905 JYQ525905 KIM525905 KSI525905 LCE525905 LMA525905 LVW525905 MFS525905 MPO525905 MZK525905 NJG525905 NTC525905 OCY525905 OMU525905 OWQ525905 PGM525905 PQI525905 QAE525905 QKA525905 QTW525905 RDS525905 RNO525905 RXK525905 SHG525905 SRC525905 TAY525905 TKU525905 TUQ525905 UEM525905 UOI525905 UYE525905 VIA525905 VRW525905 WBS525905 WLO525905 WVK525905 C591441 IY591441 SU591441 ACQ591441 AMM591441 AWI591441 BGE591441 BQA591441 BZW591441 CJS591441 CTO591441 DDK591441 DNG591441 DXC591441 EGY591441 EQU591441 FAQ591441 FKM591441 FUI591441 GEE591441 GOA591441 GXW591441 HHS591441 HRO591441 IBK591441 ILG591441 IVC591441 JEY591441 JOU591441 JYQ591441 KIM591441 KSI591441 LCE591441 LMA591441 LVW591441 MFS591441 MPO591441 MZK591441 NJG591441 NTC591441 OCY591441 OMU591441 OWQ591441 PGM591441 PQI591441 QAE591441 QKA591441 QTW591441 RDS591441 RNO591441 RXK591441 SHG591441 SRC591441 TAY591441 TKU591441 TUQ591441 UEM591441 UOI591441 UYE591441 VIA591441 VRW591441 WBS591441 WLO591441 WVK591441 C656977 IY656977 SU656977 ACQ656977 AMM656977 AWI656977 BGE656977 BQA656977 BZW656977 CJS656977 CTO656977 DDK656977 DNG656977 DXC656977 EGY656977 EQU656977 FAQ656977 FKM656977 FUI656977 GEE656977 GOA656977 GXW656977 HHS656977 HRO656977 IBK656977 ILG656977 IVC656977 JEY656977 JOU656977 JYQ656977 KIM656977 KSI656977 LCE656977 LMA656977 LVW656977 MFS656977 MPO656977 MZK656977 NJG656977 NTC656977 OCY656977 OMU656977 OWQ656977 PGM656977 PQI656977 QAE656977 QKA656977 QTW656977 RDS656977 RNO656977 RXK656977 SHG656977 SRC656977 TAY656977 TKU656977 TUQ656977 UEM656977 UOI656977 UYE656977 VIA656977 VRW656977 WBS656977 WLO656977 WVK656977 C722513 IY722513 SU722513 ACQ722513 AMM722513 AWI722513 BGE722513 BQA722513 BZW722513 CJS722513 CTO722513 DDK722513 DNG722513 DXC722513 EGY722513 EQU722513 FAQ722513 FKM722513 FUI722513 GEE722513 GOA722513 GXW722513 HHS722513 HRO722513 IBK722513 ILG722513 IVC722513 JEY722513 JOU722513 JYQ722513 KIM722513 KSI722513 LCE722513 LMA722513 LVW722513 MFS722513 MPO722513 MZK722513 NJG722513 NTC722513 OCY722513 OMU722513 OWQ722513 PGM722513 PQI722513 QAE722513 QKA722513 QTW722513 RDS722513 RNO722513 RXK722513 SHG722513 SRC722513 TAY722513 TKU722513 TUQ722513 UEM722513 UOI722513 UYE722513 VIA722513 VRW722513 WBS722513 WLO722513 WVK722513 C788049 IY788049 SU788049 ACQ788049 AMM788049 AWI788049 BGE788049 BQA788049 BZW788049 CJS788049 CTO788049 DDK788049 DNG788049 DXC788049 EGY788049 EQU788049 FAQ788049 FKM788049 FUI788049 GEE788049 GOA788049 GXW788049 HHS788049 HRO788049 IBK788049 ILG788049 IVC788049 JEY788049 JOU788049 JYQ788049 KIM788049 KSI788049 LCE788049 LMA788049 LVW788049 MFS788049 MPO788049 MZK788049 NJG788049 NTC788049 OCY788049 OMU788049 OWQ788049 PGM788049 PQI788049 QAE788049 QKA788049 QTW788049 RDS788049 RNO788049 RXK788049 SHG788049 SRC788049 TAY788049 TKU788049 TUQ788049 UEM788049 UOI788049 UYE788049 VIA788049 VRW788049 WBS788049 WLO788049 WVK788049 C853585 IY853585 SU853585 ACQ853585 AMM853585 AWI853585 BGE853585 BQA853585 BZW853585 CJS853585 CTO853585 DDK853585 DNG853585 DXC853585 EGY853585 EQU853585 FAQ853585 FKM853585 FUI853585 GEE853585 GOA853585 GXW853585 HHS853585 HRO853585 IBK853585 ILG853585 IVC853585 JEY853585 JOU853585 JYQ853585 KIM853585 KSI853585 LCE853585 LMA853585 LVW853585 MFS853585 MPO853585 MZK853585 NJG853585 NTC853585 OCY853585 OMU853585 OWQ853585 PGM853585 PQI853585 QAE853585 QKA853585 QTW853585 RDS853585 RNO853585 RXK853585 SHG853585 SRC853585 TAY853585 TKU853585 TUQ853585 UEM853585 UOI853585 UYE853585 VIA853585 VRW853585 WBS853585 WLO853585 WVK853585 C919121 IY919121 SU919121 ACQ919121 AMM919121 AWI919121 BGE919121 BQA919121 BZW919121 CJS919121 CTO919121 DDK919121 DNG919121 DXC919121 EGY919121 EQU919121 FAQ919121 FKM919121 FUI919121 GEE919121 GOA919121 GXW919121 HHS919121 HRO919121 IBK919121 ILG919121 IVC919121 JEY919121 JOU919121 JYQ919121 KIM919121 KSI919121 LCE919121 LMA919121 LVW919121 MFS919121 MPO919121 MZK919121 NJG919121 NTC919121 OCY919121 OMU919121 OWQ919121 PGM919121 PQI919121 QAE919121 QKA919121 QTW919121 RDS919121 RNO919121 RXK919121 SHG919121 SRC919121 TAY919121 TKU919121 TUQ919121 UEM919121 UOI919121 UYE919121 VIA919121 VRW919121 WBS919121 WLO919121 WVK919121 C984657 IY984657 SU984657 ACQ984657 AMM984657 AWI984657 BGE984657 BQA984657 BZW984657 CJS984657 CTO984657 DDK984657 DNG984657 DXC984657 EGY984657 EQU984657 FAQ984657 FKM984657 FUI984657 GEE984657 GOA984657 GXW984657 HHS984657 HRO984657 IBK984657 ILG984657 IVC984657 JEY984657 JOU984657 JYQ984657 KIM984657 KSI984657 LCE984657 LMA984657 LVW984657 MFS984657 MPO984657 MZK984657 NJG984657 NTC984657 OCY984657 OMU984657 OWQ984657 PGM984657 PQI984657 QAE984657 QKA984657 QTW984657 RDS984657 RNO984657 RXK984657 SHG984657 SRC984657 TAY984657 TKU984657 TUQ984657 UEM984657 UOI984657 UYE984657 VIA984657 VRW984657 WBS984657 WLO984657 WVK984657">
      <formula1>$D$1618:$D$1619</formula1>
    </dataValidation>
    <dataValidation type="list" allowBlank="1" showInputMessage="1" showErrorMessage="1" sqref="C1614 IY1614 SU1614 ACQ1614 AMM1614 AWI1614 BGE1614 BQA1614 BZW1614 CJS1614 CTO1614 DDK1614 DNG1614 DXC1614 EGY1614 EQU1614 FAQ1614 FKM1614 FUI1614 GEE1614 GOA1614 GXW1614 HHS1614 HRO1614 IBK1614 ILG1614 IVC1614 JEY1614 JOU1614 JYQ1614 KIM1614 KSI1614 LCE1614 LMA1614 LVW1614 MFS1614 MPO1614 MZK1614 NJG1614 NTC1614 OCY1614 OMU1614 OWQ1614 PGM1614 PQI1614 QAE1614 QKA1614 QTW1614 RDS1614 RNO1614 RXK1614 SHG1614 SRC1614 TAY1614 TKU1614 TUQ1614 UEM1614 UOI1614 UYE1614 VIA1614 VRW1614 WBS1614 WLO1614 WVK1614 C67150 IY67150 SU67150 ACQ67150 AMM67150 AWI67150 BGE67150 BQA67150 BZW67150 CJS67150 CTO67150 DDK67150 DNG67150 DXC67150 EGY67150 EQU67150 FAQ67150 FKM67150 FUI67150 GEE67150 GOA67150 GXW67150 HHS67150 HRO67150 IBK67150 ILG67150 IVC67150 JEY67150 JOU67150 JYQ67150 KIM67150 KSI67150 LCE67150 LMA67150 LVW67150 MFS67150 MPO67150 MZK67150 NJG67150 NTC67150 OCY67150 OMU67150 OWQ67150 PGM67150 PQI67150 QAE67150 QKA67150 QTW67150 RDS67150 RNO67150 RXK67150 SHG67150 SRC67150 TAY67150 TKU67150 TUQ67150 UEM67150 UOI67150 UYE67150 VIA67150 VRW67150 WBS67150 WLO67150 WVK67150 C132686 IY132686 SU132686 ACQ132686 AMM132686 AWI132686 BGE132686 BQA132686 BZW132686 CJS132686 CTO132686 DDK132686 DNG132686 DXC132686 EGY132686 EQU132686 FAQ132686 FKM132686 FUI132686 GEE132686 GOA132686 GXW132686 HHS132686 HRO132686 IBK132686 ILG132686 IVC132686 JEY132686 JOU132686 JYQ132686 KIM132686 KSI132686 LCE132686 LMA132686 LVW132686 MFS132686 MPO132686 MZK132686 NJG132686 NTC132686 OCY132686 OMU132686 OWQ132686 PGM132686 PQI132686 QAE132686 QKA132686 QTW132686 RDS132686 RNO132686 RXK132686 SHG132686 SRC132686 TAY132686 TKU132686 TUQ132686 UEM132686 UOI132686 UYE132686 VIA132686 VRW132686 WBS132686 WLO132686 WVK132686 C198222 IY198222 SU198222 ACQ198222 AMM198222 AWI198222 BGE198222 BQA198222 BZW198222 CJS198222 CTO198222 DDK198222 DNG198222 DXC198222 EGY198222 EQU198222 FAQ198222 FKM198222 FUI198222 GEE198222 GOA198222 GXW198222 HHS198222 HRO198222 IBK198222 ILG198222 IVC198222 JEY198222 JOU198222 JYQ198222 KIM198222 KSI198222 LCE198222 LMA198222 LVW198222 MFS198222 MPO198222 MZK198222 NJG198222 NTC198222 OCY198222 OMU198222 OWQ198222 PGM198222 PQI198222 QAE198222 QKA198222 QTW198222 RDS198222 RNO198222 RXK198222 SHG198222 SRC198222 TAY198222 TKU198222 TUQ198222 UEM198222 UOI198222 UYE198222 VIA198222 VRW198222 WBS198222 WLO198222 WVK198222 C263758 IY263758 SU263758 ACQ263758 AMM263758 AWI263758 BGE263758 BQA263758 BZW263758 CJS263758 CTO263758 DDK263758 DNG263758 DXC263758 EGY263758 EQU263758 FAQ263758 FKM263758 FUI263758 GEE263758 GOA263758 GXW263758 HHS263758 HRO263758 IBK263758 ILG263758 IVC263758 JEY263758 JOU263758 JYQ263758 KIM263758 KSI263758 LCE263758 LMA263758 LVW263758 MFS263758 MPO263758 MZK263758 NJG263758 NTC263758 OCY263758 OMU263758 OWQ263758 PGM263758 PQI263758 QAE263758 QKA263758 QTW263758 RDS263758 RNO263758 RXK263758 SHG263758 SRC263758 TAY263758 TKU263758 TUQ263758 UEM263758 UOI263758 UYE263758 VIA263758 VRW263758 WBS263758 WLO263758 WVK263758 C329294 IY329294 SU329294 ACQ329294 AMM329294 AWI329294 BGE329294 BQA329294 BZW329294 CJS329294 CTO329294 DDK329294 DNG329294 DXC329294 EGY329294 EQU329294 FAQ329294 FKM329294 FUI329294 GEE329294 GOA329294 GXW329294 HHS329294 HRO329294 IBK329294 ILG329294 IVC329294 JEY329294 JOU329294 JYQ329294 KIM329294 KSI329294 LCE329294 LMA329294 LVW329294 MFS329294 MPO329294 MZK329294 NJG329294 NTC329294 OCY329294 OMU329294 OWQ329294 PGM329294 PQI329294 QAE329294 QKA329294 QTW329294 RDS329294 RNO329294 RXK329294 SHG329294 SRC329294 TAY329294 TKU329294 TUQ329294 UEM329294 UOI329294 UYE329294 VIA329294 VRW329294 WBS329294 WLO329294 WVK329294 C394830 IY394830 SU394830 ACQ394830 AMM394830 AWI394830 BGE394830 BQA394830 BZW394830 CJS394830 CTO394830 DDK394830 DNG394830 DXC394830 EGY394830 EQU394830 FAQ394830 FKM394830 FUI394830 GEE394830 GOA394830 GXW394830 HHS394830 HRO394830 IBK394830 ILG394830 IVC394830 JEY394830 JOU394830 JYQ394830 KIM394830 KSI394830 LCE394830 LMA394830 LVW394830 MFS394830 MPO394830 MZK394830 NJG394830 NTC394830 OCY394830 OMU394830 OWQ394830 PGM394830 PQI394830 QAE394830 QKA394830 QTW394830 RDS394830 RNO394830 RXK394830 SHG394830 SRC394830 TAY394830 TKU394830 TUQ394830 UEM394830 UOI394830 UYE394830 VIA394830 VRW394830 WBS394830 WLO394830 WVK394830 C460366 IY460366 SU460366 ACQ460366 AMM460366 AWI460366 BGE460366 BQA460366 BZW460366 CJS460366 CTO460366 DDK460366 DNG460366 DXC460366 EGY460366 EQU460366 FAQ460366 FKM460366 FUI460366 GEE460366 GOA460366 GXW460366 HHS460366 HRO460366 IBK460366 ILG460366 IVC460366 JEY460366 JOU460366 JYQ460366 KIM460366 KSI460366 LCE460366 LMA460366 LVW460366 MFS460366 MPO460366 MZK460366 NJG460366 NTC460366 OCY460366 OMU460366 OWQ460366 PGM460366 PQI460366 QAE460366 QKA460366 QTW460366 RDS460366 RNO460366 RXK460366 SHG460366 SRC460366 TAY460366 TKU460366 TUQ460366 UEM460366 UOI460366 UYE460366 VIA460366 VRW460366 WBS460366 WLO460366 WVK460366 C525902 IY525902 SU525902 ACQ525902 AMM525902 AWI525902 BGE525902 BQA525902 BZW525902 CJS525902 CTO525902 DDK525902 DNG525902 DXC525902 EGY525902 EQU525902 FAQ525902 FKM525902 FUI525902 GEE525902 GOA525902 GXW525902 HHS525902 HRO525902 IBK525902 ILG525902 IVC525902 JEY525902 JOU525902 JYQ525902 KIM525902 KSI525902 LCE525902 LMA525902 LVW525902 MFS525902 MPO525902 MZK525902 NJG525902 NTC525902 OCY525902 OMU525902 OWQ525902 PGM525902 PQI525902 QAE525902 QKA525902 QTW525902 RDS525902 RNO525902 RXK525902 SHG525902 SRC525902 TAY525902 TKU525902 TUQ525902 UEM525902 UOI525902 UYE525902 VIA525902 VRW525902 WBS525902 WLO525902 WVK525902 C591438 IY591438 SU591438 ACQ591438 AMM591438 AWI591438 BGE591438 BQA591438 BZW591438 CJS591438 CTO591438 DDK591438 DNG591438 DXC591438 EGY591438 EQU591438 FAQ591438 FKM591438 FUI591438 GEE591438 GOA591438 GXW591438 HHS591438 HRO591438 IBK591438 ILG591438 IVC591438 JEY591438 JOU591438 JYQ591438 KIM591438 KSI591438 LCE591438 LMA591438 LVW591438 MFS591438 MPO591438 MZK591438 NJG591438 NTC591438 OCY591438 OMU591438 OWQ591438 PGM591438 PQI591438 QAE591438 QKA591438 QTW591438 RDS591438 RNO591438 RXK591438 SHG591438 SRC591438 TAY591438 TKU591438 TUQ591438 UEM591438 UOI591438 UYE591438 VIA591438 VRW591438 WBS591438 WLO591438 WVK591438 C656974 IY656974 SU656974 ACQ656974 AMM656974 AWI656974 BGE656974 BQA656974 BZW656974 CJS656974 CTO656974 DDK656974 DNG656974 DXC656974 EGY656974 EQU656974 FAQ656974 FKM656974 FUI656974 GEE656974 GOA656974 GXW656974 HHS656974 HRO656974 IBK656974 ILG656974 IVC656974 JEY656974 JOU656974 JYQ656974 KIM656974 KSI656974 LCE656974 LMA656974 LVW656974 MFS656974 MPO656974 MZK656974 NJG656974 NTC656974 OCY656974 OMU656974 OWQ656974 PGM656974 PQI656974 QAE656974 QKA656974 QTW656974 RDS656974 RNO656974 RXK656974 SHG656974 SRC656974 TAY656974 TKU656974 TUQ656974 UEM656974 UOI656974 UYE656974 VIA656974 VRW656974 WBS656974 WLO656974 WVK656974 C722510 IY722510 SU722510 ACQ722510 AMM722510 AWI722510 BGE722510 BQA722510 BZW722510 CJS722510 CTO722510 DDK722510 DNG722510 DXC722510 EGY722510 EQU722510 FAQ722510 FKM722510 FUI722510 GEE722510 GOA722510 GXW722510 HHS722510 HRO722510 IBK722510 ILG722510 IVC722510 JEY722510 JOU722510 JYQ722510 KIM722510 KSI722510 LCE722510 LMA722510 LVW722510 MFS722510 MPO722510 MZK722510 NJG722510 NTC722510 OCY722510 OMU722510 OWQ722510 PGM722510 PQI722510 QAE722510 QKA722510 QTW722510 RDS722510 RNO722510 RXK722510 SHG722510 SRC722510 TAY722510 TKU722510 TUQ722510 UEM722510 UOI722510 UYE722510 VIA722510 VRW722510 WBS722510 WLO722510 WVK722510 C788046 IY788046 SU788046 ACQ788046 AMM788046 AWI788046 BGE788046 BQA788046 BZW788046 CJS788046 CTO788046 DDK788046 DNG788046 DXC788046 EGY788046 EQU788046 FAQ788046 FKM788046 FUI788046 GEE788046 GOA788046 GXW788046 HHS788046 HRO788046 IBK788046 ILG788046 IVC788046 JEY788046 JOU788046 JYQ788046 KIM788046 KSI788046 LCE788046 LMA788046 LVW788046 MFS788046 MPO788046 MZK788046 NJG788046 NTC788046 OCY788046 OMU788046 OWQ788046 PGM788046 PQI788046 QAE788046 QKA788046 QTW788046 RDS788046 RNO788046 RXK788046 SHG788046 SRC788046 TAY788046 TKU788046 TUQ788046 UEM788046 UOI788046 UYE788046 VIA788046 VRW788046 WBS788046 WLO788046 WVK788046 C853582 IY853582 SU853582 ACQ853582 AMM853582 AWI853582 BGE853582 BQA853582 BZW853582 CJS853582 CTO853582 DDK853582 DNG853582 DXC853582 EGY853582 EQU853582 FAQ853582 FKM853582 FUI853582 GEE853582 GOA853582 GXW853582 HHS853582 HRO853582 IBK853582 ILG853582 IVC853582 JEY853582 JOU853582 JYQ853582 KIM853582 KSI853582 LCE853582 LMA853582 LVW853582 MFS853582 MPO853582 MZK853582 NJG853582 NTC853582 OCY853582 OMU853582 OWQ853582 PGM853582 PQI853582 QAE853582 QKA853582 QTW853582 RDS853582 RNO853582 RXK853582 SHG853582 SRC853582 TAY853582 TKU853582 TUQ853582 UEM853582 UOI853582 UYE853582 VIA853582 VRW853582 WBS853582 WLO853582 WVK853582 C919118 IY919118 SU919118 ACQ919118 AMM919118 AWI919118 BGE919118 BQA919118 BZW919118 CJS919118 CTO919118 DDK919118 DNG919118 DXC919118 EGY919118 EQU919118 FAQ919118 FKM919118 FUI919118 GEE919118 GOA919118 GXW919118 HHS919118 HRO919118 IBK919118 ILG919118 IVC919118 JEY919118 JOU919118 JYQ919118 KIM919118 KSI919118 LCE919118 LMA919118 LVW919118 MFS919118 MPO919118 MZK919118 NJG919118 NTC919118 OCY919118 OMU919118 OWQ919118 PGM919118 PQI919118 QAE919118 QKA919118 QTW919118 RDS919118 RNO919118 RXK919118 SHG919118 SRC919118 TAY919118 TKU919118 TUQ919118 UEM919118 UOI919118 UYE919118 VIA919118 VRW919118 WBS919118 WLO919118 WVK919118 C984654 IY984654 SU984654 ACQ984654 AMM984654 AWI984654 BGE984654 BQA984654 BZW984654 CJS984654 CTO984654 DDK984654 DNG984654 DXC984654 EGY984654 EQU984654 FAQ984654 FKM984654 FUI984654 GEE984654 GOA984654 GXW984654 HHS984654 HRO984654 IBK984654 ILG984654 IVC984654 JEY984654 JOU984654 JYQ984654 KIM984654 KSI984654 LCE984654 LMA984654 LVW984654 MFS984654 MPO984654 MZK984654 NJG984654 NTC984654 OCY984654 OMU984654 OWQ984654 PGM984654 PQI984654 QAE984654 QKA984654 QTW984654 RDS984654 RNO984654 RXK984654 SHG984654 SRC984654 TAY984654 TKU984654 TUQ984654 UEM984654 UOI984654 UYE984654 VIA984654 VRW984654 WBS984654 WLO984654 WVK984654">
      <formula1>$D$1615:$D$1616</formula1>
    </dataValidation>
    <dataValidation type="list" showInputMessage="1" showErrorMessage="1" sqref="C1607 IY1607 SU1607 ACQ1607 AMM1607 AWI1607 BGE1607 BQA1607 BZW1607 CJS1607 CTO1607 DDK1607 DNG1607 DXC1607 EGY1607 EQU1607 FAQ1607 FKM1607 FUI1607 GEE1607 GOA1607 GXW1607 HHS1607 HRO1607 IBK1607 ILG1607 IVC1607 JEY1607 JOU1607 JYQ1607 KIM1607 KSI1607 LCE1607 LMA1607 LVW1607 MFS1607 MPO1607 MZK1607 NJG1607 NTC1607 OCY1607 OMU1607 OWQ1607 PGM1607 PQI1607 QAE1607 QKA1607 QTW1607 RDS1607 RNO1607 RXK1607 SHG1607 SRC1607 TAY1607 TKU1607 TUQ1607 UEM1607 UOI1607 UYE1607 VIA1607 VRW1607 WBS1607 WLO1607 WVK1607 C67143 IY67143 SU67143 ACQ67143 AMM67143 AWI67143 BGE67143 BQA67143 BZW67143 CJS67143 CTO67143 DDK67143 DNG67143 DXC67143 EGY67143 EQU67143 FAQ67143 FKM67143 FUI67143 GEE67143 GOA67143 GXW67143 HHS67143 HRO67143 IBK67143 ILG67143 IVC67143 JEY67143 JOU67143 JYQ67143 KIM67143 KSI67143 LCE67143 LMA67143 LVW67143 MFS67143 MPO67143 MZK67143 NJG67143 NTC67143 OCY67143 OMU67143 OWQ67143 PGM67143 PQI67143 QAE67143 QKA67143 QTW67143 RDS67143 RNO67143 RXK67143 SHG67143 SRC67143 TAY67143 TKU67143 TUQ67143 UEM67143 UOI67143 UYE67143 VIA67143 VRW67143 WBS67143 WLO67143 WVK67143 C132679 IY132679 SU132679 ACQ132679 AMM132679 AWI132679 BGE132679 BQA132679 BZW132679 CJS132679 CTO132679 DDK132679 DNG132679 DXC132679 EGY132679 EQU132679 FAQ132679 FKM132679 FUI132679 GEE132679 GOA132679 GXW132679 HHS132679 HRO132679 IBK132679 ILG132679 IVC132679 JEY132679 JOU132679 JYQ132679 KIM132679 KSI132679 LCE132679 LMA132679 LVW132679 MFS132679 MPO132679 MZK132679 NJG132679 NTC132679 OCY132679 OMU132679 OWQ132679 PGM132679 PQI132679 QAE132679 QKA132679 QTW132679 RDS132679 RNO132679 RXK132679 SHG132679 SRC132679 TAY132679 TKU132679 TUQ132679 UEM132679 UOI132679 UYE132679 VIA132679 VRW132679 WBS132679 WLO132679 WVK132679 C198215 IY198215 SU198215 ACQ198215 AMM198215 AWI198215 BGE198215 BQA198215 BZW198215 CJS198215 CTO198215 DDK198215 DNG198215 DXC198215 EGY198215 EQU198215 FAQ198215 FKM198215 FUI198215 GEE198215 GOA198215 GXW198215 HHS198215 HRO198215 IBK198215 ILG198215 IVC198215 JEY198215 JOU198215 JYQ198215 KIM198215 KSI198215 LCE198215 LMA198215 LVW198215 MFS198215 MPO198215 MZK198215 NJG198215 NTC198215 OCY198215 OMU198215 OWQ198215 PGM198215 PQI198215 QAE198215 QKA198215 QTW198215 RDS198215 RNO198215 RXK198215 SHG198215 SRC198215 TAY198215 TKU198215 TUQ198215 UEM198215 UOI198215 UYE198215 VIA198215 VRW198215 WBS198215 WLO198215 WVK198215 C263751 IY263751 SU263751 ACQ263751 AMM263751 AWI263751 BGE263751 BQA263751 BZW263751 CJS263751 CTO263751 DDK263751 DNG263751 DXC263751 EGY263751 EQU263751 FAQ263751 FKM263751 FUI263751 GEE263751 GOA263751 GXW263751 HHS263751 HRO263751 IBK263751 ILG263751 IVC263751 JEY263751 JOU263751 JYQ263751 KIM263751 KSI263751 LCE263751 LMA263751 LVW263751 MFS263751 MPO263751 MZK263751 NJG263751 NTC263751 OCY263751 OMU263751 OWQ263751 PGM263751 PQI263751 QAE263751 QKA263751 QTW263751 RDS263751 RNO263751 RXK263751 SHG263751 SRC263751 TAY263751 TKU263751 TUQ263751 UEM263751 UOI263751 UYE263751 VIA263751 VRW263751 WBS263751 WLO263751 WVK263751 C329287 IY329287 SU329287 ACQ329287 AMM329287 AWI329287 BGE329287 BQA329287 BZW329287 CJS329287 CTO329287 DDK329287 DNG329287 DXC329287 EGY329287 EQU329287 FAQ329287 FKM329287 FUI329287 GEE329287 GOA329287 GXW329287 HHS329287 HRO329287 IBK329287 ILG329287 IVC329287 JEY329287 JOU329287 JYQ329287 KIM329287 KSI329287 LCE329287 LMA329287 LVW329287 MFS329287 MPO329287 MZK329287 NJG329287 NTC329287 OCY329287 OMU329287 OWQ329287 PGM329287 PQI329287 QAE329287 QKA329287 QTW329287 RDS329287 RNO329287 RXK329287 SHG329287 SRC329287 TAY329287 TKU329287 TUQ329287 UEM329287 UOI329287 UYE329287 VIA329287 VRW329287 WBS329287 WLO329287 WVK329287 C394823 IY394823 SU394823 ACQ394823 AMM394823 AWI394823 BGE394823 BQA394823 BZW394823 CJS394823 CTO394823 DDK394823 DNG394823 DXC394823 EGY394823 EQU394823 FAQ394823 FKM394823 FUI394823 GEE394823 GOA394823 GXW394823 HHS394823 HRO394823 IBK394823 ILG394823 IVC394823 JEY394823 JOU394823 JYQ394823 KIM394823 KSI394823 LCE394823 LMA394823 LVW394823 MFS394823 MPO394823 MZK394823 NJG394823 NTC394823 OCY394823 OMU394823 OWQ394823 PGM394823 PQI394823 QAE394823 QKA394823 QTW394823 RDS394823 RNO394823 RXK394823 SHG394823 SRC394823 TAY394823 TKU394823 TUQ394823 UEM394823 UOI394823 UYE394823 VIA394823 VRW394823 WBS394823 WLO394823 WVK394823 C460359 IY460359 SU460359 ACQ460359 AMM460359 AWI460359 BGE460359 BQA460359 BZW460359 CJS460359 CTO460359 DDK460359 DNG460359 DXC460359 EGY460359 EQU460359 FAQ460359 FKM460359 FUI460359 GEE460359 GOA460359 GXW460359 HHS460359 HRO460359 IBK460359 ILG460359 IVC460359 JEY460359 JOU460359 JYQ460359 KIM460359 KSI460359 LCE460359 LMA460359 LVW460359 MFS460359 MPO460359 MZK460359 NJG460359 NTC460359 OCY460359 OMU460359 OWQ460359 PGM460359 PQI460359 QAE460359 QKA460359 QTW460359 RDS460359 RNO460359 RXK460359 SHG460359 SRC460359 TAY460359 TKU460359 TUQ460359 UEM460359 UOI460359 UYE460359 VIA460359 VRW460359 WBS460359 WLO460359 WVK460359 C525895 IY525895 SU525895 ACQ525895 AMM525895 AWI525895 BGE525895 BQA525895 BZW525895 CJS525895 CTO525895 DDK525895 DNG525895 DXC525895 EGY525895 EQU525895 FAQ525895 FKM525895 FUI525895 GEE525895 GOA525895 GXW525895 HHS525895 HRO525895 IBK525895 ILG525895 IVC525895 JEY525895 JOU525895 JYQ525895 KIM525895 KSI525895 LCE525895 LMA525895 LVW525895 MFS525895 MPO525895 MZK525895 NJG525895 NTC525895 OCY525895 OMU525895 OWQ525895 PGM525895 PQI525895 QAE525895 QKA525895 QTW525895 RDS525895 RNO525895 RXK525895 SHG525895 SRC525895 TAY525895 TKU525895 TUQ525895 UEM525895 UOI525895 UYE525895 VIA525895 VRW525895 WBS525895 WLO525895 WVK525895 C591431 IY591431 SU591431 ACQ591431 AMM591431 AWI591431 BGE591431 BQA591431 BZW591431 CJS591431 CTO591431 DDK591431 DNG591431 DXC591431 EGY591431 EQU591431 FAQ591431 FKM591431 FUI591431 GEE591431 GOA591431 GXW591431 HHS591431 HRO591431 IBK591431 ILG591431 IVC591431 JEY591431 JOU591431 JYQ591431 KIM591431 KSI591431 LCE591431 LMA591431 LVW591431 MFS591431 MPO591431 MZK591431 NJG591431 NTC591431 OCY591431 OMU591431 OWQ591431 PGM591431 PQI591431 QAE591431 QKA591431 QTW591431 RDS591431 RNO591431 RXK591431 SHG591431 SRC591431 TAY591431 TKU591431 TUQ591431 UEM591431 UOI591431 UYE591431 VIA591431 VRW591431 WBS591431 WLO591431 WVK591431 C656967 IY656967 SU656967 ACQ656967 AMM656967 AWI656967 BGE656967 BQA656967 BZW656967 CJS656967 CTO656967 DDK656967 DNG656967 DXC656967 EGY656967 EQU656967 FAQ656967 FKM656967 FUI656967 GEE656967 GOA656967 GXW656967 HHS656967 HRO656967 IBK656967 ILG656967 IVC656967 JEY656967 JOU656967 JYQ656967 KIM656967 KSI656967 LCE656967 LMA656967 LVW656967 MFS656967 MPO656967 MZK656967 NJG656967 NTC656967 OCY656967 OMU656967 OWQ656967 PGM656967 PQI656967 QAE656967 QKA656967 QTW656967 RDS656967 RNO656967 RXK656967 SHG656967 SRC656967 TAY656967 TKU656967 TUQ656967 UEM656967 UOI656967 UYE656967 VIA656967 VRW656967 WBS656967 WLO656967 WVK656967 C722503 IY722503 SU722503 ACQ722503 AMM722503 AWI722503 BGE722503 BQA722503 BZW722503 CJS722503 CTO722503 DDK722503 DNG722503 DXC722503 EGY722503 EQU722503 FAQ722503 FKM722503 FUI722503 GEE722503 GOA722503 GXW722503 HHS722503 HRO722503 IBK722503 ILG722503 IVC722503 JEY722503 JOU722503 JYQ722503 KIM722503 KSI722503 LCE722503 LMA722503 LVW722503 MFS722503 MPO722503 MZK722503 NJG722503 NTC722503 OCY722503 OMU722503 OWQ722503 PGM722503 PQI722503 QAE722503 QKA722503 QTW722503 RDS722503 RNO722503 RXK722503 SHG722503 SRC722503 TAY722503 TKU722503 TUQ722503 UEM722503 UOI722503 UYE722503 VIA722503 VRW722503 WBS722503 WLO722503 WVK722503 C788039 IY788039 SU788039 ACQ788039 AMM788039 AWI788039 BGE788039 BQA788039 BZW788039 CJS788039 CTO788039 DDK788039 DNG788039 DXC788039 EGY788039 EQU788039 FAQ788039 FKM788039 FUI788039 GEE788039 GOA788039 GXW788039 HHS788039 HRO788039 IBK788039 ILG788039 IVC788039 JEY788039 JOU788039 JYQ788039 KIM788039 KSI788039 LCE788039 LMA788039 LVW788039 MFS788039 MPO788039 MZK788039 NJG788039 NTC788039 OCY788039 OMU788039 OWQ788039 PGM788039 PQI788039 QAE788039 QKA788039 QTW788039 RDS788039 RNO788039 RXK788039 SHG788039 SRC788039 TAY788039 TKU788039 TUQ788039 UEM788039 UOI788039 UYE788039 VIA788039 VRW788039 WBS788039 WLO788039 WVK788039 C853575 IY853575 SU853575 ACQ853575 AMM853575 AWI853575 BGE853575 BQA853575 BZW853575 CJS853575 CTO853575 DDK853575 DNG853575 DXC853575 EGY853575 EQU853575 FAQ853575 FKM853575 FUI853575 GEE853575 GOA853575 GXW853575 HHS853575 HRO853575 IBK853575 ILG853575 IVC853575 JEY853575 JOU853575 JYQ853575 KIM853575 KSI853575 LCE853575 LMA853575 LVW853575 MFS853575 MPO853575 MZK853575 NJG853575 NTC853575 OCY853575 OMU853575 OWQ853575 PGM853575 PQI853575 QAE853575 QKA853575 QTW853575 RDS853575 RNO853575 RXK853575 SHG853575 SRC853575 TAY853575 TKU853575 TUQ853575 UEM853575 UOI853575 UYE853575 VIA853575 VRW853575 WBS853575 WLO853575 WVK853575 C919111 IY919111 SU919111 ACQ919111 AMM919111 AWI919111 BGE919111 BQA919111 BZW919111 CJS919111 CTO919111 DDK919111 DNG919111 DXC919111 EGY919111 EQU919111 FAQ919111 FKM919111 FUI919111 GEE919111 GOA919111 GXW919111 HHS919111 HRO919111 IBK919111 ILG919111 IVC919111 JEY919111 JOU919111 JYQ919111 KIM919111 KSI919111 LCE919111 LMA919111 LVW919111 MFS919111 MPO919111 MZK919111 NJG919111 NTC919111 OCY919111 OMU919111 OWQ919111 PGM919111 PQI919111 QAE919111 QKA919111 QTW919111 RDS919111 RNO919111 RXK919111 SHG919111 SRC919111 TAY919111 TKU919111 TUQ919111 UEM919111 UOI919111 UYE919111 VIA919111 VRW919111 WBS919111 WLO919111 WVK919111 C984647 IY984647 SU984647 ACQ984647 AMM984647 AWI984647 BGE984647 BQA984647 BZW984647 CJS984647 CTO984647 DDK984647 DNG984647 DXC984647 EGY984647 EQU984647 FAQ984647 FKM984647 FUI984647 GEE984647 GOA984647 GXW984647 HHS984647 HRO984647 IBK984647 ILG984647 IVC984647 JEY984647 JOU984647 JYQ984647 KIM984647 KSI984647 LCE984647 LMA984647 LVW984647 MFS984647 MPO984647 MZK984647 NJG984647 NTC984647 OCY984647 OMU984647 OWQ984647 PGM984647 PQI984647 QAE984647 QKA984647 QTW984647 RDS984647 RNO984647 RXK984647 SHG984647 SRC984647 TAY984647 TKU984647 TUQ984647 UEM984647 UOI984647 UYE984647 VIA984647 VRW984647 WBS984647 WLO984647 WVK984647">
      <formula1>$D$1608:$D$1612</formula1>
    </dataValidation>
    <dataValidation type="list" showInputMessage="1" showErrorMessage="1" sqref="C1605:C1606 IY1605:IY1606 SU1605:SU1606 ACQ1605:ACQ1606 AMM1605:AMM1606 AWI1605:AWI1606 BGE1605:BGE1606 BQA1605:BQA1606 BZW1605:BZW1606 CJS1605:CJS1606 CTO1605:CTO1606 DDK1605:DDK1606 DNG1605:DNG1606 DXC1605:DXC1606 EGY1605:EGY1606 EQU1605:EQU1606 FAQ1605:FAQ1606 FKM1605:FKM1606 FUI1605:FUI1606 GEE1605:GEE1606 GOA1605:GOA1606 GXW1605:GXW1606 HHS1605:HHS1606 HRO1605:HRO1606 IBK1605:IBK1606 ILG1605:ILG1606 IVC1605:IVC1606 JEY1605:JEY1606 JOU1605:JOU1606 JYQ1605:JYQ1606 KIM1605:KIM1606 KSI1605:KSI1606 LCE1605:LCE1606 LMA1605:LMA1606 LVW1605:LVW1606 MFS1605:MFS1606 MPO1605:MPO1606 MZK1605:MZK1606 NJG1605:NJG1606 NTC1605:NTC1606 OCY1605:OCY1606 OMU1605:OMU1606 OWQ1605:OWQ1606 PGM1605:PGM1606 PQI1605:PQI1606 QAE1605:QAE1606 QKA1605:QKA1606 QTW1605:QTW1606 RDS1605:RDS1606 RNO1605:RNO1606 RXK1605:RXK1606 SHG1605:SHG1606 SRC1605:SRC1606 TAY1605:TAY1606 TKU1605:TKU1606 TUQ1605:TUQ1606 UEM1605:UEM1606 UOI1605:UOI1606 UYE1605:UYE1606 VIA1605:VIA1606 VRW1605:VRW1606 WBS1605:WBS1606 WLO1605:WLO1606 WVK1605:WVK1606 C67141:C67142 IY67141:IY67142 SU67141:SU67142 ACQ67141:ACQ67142 AMM67141:AMM67142 AWI67141:AWI67142 BGE67141:BGE67142 BQA67141:BQA67142 BZW67141:BZW67142 CJS67141:CJS67142 CTO67141:CTO67142 DDK67141:DDK67142 DNG67141:DNG67142 DXC67141:DXC67142 EGY67141:EGY67142 EQU67141:EQU67142 FAQ67141:FAQ67142 FKM67141:FKM67142 FUI67141:FUI67142 GEE67141:GEE67142 GOA67141:GOA67142 GXW67141:GXW67142 HHS67141:HHS67142 HRO67141:HRO67142 IBK67141:IBK67142 ILG67141:ILG67142 IVC67141:IVC67142 JEY67141:JEY67142 JOU67141:JOU67142 JYQ67141:JYQ67142 KIM67141:KIM67142 KSI67141:KSI67142 LCE67141:LCE67142 LMA67141:LMA67142 LVW67141:LVW67142 MFS67141:MFS67142 MPO67141:MPO67142 MZK67141:MZK67142 NJG67141:NJG67142 NTC67141:NTC67142 OCY67141:OCY67142 OMU67141:OMU67142 OWQ67141:OWQ67142 PGM67141:PGM67142 PQI67141:PQI67142 QAE67141:QAE67142 QKA67141:QKA67142 QTW67141:QTW67142 RDS67141:RDS67142 RNO67141:RNO67142 RXK67141:RXK67142 SHG67141:SHG67142 SRC67141:SRC67142 TAY67141:TAY67142 TKU67141:TKU67142 TUQ67141:TUQ67142 UEM67141:UEM67142 UOI67141:UOI67142 UYE67141:UYE67142 VIA67141:VIA67142 VRW67141:VRW67142 WBS67141:WBS67142 WLO67141:WLO67142 WVK67141:WVK67142 C132677:C132678 IY132677:IY132678 SU132677:SU132678 ACQ132677:ACQ132678 AMM132677:AMM132678 AWI132677:AWI132678 BGE132677:BGE132678 BQA132677:BQA132678 BZW132677:BZW132678 CJS132677:CJS132678 CTO132677:CTO132678 DDK132677:DDK132678 DNG132677:DNG132678 DXC132677:DXC132678 EGY132677:EGY132678 EQU132677:EQU132678 FAQ132677:FAQ132678 FKM132677:FKM132678 FUI132677:FUI132678 GEE132677:GEE132678 GOA132677:GOA132678 GXW132677:GXW132678 HHS132677:HHS132678 HRO132677:HRO132678 IBK132677:IBK132678 ILG132677:ILG132678 IVC132677:IVC132678 JEY132677:JEY132678 JOU132677:JOU132678 JYQ132677:JYQ132678 KIM132677:KIM132678 KSI132677:KSI132678 LCE132677:LCE132678 LMA132677:LMA132678 LVW132677:LVW132678 MFS132677:MFS132678 MPO132677:MPO132678 MZK132677:MZK132678 NJG132677:NJG132678 NTC132677:NTC132678 OCY132677:OCY132678 OMU132677:OMU132678 OWQ132677:OWQ132678 PGM132677:PGM132678 PQI132677:PQI132678 QAE132677:QAE132678 QKA132677:QKA132678 QTW132677:QTW132678 RDS132677:RDS132678 RNO132677:RNO132678 RXK132677:RXK132678 SHG132677:SHG132678 SRC132677:SRC132678 TAY132677:TAY132678 TKU132677:TKU132678 TUQ132677:TUQ132678 UEM132677:UEM132678 UOI132677:UOI132678 UYE132677:UYE132678 VIA132677:VIA132678 VRW132677:VRW132678 WBS132677:WBS132678 WLO132677:WLO132678 WVK132677:WVK132678 C198213:C198214 IY198213:IY198214 SU198213:SU198214 ACQ198213:ACQ198214 AMM198213:AMM198214 AWI198213:AWI198214 BGE198213:BGE198214 BQA198213:BQA198214 BZW198213:BZW198214 CJS198213:CJS198214 CTO198213:CTO198214 DDK198213:DDK198214 DNG198213:DNG198214 DXC198213:DXC198214 EGY198213:EGY198214 EQU198213:EQU198214 FAQ198213:FAQ198214 FKM198213:FKM198214 FUI198213:FUI198214 GEE198213:GEE198214 GOA198213:GOA198214 GXW198213:GXW198214 HHS198213:HHS198214 HRO198213:HRO198214 IBK198213:IBK198214 ILG198213:ILG198214 IVC198213:IVC198214 JEY198213:JEY198214 JOU198213:JOU198214 JYQ198213:JYQ198214 KIM198213:KIM198214 KSI198213:KSI198214 LCE198213:LCE198214 LMA198213:LMA198214 LVW198213:LVW198214 MFS198213:MFS198214 MPO198213:MPO198214 MZK198213:MZK198214 NJG198213:NJG198214 NTC198213:NTC198214 OCY198213:OCY198214 OMU198213:OMU198214 OWQ198213:OWQ198214 PGM198213:PGM198214 PQI198213:PQI198214 QAE198213:QAE198214 QKA198213:QKA198214 QTW198213:QTW198214 RDS198213:RDS198214 RNO198213:RNO198214 RXK198213:RXK198214 SHG198213:SHG198214 SRC198213:SRC198214 TAY198213:TAY198214 TKU198213:TKU198214 TUQ198213:TUQ198214 UEM198213:UEM198214 UOI198213:UOI198214 UYE198213:UYE198214 VIA198213:VIA198214 VRW198213:VRW198214 WBS198213:WBS198214 WLO198213:WLO198214 WVK198213:WVK198214 C263749:C263750 IY263749:IY263750 SU263749:SU263750 ACQ263749:ACQ263750 AMM263749:AMM263750 AWI263749:AWI263750 BGE263749:BGE263750 BQA263749:BQA263750 BZW263749:BZW263750 CJS263749:CJS263750 CTO263749:CTO263750 DDK263749:DDK263750 DNG263749:DNG263750 DXC263749:DXC263750 EGY263749:EGY263750 EQU263749:EQU263750 FAQ263749:FAQ263750 FKM263749:FKM263750 FUI263749:FUI263750 GEE263749:GEE263750 GOA263749:GOA263750 GXW263749:GXW263750 HHS263749:HHS263750 HRO263749:HRO263750 IBK263749:IBK263750 ILG263749:ILG263750 IVC263749:IVC263750 JEY263749:JEY263750 JOU263749:JOU263750 JYQ263749:JYQ263750 KIM263749:KIM263750 KSI263749:KSI263750 LCE263749:LCE263750 LMA263749:LMA263750 LVW263749:LVW263750 MFS263749:MFS263750 MPO263749:MPO263750 MZK263749:MZK263750 NJG263749:NJG263750 NTC263749:NTC263750 OCY263749:OCY263750 OMU263749:OMU263750 OWQ263749:OWQ263750 PGM263749:PGM263750 PQI263749:PQI263750 QAE263749:QAE263750 QKA263749:QKA263750 QTW263749:QTW263750 RDS263749:RDS263750 RNO263749:RNO263750 RXK263749:RXK263750 SHG263749:SHG263750 SRC263749:SRC263750 TAY263749:TAY263750 TKU263749:TKU263750 TUQ263749:TUQ263750 UEM263749:UEM263750 UOI263749:UOI263750 UYE263749:UYE263750 VIA263749:VIA263750 VRW263749:VRW263750 WBS263749:WBS263750 WLO263749:WLO263750 WVK263749:WVK263750 C329285:C329286 IY329285:IY329286 SU329285:SU329286 ACQ329285:ACQ329286 AMM329285:AMM329286 AWI329285:AWI329286 BGE329285:BGE329286 BQA329285:BQA329286 BZW329285:BZW329286 CJS329285:CJS329286 CTO329285:CTO329286 DDK329285:DDK329286 DNG329285:DNG329286 DXC329285:DXC329286 EGY329285:EGY329286 EQU329285:EQU329286 FAQ329285:FAQ329286 FKM329285:FKM329286 FUI329285:FUI329286 GEE329285:GEE329286 GOA329285:GOA329286 GXW329285:GXW329286 HHS329285:HHS329286 HRO329285:HRO329286 IBK329285:IBK329286 ILG329285:ILG329286 IVC329285:IVC329286 JEY329285:JEY329286 JOU329285:JOU329286 JYQ329285:JYQ329286 KIM329285:KIM329286 KSI329285:KSI329286 LCE329285:LCE329286 LMA329285:LMA329286 LVW329285:LVW329286 MFS329285:MFS329286 MPO329285:MPO329286 MZK329285:MZK329286 NJG329285:NJG329286 NTC329285:NTC329286 OCY329285:OCY329286 OMU329285:OMU329286 OWQ329285:OWQ329286 PGM329285:PGM329286 PQI329285:PQI329286 QAE329285:QAE329286 QKA329285:QKA329286 QTW329285:QTW329286 RDS329285:RDS329286 RNO329285:RNO329286 RXK329285:RXK329286 SHG329285:SHG329286 SRC329285:SRC329286 TAY329285:TAY329286 TKU329285:TKU329286 TUQ329285:TUQ329286 UEM329285:UEM329286 UOI329285:UOI329286 UYE329285:UYE329286 VIA329285:VIA329286 VRW329285:VRW329286 WBS329285:WBS329286 WLO329285:WLO329286 WVK329285:WVK329286 C394821:C394822 IY394821:IY394822 SU394821:SU394822 ACQ394821:ACQ394822 AMM394821:AMM394822 AWI394821:AWI394822 BGE394821:BGE394822 BQA394821:BQA394822 BZW394821:BZW394822 CJS394821:CJS394822 CTO394821:CTO394822 DDK394821:DDK394822 DNG394821:DNG394822 DXC394821:DXC394822 EGY394821:EGY394822 EQU394821:EQU394822 FAQ394821:FAQ394822 FKM394821:FKM394822 FUI394821:FUI394822 GEE394821:GEE394822 GOA394821:GOA394822 GXW394821:GXW394822 HHS394821:HHS394822 HRO394821:HRO394822 IBK394821:IBK394822 ILG394821:ILG394822 IVC394821:IVC394822 JEY394821:JEY394822 JOU394821:JOU394822 JYQ394821:JYQ394822 KIM394821:KIM394822 KSI394821:KSI394822 LCE394821:LCE394822 LMA394821:LMA394822 LVW394821:LVW394822 MFS394821:MFS394822 MPO394821:MPO394822 MZK394821:MZK394822 NJG394821:NJG394822 NTC394821:NTC394822 OCY394821:OCY394822 OMU394821:OMU394822 OWQ394821:OWQ394822 PGM394821:PGM394822 PQI394821:PQI394822 QAE394821:QAE394822 QKA394821:QKA394822 QTW394821:QTW394822 RDS394821:RDS394822 RNO394821:RNO394822 RXK394821:RXK394822 SHG394821:SHG394822 SRC394821:SRC394822 TAY394821:TAY394822 TKU394821:TKU394822 TUQ394821:TUQ394822 UEM394821:UEM394822 UOI394821:UOI394822 UYE394821:UYE394822 VIA394821:VIA394822 VRW394821:VRW394822 WBS394821:WBS394822 WLO394821:WLO394822 WVK394821:WVK394822 C460357:C460358 IY460357:IY460358 SU460357:SU460358 ACQ460357:ACQ460358 AMM460357:AMM460358 AWI460357:AWI460358 BGE460357:BGE460358 BQA460357:BQA460358 BZW460357:BZW460358 CJS460357:CJS460358 CTO460357:CTO460358 DDK460357:DDK460358 DNG460357:DNG460358 DXC460357:DXC460358 EGY460357:EGY460358 EQU460357:EQU460358 FAQ460357:FAQ460358 FKM460357:FKM460358 FUI460357:FUI460358 GEE460357:GEE460358 GOA460357:GOA460358 GXW460357:GXW460358 HHS460357:HHS460358 HRO460357:HRO460358 IBK460357:IBK460358 ILG460357:ILG460358 IVC460357:IVC460358 JEY460357:JEY460358 JOU460357:JOU460358 JYQ460357:JYQ460358 KIM460357:KIM460358 KSI460357:KSI460358 LCE460357:LCE460358 LMA460357:LMA460358 LVW460357:LVW460358 MFS460357:MFS460358 MPO460357:MPO460358 MZK460357:MZK460358 NJG460357:NJG460358 NTC460357:NTC460358 OCY460357:OCY460358 OMU460357:OMU460358 OWQ460357:OWQ460358 PGM460357:PGM460358 PQI460357:PQI460358 QAE460357:QAE460358 QKA460357:QKA460358 QTW460357:QTW460358 RDS460357:RDS460358 RNO460357:RNO460358 RXK460357:RXK460358 SHG460357:SHG460358 SRC460357:SRC460358 TAY460357:TAY460358 TKU460357:TKU460358 TUQ460357:TUQ460358 UEM460357:UEM460358 UOI460357:UOI460358 UYE460357:UYE460358 VIA460357:VIA460358 VRW460357:VRW460358 WBS460357:WBS460358 WLO460357:WLO460358 WVK460357:WVK460358 C525893:C525894 IY525893:IY525894 SU525893:SU525894 ACQ525893:ACQ525894 AMM525893:AMM525894 AWI525893:AWI525894 BGE525893:BGE525894 BQA525893:BQA525894 BZW525893:BZW525894 CJS525893:CJS525894 CTO525893:CTO525894 DDK525893:DDK525894 DNG525893:DNG525894 DXC525893:DXC525894 EGY525893:EGY525894 EQU525893:EQU525894 FAQ525893:FAQ525894 FKM525893:FKM525894 FUI525893:FUI525894 GEE525893:GEE525894 GOA525893:GOA525894 GXW525893:GXW525894 HHS525893:HHS525894 HRO525893:HRO525894 IBK525893:IBK525894 ILG525893:ILG525894 IVC525893:IVC525894 JEY525893:JEY525894 JOU525893:JOU525894 JYQ525893:JYQ525894 KIM525893:KIM525894 KSI525893:KSI525894 LCE525893:LCE525894 LMA525893:LMA525894 LVW525893:LVW525894 MFS525893:MFS525894 MPO525893:MPO525894 MZK525893:MZK525894 NJG525893:NJG525894 NTC525893:NTC525894 OCY525893:OCY525894 OMU525893:OMU525894 OWQ525893:OWQ525894 PGM525893:PGM525894 PQI525893:PQI525894 QAE525893:QAE525894 QKA525893:QKA525894 QTW525893:QTW525894 RDS525893:RDS525894 RNO525893:RNO525894 RXK525893:RXK525894 SHG525893:SHG525894 SRC525893:SRC525894 TAY525893:TAY525894 TKU525893:TKU525894 TUQ525893:TUQ525894 UEM525893:UEM525894 UOI525893:UOI525894 UYE525893:UYE525894 VIA525893:VIA525894 VRW525893:VRW525894 WBS525893:WBS525894 WLO525893:WLO525894 WVK525893:WVK525894 C591429:C591430 IY591429:IY591430 SU591429:SU591430 ACQ591429:ACQ591430 AMM591429:AMM591430 AWI591429:AWI591430 BGE591429:BGE591430 BQA591429:BQA591430 BZW591429:BZW591430 CJS591429:CJS591430 CTO591429:CTO591430 DDK591429:DDK591430 DNG591429:DNG591430 DXC591429:DXC591430 EGY591429:EGY591430 EQU591429:EQU591430 FAQ591429:FAQ591430 FKM591429:FKM591430 FUI591429:FUI591430 GEE591429:GEE591430 GOA591429:GOA591430 GXW591429:GXW591430 HHS591429:HHS591430 HRO591429:HRO591430 IBK591429:IBK591430 ILG591429:ILG591430 IVC591429:IVC591430 JEY591429:JEY591430 JOU591429:JOU591430 JYQ591429:JYQ591430 KIM591429:KIM591430 KSI591429:KSI591430 LCE591429:LCE591430 LMA591429:LMA591430 LVW591429:LVW591430 MFS591429:MFS591430 MPO591429:MPO591430 MZK591429:MZK591430 NJG591429:NJG591430 NTC591429:NTC591430 OCY591429:OCY591430 OMU591429:OMU591430 OWQ591429:OWQ591430 PGM591429:PGM591430 PQI591429:PQI591430 QAE591429:QAE591430 QKA591429:QKA591430 QTW591429:QTW591430 RDS591429:RDS591430 RNO591429:RNO591430 RXK591429:RXK591430 SHG591429:SHG591430 SRC591429:SRC591430 TAY591429:TAY591430 TKU591429:TKU591430 TUQ591429:TUQ591430 UEM591429:UEM591430 UOI591429:UOI591430 UYE591429:UYE591430 VIA591429:VIA591430 VRW591429:VRW591430 WBS591429:WBS591430 WLO591429:WLO591430 WVK591429:WVK591430 C656965:C656966 IY656965:IY656966 SU656965:SU656966 ACQ656965:ACQ656966 AMM656965:AMM656966 AWI656965:AWI656966 BGE656965:BGE656966 BQA656965:BQA656966 BZW656965:BZW656966 CJS656965:CJS656966 CTO656965:CTO656966 DDK656965:DDK656966 DNG656965:DNG656966 DXC656965:DXC656966 EGY656965:EGY656966 EQU656965:EQU656966 FAQ656965:FAQ656966 FKM656965:FKM656966 FUI656965:FUI656966 GEE656965:GEE656966 GOA656965:GOA656966 GXW656965:GXW656966 HHS656965:HHS656966 HRO656965:HRO656966 IBK656965:IBK656966 ILG656965:ILG656966 IVC656965:IVC656966 JEY656965:JEY656966 JOU656965:JOU656966 JYQ656965:JYQ656966 KIM656965:KIM656966 KSI656965:KSI656966 LCE656965:LCE656966 LMA656965:LMA656966 LVW656965:LVW656966 MFS656965:MFS656966 MPO656965:MPO656966 MZK656965:MZK656966 NJG656965:NJG656966 NTC656965:NTC656966 OCY656965:OCY656966 OMU656965:OMU656966 OWQ656965:OWQ656966 PGM656965:PGM656966 PQI656965:PQI656966 QAE656965:QAE656966 QKA656965:QKA656966 QTW656965:QTW656966 RDS656965:RDS656966 RNO656965:RNO656966 RXK656965:RXK656966 SHG656965:SHG656966 SRC656965:SRC656966 TAY656965:TAY656966 TKU656965:TKU656966 TUQ656965:TUQ656966 UEM656965:UEM656966 UOI656965:UOI656966 UYE656965:UYE656966 VIA656965:VIA656966 VRW656965:VRW656966 WBS656965:WBS656966 WLO656965:WLO656966 WVK656965:WVK656966 C722501:C722502 IY722501:IY722502 SU722501:SU722502 ACQ722501:ACQ722502 AMM722501:AMM722502 AWI722501:AWI722502 BGE722501:BGE722502 BQA722501:BQA722502 BZW722501:BZW722502 CJS722501:CJS722502 CTO722501:CTO722502 DDK722501:DDK722502 DNG722501:DNG722502 DXC722501:DXC722502 EGY722501:EGY722502 EQU722501:EQU722502 FAQ722501:FAQ722502 FKM722501:FKM722502 FUI722501:FUI722502 GEE722501:GEE722502 GOA722501:GOA722502 GXW722501:GXW722502 HHS722501:HHS722502 HRO722501:HRO722502 IBK722501:IBK722502 ILG722501:ILG722502 IVC722501:IVC722502 JEY722501:JEY722502 JOU722501:JOU722502 JYQ722501:JYQ722502 KIM722501:KIM722502 KSI722501:KSI722502 LCE722501:LCE722502 LMA722501:LMA722502 LVW722501:LVW722502 MFS722501:MFS722502 MPO722501:MPO722502 MZK722501:MZK722502 NJG722501:NJG722502 NTC722501:NTC722502 OCY722501:OCY722502 OMU722501:OMU722502 OWQ722501:OWQ722502 PGM722501:PGM722502 PQI722501:PQI722502 QAE722501:QAE722502 QKA722501:QKA722502 QTW722501:QTW722502 RDS722501:RDS722502 RNO722501:RNO722502 RXK722501:RXK722502 SHG722501:SHG722502 SRC722501:SRC722502 TAY722501:TAY722502 TKU722501:TKU722502 TUQ722501:TUQ722502 UEM722501:UEM722502 UOI722501:UOI722502 UYE722501:UYE722502 VIA722501:VIA722502 VRW722501:VRW722502 WBS722501:WBS722502 WLO722501:WLO722502 WVK722501:WVK722502 C788037:C788038 IY788037:IY788038 SU788037:SU788038 ACQ788037:ACQ788038 AMM788037:AMM788038 AWI788037:AWI788038 BGE788037:BGE788038 BQA788037:BQA788038 BZW788037:BZW788038 CJS788037:CJS788038 CTO788037:CTO788038 DDK788037:DDK788038 DNG788037:DNG788038 DXC788037:DXC788038 EGY788037:EGY788038 EQU788037:EQU788038 FAQ788037:FAQ788038 FKM788037:FKM788038 FUI788037:FUI788038 GEE788037:GEE788038 GOA788037:GOA788038 GXW788037:GXW788038 HHS788037:HHS788038 HRO788037:HRO788038 IBK788037:IBK788038 ILG788037:ILG788038 IVC788037:IVC788038 JEY788037:JEY788038 JOU788037:JOU788038 JYQ788037:JYQ788038 KIM788037:KIM788038 KSI788037:KSI788038 LCE788037:LCE788038 LMA788037:LMA788038 LVW788037:LVW788038 MFS788037:MFS788038 MPO788037:MPO788038 MZK788037:MZK788038 NJG788037:NJG788038 NTC788037:NTC788038 OCY788037:OCY788038 OMU788037:OMU788038 OWQ788037:OWQ788038 PGM788037:PGM788038 PQI788037:PQI788038 QAE788037:QAE788038 QKA788037:QKA788038 QTW788037:QTW788038 RDS788037:RDS788038 RNO788037:RNO788038 RXK788037:RXK788038 SHG788037:SHG788038 SRC788037:SRC788038 TAY788037:TAY788038 TKU788037:TKU788038 TUQ788037:TUQ788038 UEM788037:UEM788038 UOI788037:UOI788038 UYE788037:UYE788038 VIA788037:VIA788038 VRW788037:VRW788038 WBS788037:WBS788038 WLO788037:WLO788038 WVK788037:WVK788038 C853573:C853574 IY853573:IY853574 SU853573:SU853574 ACQ853573:ACQ853574 AMM853573:AMM853574 AWI853573:AWI853574 BGE853573:BGE853574 BQA853573:BQA853574 BZW853573:BZW853574 CJS853573:CJS853574 CTO853573:CTO853574 DDK853573:DDK853574 DNG853573:DNG853574 DXC853573:DXC853574 EGY853573:EGY853574 EQU853573:EQU853574 FAQ853573:FAQ853574 FKM853573:FKM853574 FUI853573:FUI853574 GEE853573:GEE853574 GOA853573:GOA853574 GXW853573:GXW853574 HHS853573:HHS853574 HRO853573:HRO853574 IBK853573:IBK853574 ILG853573:ILG853574 IVC853573:IVC853574 JEY853573:JEY853574 JOU853573:JOU853574 JYQ853573:JYQ853574 KIM853573:KIM853574 KSI853573:KSI853574 LCE853573:LCE853574 LMA853573:LMA853574 LVW853573:LVW853574 MFS853573:MFS853574 MPO853573:MPO853574 MZK853573:MZK853574 NJG853573:NJG853574 NTC853573:NTC853574 OCY853573:OCY853574 OMU853573:OMU853574 OWQ853573:OWQ853574 PGM853573:PGM853574 PQI853573:PQI853574 QAE853573:QAE853574 QKA853573:QKA853574 QTW853573:QTW853574 RDS853573:RDS853574 RNO853573:RNO853574 RXK853573:RXK853574 SHG853573:SHG853574 SRC853573:SRC853574 TAY853573:TAY853574 TKU853573:TKU853574 TUQ853573:TUQ853574 UEM853573:UEM853574 UOI853573:UOI853574 UYE853573:UYE853574 VIA853573:VIA853574 VRW853573:VRW853574 WBS853573:WBS853574 WLO853573:WLO853574 WVK853573:WVK853574 C919109:C919110 IY919109:IY919110 SU919109:SU919110 ACQ919109:ACQ919110 AMM919109:AMM919110 AWI919109:AWI919110 BGE919109:BGE919110 BQA919109:BQA919110 BZW919109:BZW919110 CJS919109:CJS919110 CTO919109:CTO919110 DDK919109:DDK919110 DNG919109:DNG919110 DXC919109:DXC919110 EGY919109:EGY919110 EQU919109:EQU919110 FAQ919109:FAQ919110 FKM919109:FKM919110 FUI919109:FUI919110 GEE919109:GEE919110 GOA919109:GOA919110 GXW919109:GXW919110 HHS919109:HHS919110 HRO919109:HRO919110 IBK919109:IBK919110 ILG919109:ILG919110 IVC919109:IVC919110 JEY919109:JEY919110 JOU919109:JOU919110 JYQ919109:JYQ919110 KIM919109:KIM919110 KSI919109:KSI919110 LCE919109:LCE919110 LMA919109:LMA919110 LVW919109:LVW919110 MFS919109:MFS919110 MPO919109:MPO919110 MZK919109:MZK919110 NJG919109:NJG919110 NTC919109:NTC919110 OCY919109:OCY919110 OMU919109:OMU919110 OWQ919109:OWQ919110 PGM919109:PGM919110 PQI919109:PQI919110 QAE919109:QAE919110 QKA919109:QKA919110 QTW919109:QTW919110 RDS919109:RDS919110 RNO919109:RNO919110 RXK919109:RXK919110 SHG919109:SHG919110 SRC919109:SRC919110 TAY919109:TAY919110 TKU919109:TKU919110 TUQ919109:TUQ919110 UEM919109:UEM919110 UOI919109:UOI919110 UYE919109:UYE919110 VIA919109:VIA919110 VRW919109:VRW919110 WBS919109:WBS919110 WLO919109:WLO919110 WVK919109:WVK919110 C984645:C984646 IY984645:IY984646 SU984645:SU984646 ACQ984645:ACQ984646 AMM984645:AMM984646 AWI984645:AWI984646 BGE984645:BGE984646 BQA984645:BQA984646 BZW984645:BZW984646 CJS984645:CJS984646 CTO984645:CTO984646 DDK984645:DDK984646 DNG984645:DNG984646 DXC984645:DXC984646 EGY984645:EGY984646 EQU984645:EQU984646 FAQ984645:FAQ984646 FKM984645:FKM984646 FUI984645:FUI984646 GEE984645:GEE984646 GOA984645:GOA984646 GXW984645:GXW984646 HHS984645:HHS984646 HRO984645:HRO984646 IBK984645:IBK984646 ILG984645:ILG984646 IVC984645:IVC984646 JEY984645:JEY984646 JOU984645:JOU984646 JYQ984645:JYQ984646 KIM984645:KIM984646 KSI984645:KSI984646 LCE984645:LCE984646 LMA984645:LMA984646 LVW984645:LVW984646 MFS984645:MFS984646 MPO984645:MPO984646 MZK984645:MZK984646 NJG984645:NJG984646 NTC984645:NTC984646 OCY984645:OCY984646 OMU984645:OMU984646 OWQ984645:OWQ984646 PGM984645:PGM984646 PQI984645:PQI984646 QAE984645:QAE984646 QKA984645:QKA984646 QTW984645:QTW984646 RDS984645:RDS984646 RNO984645:RNO984646 RXK984645:RXK984646 SHG984645:SHG984646 SRC984645:SRC984646 TAY984645:TAY984646 TKU984645:TKU984646 TUQ984645:TUQ984646 UEM984645:UEM984646 UOI984645:UOI984646 UYE984645:UYE984646 VIA984645:VIA984646 VRW984645:VRW984646 WBS984645:WBS984646 WLO984645:WLO984646 WVK984645:WVK984646">
      <formula1>$D$1608:$D$1613</formula1>
    </dataValidation>
    <dataValidation type="whole" allowBlank="1" showInputMessage="1" showErrorMessage="1" promptTitle="Number of Trays" prompt="DD890 (1 to 12)_x000a_DD670 ES15 (0 to 4)_x000a_DD670 ES30 (1 to 2)" sqref="B1591:B1604 IX1591:IX1604 ST1591:ST1604 ACP1591:ACP1604 AML1591:AML1604 AWH1591:AWH1604 BGD1591:BGD1604 BPZ1591:BPZ1604 BZV1591:BZV1604 CJR1591:CJR1604 CTN1591:CTN1604 DDJ1591:DDJ1604 DNF1591:DNF1604 DXB1591:DXB1604 EGX1591:EGX1604 EQT1591:EQT1604 FAP1591:FAP1604 FKL1591:FKL1604 FUH1591:FUH1604 GED1591:GED1604 GNZ1591:GNZ1604 GXV1591:GXV1604 HHR1591:HHR1604 HRN1591:HRN1604 IBJ1591:IBJ1604 ILF1591:ILF1604 IVB1591:IVB1604 JEX1591:JEX1604 JOT1591:JOT1604 JYP1591:JYP1604 KIL1591:KIL1604 KSH1591:KSH1604 LCD1591:LCD1604 LLZ1591:LLZ1604 LVV1591:LVV1604 MFR1591:MFR1604 MPN1591:MPN1604 MZJ1591:MZJ1604 NJF1591:NJF1604 NTB1591:NTB1604 OCX1591:OCX1604 OMT1591:OMT1604 OWP1591:OWP1604 PGL1591:PGL1604 PQH1591:PQH1604 QAD1591:QAD1604 QJZ1591:QJZ1604 QTV1591:QTV1604 RDR1591:RDR1604 RNN1591:RNN1604 RXJ1591:RXJ1604 SHF1591:SHF1604 SRB1591:SRB1604 TAX1591:TAX1604 TKT1591:TKT1604 TUP1591:TUP1604 UEL1591:UEL1604 UOH1591:UOH1604 UYD1591:UYD1604 VHZ1591:VHZ1604 VRV1591:VRV1604 WBR1591:WBR1604 WLN1591:WLN1604 WVJ1591:WVJ1604 B67127:B67140 IX67127:IX67140 ST67127:ST67140 ACP67127:ACP67140 AML67127:AML67140 AWH67127:AWH67140 BGD67127:BGD67140 BPZ67127:BPZ67140 BZV67127:BZV67140 CJR67127:CJR67140 CTN67127:CTN67140 DDJ67127:DDJ67140 DNF67127:DNF67140 DXB67127:DXB67140 EGX67127:EGX67140 EQT67127:EQT67140 FAP67127:FAP67140 FKL67127:FKL67140 FUH67127:FUH67140 GED67127:GED67140 GNZ67127:GNZ67140 GXV67127:GXV67140 HHR67127:HHR67140 HRN67127:HRN67140 IBJ67127:IBJ67140 ILF67127:ILF67140 IVB67127:IVB67140 JEX67127:JEX67140 JOT67127:JOT67140 JYP67127:JYP67140 KIL67127:KIL67140 KSH67127:KSH67140 LCD67127:LCD67140 LLZ67127:LLZ67140 LVV67127:LVV67140 MFR67127:MFR67140 MPN67127:MPN67140 MZJ67127:MZJ67140 NJF67127:NJF67140 NTB67127:NTB67140 OCX67127:OCX67140 OMT67127:OMT67140 OWP67127:OWP67140 PGL67127:PGL67140 PQH67127:PQH67140 QAD67127:QAD67140 QJZ67127:QJZ67140 QTV67127:QTV67140 RDR67127:RDR67140 RNN67127:RNN67140 RXJ67127:RXJ67140 SHF67127:SHF67140 SRB67127:SRB67140 TAX67127:TAX67140 TKT67127:TKT67140 TUP67127:TUP67140 UEL67127:UEL67140 UOH67127:UOH67140 UYD67127:UYD67140 VHZ67127:VHZ67140 VRV67127:VRV67140 WBR67127:WBR67140 WLN67127:WLN67140 WVJ67127:WVJ67140 B132663:B132676 IX132663:IX132676 ST132663:ST132676 ACP132663:ACP132676 AML132663:AML132676 AWH132663:AWH132676 BGD132663:BGD132676 BPZ132663:BPZ132676 BZV132663:BZV132676 CJR132663:CJR132676 CTN132663:CTN132676 DDJ132663:DDJ132676 DNF132663:DNF132676 DXB132663:DXB132676 EGX132663:EGX132676 EQT132663:EQT132676 FAP132663:FAP132676 FKL132663:FKL132676 FUH132663:FUH132676 GED132663:GED132676 GNZ132663:GNZ132676 GXV132663:GXV132676 HHR132663:HHR132676 HRN132663:HRN132676 IBJ132663:IBJ132676 ILF132663:ILF132676 IVB132663:IVB132676 JEX132663:JEX132676 JOT132663:JOT132676 JYP132663:JYP132676 KIL132663:KIL132676 KSH132663:KSH132676 LCD132663:LCD132676 LLZ132663:LLZ132676 LVV132663:LVV132676 MFR132663:MFR132676 MPN132663:MPN132676 MZJ132663:MZJ132676 NJF132663:NJF132676 NTB132663:NTB132676 OCX132663:OCX132676 OMT132663:OMT132676 OWP132663:OWP132676 PGL132663:PGL132676 PQH132663:PQH132676 QAD132663:QAD132676 QJZ132663:QJZ132676 QTV132663:QTV132676 RDR132663:RDR132676 RNN132663:RNN132676 RXJ132663:RXJ132676 SHF132663:SHF132676 SRB132663:SRB132676 TAX132663:TAX132676 TKT132663:TKT132676 TUP132663:TUP132676 UEL132663:UEL132676 UOH132663:UOH132676 UYD132663:UYD132676 VHZ132663:VHZ132676 VRV132663:VRV132676 WBR132663:WBR132676 WLN132663:WLN132676 WVJ132663:WVJ132676 B198199:B198212 IX198199:IX198212 ST198199:ST198212 ACP198199:ACP198212 AML198199:AML198212 AWH198199:AWH198212 BGD198199:BGD198212 BPZ198199:BPZ198212 BZV198199:BZV198212 CJR198199:CJR198212 CTN198199:CTN198212 DDJ198199:DDJ198212 DNF198199:DNF198212 DXB198199:DXB198212 EGX198199:EGX198212 EQT198199:EQT198212 FAP198199:FAP198212 FKL198199:FKL198212 FUH198199:FUH198212 GED198199:GED198212 GNZ198199:GNZ198212 GXV198199:GXV198212 HHR198199:HHR198212 HRN198199:HRN198212 IBJ198199:IBJ198212 ILF198199:ILF198212 IVB198199:IVB198212 JEX198199:JEX198212 JOT198199:JOT198212 JYP198199:JYP198212 KIL198199:KIL198212 KSH198199:KSH198212 LCD198199:LCD198212 LLZ198199:LLZ198212 LVV198199:LVV198212 MFR198199:MFR198212 MPN198199:MPN198212 MZJ198199:MZJ198212 NJF198199:NJF198212 NTB198199:NTB198212 OCX198199:OCX198212 OMT198199:OMT198212 OWP198199:OWP198212 PGL198199:PGL198212 PQH198199:PQH198212 QAD198199:QAD198212 QJZ198199:QJZ198212 QTV198199:QTV198212 RDR198199:RDR198212 RNN198199:RNN198212 RXJ198199:RXJ198212 SHF198199:SHF198212 SRB198199:SRB198212 TAX198199:TAX198212 TKT198199:TKT198212 TUP198199:TUP198212 UEL198199:UEL198212 UOH198199:UOH198212 UYD198199:UYD198212 VHZ198199:VHZ198212 VRV198199:VRV198212 WBR198199:WBR198212 WLN198199:WLN198212 WVJ198199:WVJ198212 B263735:B263748 IX263735:IX263748 ST263735:ST263748 ACP263735:ACP263748 AML263735:AML263748 AWH263735:AWH263748 BGD263735:BGD263748 BPZ263735:BPZ263748 BZV263735:BZV263748 CJR263735:CJR263748 CTN263735:CTN263748 DDJ263735:DDJ263748 DNF263735:DNF263748 DXB263735:DXB263748 EGX263735:EGX263748 EQT263735:EQT263748 FAP263735:FAP263748 FKL263735:FKL263748 FUH263735:FUH263748 GED263735:GED263748 GNZ263735:GNZ263748 GXV263735:GXV263748 HHR263735:HHR263748 HRN263735:HRN263748 IBJ263735:IBJ263748 ILF263735:ILF263748 IVB263735:IVB263748 JEX263735:JEX263748 JOT263735:JOT263748 JYP263735:JYP263748 KIL263735:KIL263748 KSH263735:KSH263748 LCD263735:LCD263748 LLZ263735:LLZ263748 LVV263735:LVV263748 MFR263735:MFR263748 MPN263735:MPN263748 MZJ263735:MZJ263748 NJF263735:NJF263748 NTB263735:NTB263748 OCX263735:OCX263748 OMT263735:OMT263748 OWP263735:OWP263748 PGL263735:PGL263748 PQH263735:PQH263748 QAD263735:QAD263748 QJZ263735:QJZ263748 QTV263735:QTV263748 RDR263735:RDR263748 RNN263735:RNN263748 RXJ263735:RXJ263748 SHF263735:SHF263748 SRB263735:SRB263748 TAX263735:TAX263748 TKT263735:TKT263748 TUP263735:TUP263748 UEL263735:UEL263748 UOH263735:UOH263748 UYD263735:UYD263748 VHZ263735:VHZ263748 VRV263735:VRV263748 WBR263735:WBR263748 WLN263735:WLN263748 WVJ263735:WVJ263748 B329271:B329284 IX329271:IX329284 ST329271:ST329284 ACP329271:ACP329284 AML329271:AML329284 AWH329271:AWH329284 BGD329271:BGD329284 BPZ329271:BPZ329284 BZV329271:BZV329284 CJR329271:CJR329284 CTN329271:CTN329284 DDJ329271:DDJ329284 DNF329271:DNF329284 DXB329271:DXB329284 EGX329271:EGX329284 EQT329271:EQT329284 FAP329271:FAP329284 FKL329271:FKL329284 FUH329271:FUH329284 GED329271:GED329284 GNZ329271:GNZ329284 GXV329271:GXV329284 HHR329271:HHR329284 HRN329271:HRN329284 IBJ329271:IBJ329284 ILF329271:ILF329284 IVB329271:IVB329284 JEX329271:JEX329284 JOT329271:JOT329284 JYP329271:JYP329284 KIL329271:KIL329284 KSH329271:KSH329284 LCD329271:LCD329284 LLZ329271:LLZ329284 LVV329271:LVV329284 MFR329271:MFR329284 MPN329271:MPN329284 MZJ329271:MZJ329284 NJF329271:NJF329284 NTB329271:NTB329284 OCX329271:OCX329284 OMT329271:OMT329284 OWP329271:OWP329284 PGL329271:PGL329284 PQH329271:PQH329284 QAD329271:QAD329284 QJZ329271:QJZ329284 QTV329271:QTV329284 RDR329271:RDR329284 RNN329271:RNN329284 RXJ329271:RXJ329284 SHF329271:SHF329284 SRB329271:SRB329284 TAX329271:TAX329284 TKT329271:TKT329284 TUP329271:TUP329284 UEL329271:UEL329284 UOH329271:UOH329284 UYD329271:UYD329284 VHZ329271:VHZ329284 VRV329271:VRV329284 WBR329271:WBR329284 WLN329271:WLN329284 WVJ329271:WVJ329284 B394807:B394820 IX394807:IX394820 ST394807:ST394820 ACP394807:ACP394820 AML394807:AML394820 AWH394807:AWH394820 BGD394807:BGD394820 BPZ394807:BPZ394820 BZV394807:BZV394820 CJR394807:CJR394820 CTN394807:CTN394820 DDJ394807:DDJ394820 DNF394807:DNF394820 DXB394807:DXB394820 EGX394807:EGX394820 EQT394807:EQT394820 FAP394807:FAP394820 FKL394807:FKL394820 FUH394807:FUH394820 GED394807:GED394820 GNZ394807:GNZ394820 GXV394807:GXV394820 HHR394807:HHR394820 HRN394807:HRN394820 IBJ394807:IBJ394820 ILF394807:ILF394820 IVB394807:IVB394820 JEX394807:JEX394820 JOT394807:JOT394820 JYP394807:JYP394820 KIL394807:KIL394820 KSH394807:KSH394820 LCD394807:LCD394820 LLZ394807:LLZ394820 LVV394807:LVV394820 MFR394807:MFR394820 MPN394807:MPN394820 MZJ394807:MZJ394820 NJF394807:NJF394820 NTB394807:NTB394820 OCX394807:OCX394820 OMT394807:OMT394820 OWP394807:OWP394820 PGL394807:PGL394820 PQH394807:PQH394820 QAD394807:QAD394820 QJZ394807:QJZ394820 QTV394807:QTV394820 RDR394807:RDR394820 RNN394807:RNN394820 RXJ394807:RXJ394820 SHF394807:SHF394820 SRB394807:SRB394820 TAX394807:TAX394820 TKT394807:TKT394820 TUP394807:TUP394820 UEL394807:UEL394820 UOH394807:UOH394820 UYD394807:UYD394820 VHZ394807:VHZ394820 VRV394807:VRV394820 WBR394807:WBR394820 WLN394807:WLN394820 WVJ394807:WVJ394820 B460343:B460356 IX460343:IX460356 ST460343:ST460356 ACP460343:ACP460356 AML460343:AML460356 AWH460343:AWH460356 BGD460343:BGD460356 BPZ460343:BPZ460356 BZV460343:BZV460356 CJR460343:CJR460356 CTN460343:CTN460356 DDJ460343:DDJ460356 DNF460343:DNF460356 DXB460343:DXB460356 EGX460343:EGX460356 EQT460343:EQT460356 FAP460343:FAP460356 FKL460343:FKL460356 FUH460343:FUH460356 GED460343:GED460356 GNZ460343:GNZ460356 GXV460343:GXV460356 HHR460343:HHR460356 HRN460343:HRN460356 IBJ460343:IBJ460356 ILF460343:ILF460356 IVB460343:IVB460356 JEX460343:JEX460356 JOT460343:JOT460356 JYP460343:JYP460356 KIL460343:KIL460356 KSH460343:KSH460356 LCD460343:LCD460356 LLZ460343:LLZ460356 LVV460343:LVV460356 MFR460343:MFR460356 MPN460343:MPN460356 MZJ460343:MZJ460356 NJF460343:NJF460356 NTB460343:NTB460356 OCX460343:OCX460356 OMT460343:OMT460356 OWP460343:OWP460356 PGL460343:PGL460356 PQH460343:PQH460356 QAD460343:QAD460356 QJZ460343:QJZ460356 QTV460343:QTV460356 RDR460343:RDR460356 RNN460343:RNN460356 RXJ460343:RXJ460356 SHF460343:SHF460356 SRB460343:SRB460356 TAX460343:TAX460356 TKT460343:TKT460356 TUP460343:TUP460356 UEL460343:UEL460356 UOH460343:UOH460356 UYD460343:UYD460356 VHZ460343:VHZ460356 VRV460343:VRV460356 WBR460343:WBR460356 WLN460343:WLN460356 WVJ460343:WVJ460356 B525879:B525892 IX525879:IX525892 ST525879:ST525892 ACP525879:ACP525892 AML525879:AML525892 AWH525879:AWH525892 BGD525879:BGD525892 BPZ525879:BPZ525892 BZV525879:BZV525892 CJR525879:CJR525892 CTN525879:CTN525892 DDJ525879:DDJ525892 DNF525879:DNF525892 DXB525879:DXB525892 EGX525879:EGX525892 EQT525879:EQT525892 FAP525879:FAP525892 FKL525879:FKL525892 FUH525879:FUH525892 GED525879:GED525892 GNZ525879:GNZ525892 GXV525879:GXV525892 HHR525879:HHR525892 HRN525879:HRN525892 IBJ525879:IBJ525892 ILF525879:ILF525892 IVB525879:IVB525892 JEX525879:JEX525892 JOT525879:JOT525892 JYP525879:JYP525892 KIL525879:KIL525892 KSH525879:KSH525892 LCD525879:LCD525892 LLZ525879:LLZ525892 LVV525879:LVV525892 MFR525879:MFR525892 MPN525879:MPN525892 MZJ525879:MZJ525892 NJF525879:NJF525892 NTB525879:NTB525892 OCX525879:OCX525892 OMT525879:OMT525892 OWP525879:OWP525892 PGL525879:PGL525892 PQH525879:PQH525892 QAD525879:QAD525892 QJZ525879:QJZ525892 QTV525879:QTV525892 RDR525879:RDR525892 RNN525879:RNN525892 RXJ525879:RXJ525892 SHF525879:SHF525892 SRB525879:SRB525892 TAX525879:TAX525892 TKT525879:TKT525892 TUP525879:TUP525892 UEL525879:UEL525892 UOH525879:UOH525892 UYD525879:UYD525892 VHZ525879:VHZ525892 VRV525879:VRV525892 WBR525879:WBR525892 WLN525879:WLN525892 WVJ525879:WVJ525892 B591415:B591428 IX591415:IX591428 ST591415:ST591428 ACP591415:ACP591428 AML591415:AML591428 AWH591415:AWH591428 BGD591415:BGD591428 BPZ591415:BPZ591428 BZV591415:BZV591428 CJR591415:CJR591428 CTN591415:CTN591428 DDJ591415:DDJ591428 DNF591415:DNF591428 DXB591415:DXB591428 EGX591415:EGX591428 EQT591415:EQT591428 FAP591415:FAP591428 FKL591415:FKL591428 FUH591415:FUH591428 GED591415:GED591428 GNZ591415:GNZ591428 GXV591415:GXV591428 HHR591415:HHR591428 HRN591415:HRN591428 IBJ591415:IBJ591428 ILF591415:ILF591428 IVB591415:IVB591428 JEX591415:JEX591428 JOT591415:JOT591428 JYP591415:JYP591428 KIL591415:KIL591428 KSH591415:KSH591428 LCD591415:LCD591428 LLZ591415:LLZ591428 LVV591415:LVV591428 MFR591415:MFR591428 MPN591415:MPN591428 MZJ591415:MZJ591428 NJF591415:NJF591428 NTB591415:NTB591428 OCX591415:OCX591428 OMT591415:OMT591428 OWP591415:OWP591428 PGL591415:PGL591428 PQH591415:PQH591428 QAD591415:QAD591428 QJZ591415:QJZ591428 QTV591415:QTV591428 RDR591415:RDR591428 RNN591415:RNN591428 RXJ591415:RXJ591428 SHF591415:SHF591428 SRB591415:SRB591428 TAX591415:TAX591428 TKT591415:TKT591428 TUP591415:TUP591428 UEL591415:UEL591428 UOH591415:UOH591428 UYD591415:UYD591428 VHZ591415:VHZ591428 VRV591415:VRV591428 WBR591415:WBR591428 WLN591415:WLN591428 WVJ591415:WVJ591428 B656951:B656964 IX656951:IX656964 ST656951:ST656964 ACP656951:ACP656964 AML656951:AML656964 AWH656951:AWH656964 BGD656951:BGD656964 BPZ656951:BPZ656964 BZV656951:BZV656964 CJR656951:CJR656964 CTN656951:CTN656964 DDJ656951:DDJ656964 DNF656951:DNF656964 DXB656951:DXB656964 EGX656951:EGX656964 EQT656951:EQT656964 FAP656951:FAP656964 FKL656951:FKL656964 FUH656951:FUH656964 GED656951:GED656964 GNZ656951:GNZ656964 GXV656951:GXV656964 HHR656951:HHR656964 HRN656951:HRN656964 IBJ656951:IBJ656964 ILF656951:ILF656964 IVB656951:IVB656964 JEX656951:JEX656964 JOT656951:JOT656964 JYP656951:JYP656964 KIL656951:KIL656964 KSH656951:KSH656964 LCD656951:LCD656964 LLZ656951:LLZ656964 LVV656951:LVV656964 MFR656951:MFR656964 MPN656951:MPN656964 MZJ656951:MZJ656964 NJF656951:NJF656964 NTB656951:NTB656964 OCX656951:OCX656964 OMT656951:OMT656964 OWP656951:OWP656964 PGL656951:PGL656964 PQH656951:PQH656964 QAD656951:QAD656964 QJZ656951:QJZ656964 QTV656951:QTV656964 RDR656951:RDR656964 RNN656951:RNN656964 RXJ656951:RXJ656964 SHF656951:SHF656964 SRB656951:SRB656964 TAX656951:TAX656964 TKT656951:TKT656964 TUP656951:TUP656964 UEL656951:UEL656964 UOH656951:UOH656964 UYD656951:UYD656964 VHZ656951:VHZ656964 VRV656951:VRV656964 WBR656951:WBR656964 WLN656951:WLN656964 WVJ656951:WVJ656964 B722487:B722500 IX722487:IX722500 ST722487:ST722500 ACP722487:ACP722500 AML722487:AML722500 AWH722487:AWH722500 BGD722487:BGD722500 BPZ722487:BPZ722500 BZV722487:BZV722500 CJR722487:CJR722500 CTN722487:CTN722500 DDJ722487:DDJ722500 DNF722487:DNF722500 DXB722487:DXB722500 EGX722487:EGX722500 EQT722487:EQT722500 FAP722487:FAP722500 FKL722487:FKL722500 FUH722487:FUH722500 GED722487:GED722500 GNZ722487:GNZ722500 GXV722487:GXV722500 HHR722487:HHR722500 HRN722487:HRN722500 IBJ722487:IBJ722500 ILF722487:ILF722500 IVB722487:IVB722500 JEX722487:JEX722500 JOT722487:JOT722500 JYP722487:JYP722500 KIL722487:KIL722500 KSH722487:KSH722500 LCD722487:LCD722500 LLZ722487:LLZ722500 LVV722487:LVV722500 MFR722487:MFR722500 MPN722487:MPN722500 MZJ722487:MZJ722500 NJF722487:NJF722500 NTB722487:NTB722500 OCX722487:OCX722500 OMT722487:OMT722500 OWP722487:OWP722500 PGL722487:PGL722500 PQH722487:PQH722500 QAD722487:QAD722500 QJZ722487:QJZ722500 QTV722487:QTV722500 RDR722487:RDR722500 RNN722487:RNN722500 RXJ722487:RXJ722500 SHF722487:SHF722500 SRB722487:SRB722500 TAX722487:TAX722500 TKT722487:TKT722500 TUP722487:TUP722500 UEL722487:UEL722500 UOH722487:UOH722500 UYD722487:UYD722500 VHZ722487:VHZ722500 VRV722487:VRV722500 WBR722487:WBR722500 WLN722487:WLN722500 WVJ722487:WVJ722500 B788023:B788036 IX788023:IX788036 ST788023:ST788036 ACP788023:ACP788036 AML788023:AML788036 AWH788023:AWH788036 BGD788023:BGD788036 BPZ788023:BPZ788036 BZV788023:BZV788036 CJR788023:CJR788036 CTN788023:CTN788036 DDJ788023:DDJ788036 DNF788023:DNF788036 DXB788023:DXB788036 EGX788023:EGX788036 EQT788023:EQT788036 FAP788023:FAP788036 FKL788023:FKL788036 FUH788023:FUH788036 GED788023:GED788036 GNZ788023:GNZ788036 GXV788023:GXV788036 HHR788023:HHR788036 HRN788023:HRN788036 IBJ788023:IBJ788036 ILF788023:ILF788036 IVB788023:IVB788036 JEX788023:JEX788036 JOT788023:JOT788036 JYP788023:JYP788036 KIL788023:KIL788036 KSH788023:KSH788036 LCD788023:LCD788036 LLZ788023:LLZ788036 LVV788023:LVV788036 MFR788023:MFR788036 MPN788023:MPN788036 MZJ788023:MZJ788036 NJF788023:NJF788036 NTB788023:NTB788036 OCX788023:OCX788036 OMT788023:OMT788036 OWP788023:OWP788036 PGL788023:PGL788036 PQH788023:PQH788036 QAD788023:QAD788036 QJZ788023:QJZ788036 QTV788023:QTV788036 RDR788023:RDR788036 RNN788023:RNN788036 RXJ788023:RXJ788036 SHF788023:SHF788036 SRB788023:SRB788036 TAX788023:TAX788036 TKT788023:TKT788036 TUP788023:TUP788036 UEL788023:UEL788036 UOH788023:UOH788036 UYD788023:UYD788036 VHZ788023:VHZ788036 VRV788023:VRV788036 WBR788023:WBR788036 WLN788023:WLN788036 WVJ788023:WVJ788036 B853559:B853572 IX853559:IX853572 ST853559:ST853572 ACP853559:ACP853572 AML853559:AML853572 AWH853559:AWH853572 BGD853559:BGD853572 BPZ853559:BPZ853572 BZV853559:BZV853572 CJR853559:CJR853572 CTN853559:CTN853572 DDJ853559:DDJ853572 DNF853559:DNF853572 DXB853559:DXB853572 EGX853559:EGX853572 EQT853559:EQT853572 FAP853559:FAP853572 FKL853559:FKL853572 FUH853559:FUH853572 GED853559:GED853572 GNZ853559:GNZ853572 GXV853559:GXV853572 HHR853559:HHR853572 HRN853559:HRN853572 IBJ853559:IBJ853572 ILF853559:ILF853572 IVB853559:IVB853572 JEX853559:JEX853572 JOT853559:JOT853572 JYP853559:JYP853572 KIL853559:KIL853572 KSH853559:KSH853572 LCD853559:LCD853572 LLZ853559:LLZ853572 LVV853559:LVV853572 MFR853559:MFR853572 MPN853559:MPN853572 MZJ853559:MZJ853572 NJF853559:NJF853572 NTB853559:NTB853572 OCX853559:OCX853572 OMT853559:OMT853572 OWP853559:OWP853572 PGL853559:PGL853572 PQH853559:PQH853572 QAD853559:QAD853572 QJZ853559:QJZ853572 QTV853559:QTV853572 RDR853559:RDR853572 RNN853559:RNN853572 RXJ853559:RXJ853572 SHF853559:SHF853572 SRB853559:SRB853572 TAX853559:TAX853572 TKT853559:TKT853572 TUP853559:TUP853572 UEL853559:UEL853572 UOH853559:UOH853572 UYD853559:UYD853572 VHZ853559:VHZ853572 VRV853559:VRV853572 WBR853559:WBR853572 WLN853559:WLN853572 WVJ853559:WVJ853572 B919095:B919108 IX919095:IX919108 ST919095:ST919108 ACP919095:ACP919108 AML919095:AML919108 AWH919095:AWH919108 BGD919095:BGD919108 BPZ919095:BPZ919108 BZV919095:BZV919108 CJR919095:CJR919108 CTN919095:CTN919108 DDJ919095:DDJ919108 DNF919095:DNF919108 DXB919095:DXB919108 EGX919095:EGX919108 EQT919095:EQT919108 FAP919095:FAP919108 FKL919095:FKL919108 FUH919095:FUH919108 GED919095:GED919108 GNZ919095:GNZ919108 GXV919095:GXV919108 HHR919095:HHR919108 HRN919095:HRN919108 IBJ919095:IBJ919108 ILF919095:ILF919108 IVB919095:IVB919108 JEX919095:JEX919108 JOT919095:JOT919108 JYP919095:JYP919108 KIL919095:KIL919108 KSH919095:KSH919108 LCD919095:LCD919108 LLZ919095:LLZ919108 LVV919095:LVV919108 MFR919095:MFR919108 MPN919095:MPN919108 MZJ919095:MZJ919108 NJF919095:NJF919108 NTB919095:NTB919108 OCX919095:OCX919108 OMT919095:OMT919108 OWP919095:OWP919108 PGL919095:PGL919108 PQH919095:PQH919108 QAD919095:QAD919108 QJZ919095:QJZ919108 QTV919095:QTV919108 RDR919095:RDR919108 RNN919095:RNN919108 RXJ919095:RXJ919108 SHF919095:SHF919108 SRB919095:SRB919108 TAX919095:TAX919108 TKT919095:TKT919108 TUP919095:TUP919108 UEL919095:UEL919108 UOH919095:UOH919108 UYD919095:UYD919108 VHZ919095:VHZ919108 VRV919095:VRV919108 WBR919095:WBR919108 WLN919095:WLN919108 WVJ919095:WVJ919108 B984631:B984644 IX984631:IX984644 ST984631:ST984644 ACP984631:ACP984644 AML984631:AML984644 AWH984631:AWH984644 BGD984631:BGD984644 BPZ984631:BPZ984644 BZV984631:BZV984644 CJR984631:CJR984644 CTN984631:CTN984644 DDJ984631:DDJ984644 DNF984631:DNF984644 DXB984631:DXB984644 EGX984631:EGX984644 EQT984631:EQT984644 FAP984631:FAP984644 FKL984631:FKL984644 FUH984631:FUH984644 GED984631:GED984644 GNZ984631:GNZ984644 GXV984631:GXV984644 HHR984631:HHR984644 HRN984631:HRN984644 IBJ984631:IBJ984644 ILF984631:ILF984644 IVB984631:IVB984644 JEX984631:JEX984644 JOT984631:JOT984644 JYP984631:JYP984644 KIL984631:KIL984644 KSH984631:KSH984644 LCD984631:LCD984644 LLZ984631:LLZ984644 LVV984631:LVV984644 MFR984631:MFR984644 MPN984631:MPN984644 MZJ984631:MZJ984644 NJF984631:NJF984644 NTB984631:NTB984644 OCX984631:OCX984644 OMT984631:OMT984644 OWP984631:OWP984644 PGL984631:PGL984644 PQH984631:PQH984644 QAD984631:QAD984644 QJZ984631:QJZ984644 QTV984631:QTV984644 RDR984631:RDR984644 RNN984631:RNN984644 RXJ984631:RXJ984644 SHF984631:SHF984644 SRB984631:SRB984644 TAX984631:TAX984644 TKT984631:TKT984644 TUP984631:TUP984644 UEL984631:UEL984644 UOH984631:UOH984644 UYD984631:UYD984644 VHZ984631:VHZ984644 VRV984631:VRV984644 WBR984631:WBR984644 WLN984631:WLN984644 WVJ984631:WVJ984644">
      <formula1>0</formula1>
      <formula2>12</formula2>
    </dataValidation>
  </dataValidations>
  <pageMargins left="0.75" right="0.75" top="1" bottom="1" header="0.5" footer="0.5"/>
  <pageSetup scale="39" orientation="landscape" verticalDpi="300" r:id="rId1"/>
  <headerFooter alignWithMargins="0"/>
  <extLst>
    <ext xmlns:x14="http://schemas.microsoft.com/office/spreadsheetml/2009/9/main" uri="{CCE6A557-97BC-4b89-ADB6-D9C93CAAB3DF}">
      <x14:dataValidations xmlns:xm="http://schemas.microsoft.com/office/excel/2006/main" count="1">
        <x14:dataValidation type="whole" allowBlank="1" showErrorMessage="1" promptTitle="Number of Trays" prompt="DD890 (1 to 12)_x000a_DD670 ES15 (0 to 4)_x000a_DD670 ES30 (1 to 2)">
          <x14:formula1>
            <xm:f>0</xm:f>
          </x14:formula1>
          <x14:formula2>
            <xm:f>12</xm:f>
          </x14:formula2>
          <xm:sqref>B1590 IX1590 ST1590 ACP1590 AML1590 AWH1590 BGD1590 BPZ1590 BZV1590 CJR1590 CTN1590 DDJ1590 DNF1590 DXB1590 EGX1590 EQT1590 FAP1590 FKL1590 FUH1590 GED1590 GNZ1590 GXV1590 HHR1590 HRN1590 IBJ1590 ILF1590 IVB1590 JEX1590 JOT1590 JYP1590 KIL1590 KSH1590 LCD1590 LLZ1590 LVV1590 MFR1590 MPN1590 MZJ1590 NJF1590 NTB1590 OCX1590 OMT1590 OWP1590 PGL1590 PQH1590 QAD1590 QJZ1590 QTV1590 RDR1590 RNN1590 RXJ1590 SHF1590 SRB1590 TAX1590 TKT1590 TUP1590 UEL1590 UOH1590 UYD1590 VHZ1590 VRV1590 WBR1590 WLN1590 WVJ1590 B67126 IX67126 ST67126 ACP67126 AML67126 AWH67126 BGD67126 BPZ67126 BZV67126 CJR67126 CTN67126 DDJ67126 DNF67126 DXB67126 EGX67126 EQT67126 FAP67126 FKL67126 FUH67126 GED67126 GNZ67126 GXV67126 HHR67126 HRN67126 IBJ67126 ILF67126 IVB67126 JEX67126 JOT67126 JYP67126 KIL67126 KSH67126 LCD67126 LLZ67126 LVV67126 MFR67126 MPN67126 MZJ67126 NJF67126 NTB67126 OCX67126 OMT67126 OWP67126 PGL67126 PQH67126 QAD67126 QJZ67126 QTV67126 RDR67126 RNN67126 RXJ67126 SHF67126 SRB67126 TAX67126 TKT67126 TUP67126 UEL67126 UOH67126 UYD67126 VHZ67126 VRV67126 WBR67126 WLN67126 WVJ67126 B132662 IX132662 ST132662 ACP132662 AML132662 AWH132662 BGD132662 BPZ132662 BZV132662 CJR132662 CTN132662 DDJ132662 DNF132662 DXB132662 EGX132662 EQT132662 FAP132662 FKL132662 FUH132662 GED132662 GNZ132662 GXV132662 HHR132662 HRN132662 IBJ132662 ILF132662 IVB132662 JEX132662 JOT132662 JYP132662 KIL132662 KSH132662 LCD132662 LLZ132662 LVV132662 MFR132662 MPN132662 MZJ132662 NJF132662 NTB132662 OCX132662 OMT132662 OWP132662 PGL132662 PQH132662 QAD132662 QJZ132662 QTV132662 RDR132662 RNN132662 RXJ132662 SHF132662 SRB132662 TAX132662 TKT132662 TUP132662 UEL132662 UOH132662 UYD132662 VHZ132662 VRV132662 WBR132662 WLN132662 WVJ132662 B198198 IX198198 ST198198 ACP198198 AML198198 AWH198198 BGD198198 BPZ198198 BZV198198 CJR198198 CTN198198 DDJ198198 DNF198198 DXB198198 EGX198198 EQT198198 FAP198198 FKL198198 FUH198198 GED198198 GNZ198198 GXV198198 HHR198198 HRN198198 IBJ198198 ILF198198 IVB198198 JEX198198 JOT198198 JYP198198 KIL198198 KSH198198 LCD198198 LLZ198198 LVV198198 MFR198198 MPN198198 MZJ198198 NJF198198 NTB198198 OCX198198 OMT198198 OWP198198 PGL198198 PQH198198 QAD198198 QJZ198198 QTV198198 RDR198198 RNN198198 RXJ198198 SHF198198 SRB198198 TAX198198 TKT198198 TUP198198 UEL198198 UOH198198 UYD198198 VHZ198198 VRV198198 WBR198198 WLN198198 WVJ198198 B263734 IX263734 ST263734 ACP263734 AML263734 AWH263734 BGD263734 BPZ263734 BZV263734 CJR263734 CTN263734 DDJ263734 DNF263734 DXB263734 EGX263734 EQT263734 FAP263734 FKL263734 FUH263734 GED263734 GNZ263734 GXV263734 HHR263734 HRN263734 IBJ263734 ILF263734 IVB263734 JEX263734 JOT263734 JYP263734 KIL263734 KSH263734 LCD263734 LLZ263734 LVV263734 MFR263734 MPN263734 MZJ263734 NJF263734 NTB263734 OCX263734 OMT263734 OWP263734 PGL263734 PQH263734 QAD263734 QJZ263734 QTV263734 RDR263734 RNN263734 RXJ263734 SHF263734 SRB263734 TAX263734 TKT263734 TUP263734 UEL263734 UOH263734 UYD263734 VHZ263734 VRV263734 WBR263734 WLN263734 WVJ263734 B329270 IX329270 ST329270 ACP329270 AML329270 AWH329270 BGD329270 BPZ329270 BZV329270 CJR329270 CTN329270 DDJ329270 DNF329270 DXB329270 EGX329270 EQT329270 FAP329270 FKL329270 FUH329270 GED329270 GNZ329270 GXV329270 HHR329270 HRN329270 IBJ329270 ILF329270 IVB329270 JEX329270 JOT329270 JYP329270 KIL329270 KSH329270 LCD329270 LLZ329270 LVV329270 MFR329270 MPN329270 MZJ329270 NJF329270 NTB329270 OCX329270 OMT329270 OWP329270 PGL329270 PQH329270 QAD329270 QJZ329270 QTV329270 RDR329270 RNN329270 RXJ329270 SHF329270 SRB329270 TAX329270 TKT329270 TUP329270 UEL329270 UOH329270 UYD329270 VHZ329270 VRV329270 WBR329270 WLN329270 WVJ329270 B394806 IX394806 ST394806 ACP394806 AML394806 AWH394806 BGD394806 BPZ394806 BZV394806 CJR394806 CTN394806 DDJ394806 DNF394806 DXB394806 EGX394806 EQT394806 FAP394806 FKL394806 FUH394806 GED394806 GNZ394806 GXV394806 HHR394806 HRN394806 IBJ394806 ILF394806 IVB394806 JEX394806 JOT394806 JYP394806 KIL394806 KSH394806 LCD394806 LLZ394806 LVV394806 MFR394806 MPN394806 MZJ394806 NJF394806 NTB394806 OCX394806 OMT394806 OWP394806 PGL394806 PQH394806 QAD394806 QJZ394806 QTV394806 RDR394806 RNN394806 RXJ394806 SHF394806 SRB394806 TAX394806 TKT394806 TUP394806 UEL394806 UOH394806 UYD394806 VHZ394806 VRV394806 WBR394806 WLN394806 WVJ394806 B460342 IX460342 ST460342 ACP460342 AML460342 AWH460342 BGD460342 BPZ460342 BZV460342 CJR460342 CTN460342 DDJ460342 DNF460342 DXB460342 EGX460342 EQT460342 FAP460342 FKL460342 FUH460342 GED460342 GNZ460342 GXV460342 HHR460342 HRN460342 IBJ460342 ILF460342 IVB460342 JEX460342 JOT460342 JYP460342 KIL460342 KSH460342 LCD460342 LLZ460342 LVV460342 MFR460342 MPN460342 MZJ460342 NJF460342 NTB460342 OCX460342 OMT460342 OWP460342 PGL460342 PQH460342 QAD460342 QJZ460342 QTV460342 RDR460342 RNN460342 RXJ460342 SHF460342 SRB460342 TAX460342 TKT460342 TUP460342 UEL460342 UOH460342 UYD460342 VHZ460342 VRV460342 WBR460342 WLN460342 WVJ460342 B525878 IX525878 ST525878 ACP525878 AML525878 AWH525878 BGD525878 BPZ525878 BZV525878 CJR525878 CTN525878 DDJ525878 DNF525878 DXB525878 EGX525878 EQT525878 FAP525878 FKL525878 FUH525878 GED525878 GNZ525878 GXV525878 HHR525878 HRN525878 IBJ525878 ILF525878 IVB525878 JEX525878 JOT525878 JYP525878 KIL525878 KSH525878 LCD525878 LLZ525878 LVV525878 MFR525878 MPN525878 MZJ525878 NJF525878 NTB525878 OCX525878 OMT525878 OWP525878 PGL525878 PQH525878 QAD525878 QJZ525878 QTV525878 RDR525878 RNN525878 RXJ525878 SHF525878 SRB525878 TAX525878 TKT525878 TUP525878 UEL525878 UOH525878 UYD525878 VHZ525878 VRV525878 WBR525878 WLN525878 WVJ525878 B591414 IX591414 ST591414 ACP591414 AML591414 AWH591414 BGD591414 BPZ591414 BZV591414 CJR591414 CTN591414 DDJ591414 DNF591414 DXB591414 EGX591414 EQT591414 FAP591414 FKL591414 FUH591414 GED591414 GNZ591414 GXV591414 HHR591414 HRN591414 IBJ591414 ILF591414 IVB591414 JEX591414 JOT591414 JYP591414 KIL591414 KSH591414 LCD591414 LLZ591414 LVV591414 MFR591414 MPN591414 MZJ591414 NJF591414 NTB591414 OCX591414 OMT591414 OWP591414 PGL591414 PQH591414 QAD591414 QJZ591414 QTV591414 RDR591414 RNN591414 RXJ591414 SHF591414 SRB591414 TAX591414 TKT591414 TUP591414 UEL591414 UOH591414 UYD591414 VHZ591414 VRV591414 WBR591414 WLN591414 WVJ591414 B656950 IX656950 ST656950 ACP656950 AML656950 AWH656950 BGD656950 BPZ656950 BZV656950 CJR656950 CTN656950 DDJ656950 DNF656950 DXB656950 EGX656950 EQT656950 FAP656950 FKL656950 FUH656950 GED656950 GNZ656950 GXV656950 HHR656950 HRN656950 IBJ656950 ILF656950 IVB656950 JEX656950 JOT656950 JYP656950 KIL656950 KSH656950 LCD656950 LLZ656950 LVV656950 MFR656950 MPN656950 MZJ656950 NJF656950 NTB656950 OCX656950 OMT656950 OWP656950 PGL656950 PQH656950 QAD656950 QJZ656950 QTV656950 RDR656950 RNN656950 RXJ656950 SHF656950 SRB656950 TAX656950 TKT656950 TUP656950 UEL656950 UOH656950 UYD656950 VHZ656950 VRV656950 WBR656950 WLN656950 WVJ656950 B722486 IX722486 ST722486 ACP722486 AML722486 AWH722486 BGD722486 BPZ722486 BZV722486 CJR722486 CTN722486 DDJ722486 DNF722486 DXB722486 EGX722486 EQT722486 FAP722486 FKL722486 FUH722486 GED722486 GNZ722486 GXV722486 HHR722486 HRN722486 IBJ722486 ILF722486 IVB722486 JEX722486 JOT722486 JYP722486 KIL722486 KSH722486 LCD722486 LLZ722486 LVV722486 MFR722486 MPN722486 MZJ722486 NJF722486 NTB722486 OCX722486 OMT722486 OWP722486 PGL722486 PQH722486 QAD722486 QJZ722486 QTV722486 RDR722486 RNN722486 RXJ722486 SHF722486 SRB722486 TAX722486 TKT722486 TUP722486 UEL722486 UOH722486 UYD722486 VHZ722486 VRV722486 WBR722486 WLN722486 WVJ722486 B788022 IX788022 ST788022 ACP788022 AML788022 AWH788022 BGD788022 BPZ788022 BZV788022 CJR788022 CTN788022 DDJ788022 DNF788022 DXB788022 EGX788022 EQT788022 FAP788022 FKL788022 FUH788022 GED788022 GNZ788022 GXV788022 HHR788022 HRN788022 IBJ788022 ILF788022 IVB788022 JEX788022 JOT788022 JYP788022 KIL788022 KSH788022 LCD788022 LLZ788022 LVV788022 MFR788022 MPN788022 MZJ788022 NJF788022 NTB788022 OCX788022 OMT788022 OWP788022 PGL788022 PQH788022 QAD788022 QJZ788022 QTV788022 RDR788022 RNN788022 RXJ788022 SHF788022 SRB788022 TAX788022 TKT788022 TUP788022 UEL788022 UOH788022 UYD788022 VHZ788022 VRV788022 WBR788022 WLN788022 WVJ788022 B853558 IX853558 ST853558 ACP853558 AML853558 AWH853558 BGD853558 BPZ853558 BZV853558 CJR853558 CTN853558 DDJ853558 DNF853558 DXB853558 EGX853558 EQT853558 FAP853558 FKL853558 FUH853558 GED853558 GNZ853558 GXV853558 HHR853558 HRN853558 IBJ853558 ILF853558 IVB853558 JEX853558 JOT853558 JYP853558 KIL853558 KSH853558 LCD853558 LLZ853558 LVV853558 MFR853558 MPN853558 MZJ853558 NJF853558 NTB853558 OCX853558 OMT853558 OWP853558 PGL853558 PQH853558 QAD853558 QJZ853558 QTV853558 RDR853558 RNN853558 RXJ853558 SHF853558 SRB853558 TAX853558 TKT853558 TUP853558 UEL853558 UOH853558 UYD853558 VHZ853558 VRV853558 WBR853558 WLN853558 WVJ853558 B919094 IX919094 ST919094 ACP919094 AML919094 AWH919094 BGD919094 BPZ919094 BZV919094 CJR919094 CTN919094 DDJ919094 DNF919094 DXB919094 EGX919094 EQT919094 FAP919094 FKL919094 FUH919094 GED919094 GNZ919094 GXV919094 HHR919094 HRN919094 IBJ919094 ILF919094 IVB919094 JEX919094 JOT919094 JYP919094 KIL919094 KSH919094 LCD919094 LLZ919094 LVV919094 MFR919094 MPN919094 MZJ919094 NJF919094 NTB919094 OCX919094 OMT919094 OWP919094 PGL919094 PQH919094 QAD919094 QJZ919094 QTV919094 RDR919094 RNN919094 RXJ919094 SHF919094 SRB919094 TAX919094 TKT919094 TUP919094 UEL919094 UOH919094 UYD919094 VHZ919094 VRV919094 WBR919094 WLN919094 WVJ919094 B984630 IX984630 ST984630 ACP984630 AML984630 AWH984630 BGD984630 BPZ984630 BZV984630 CJR984630 CTN984630 DDJ984630 DNF984630 DXB984630 EGX984630 EQT984630 FAP984630 FKL984630 FUH984630 GED984630 GNZ984630 GXV984630 HHR984630 HRN984630 IBJ984630 ILF984630 IVB984630 JEX984630 JOT984630 JYP984630 KIL984630 KSH984630 LCD984630 LLZ984630 LVV984630 MFR984630 MPN984630 MZJ984630 NJF984630 NTB984630 OCX984630 OMT984630 OWP984630 PGL984630 PQH984630 QAD984630 QJZ984630 QTV984630 RDR984630 RNN984630 RXJ984630 SHF984630 SRB984630 TAX984630 TKT984630 TUP984630 UEL984630 UOH984630 UYD984630 VHZ984630 VRV984630 WBR984630 WLN984630 WVJ984630 B1605:B1607 IX1605:IX1607 ST1605:ST1607 ACP1605:ACP1607 AML1605:AML1607 AWH1605:AWH1607 BGD1605:BGD1607 BPZ1605:BPZ1607 BZV1605:BZV1607 CJR1605:CJR1607 CTN1605:CTN1607 DDJ1605:DDJ1607 DNF1605:DNF1607 DXB1605:DXB1607 EGX1605:EGX1607 EQT1605:EQT1607 FAP1605:FAP1607 FKL1605:FKL1607 FUH1605:FUH1607 GED1605:GED1607 GNZ1605:GNZ1607 GXV1605:GXV1607 HHR1605:HHR1607 HRN1605:HRN1607 IBJ1605:IBJ1607 ILF1605:ILF1607 IVB1605:IVB1607 JEX1605:JEX1607 JOT1605:JOT1607 JYP1605:JYP1607 KIL1605:KIL1607 KSH1605:KSH1607 LCD1605:LCD1607 LLZ1605:LLZ1607 LVV1605:LVV1607 MFR1605:MFR1607 MPN1605:MPN1607 MZJ1605:MZJ1607 NJF1605:NJF1607 NTB1605:NTB1607 OCX1605:OCX1607 OMT1605:OMT1607 OWP1605:OWP1607 PGL1605:PGL1607 PQH1605:PQH1607 QAD1605:QAD1607 QJZ1605:QJZ1607 QTV1605:QTV1607 RDR1605:RDR1607 RNN1605:RNN1607 RXJ1605:RXJ1607 SHF1605:SHF1607 SRB1605:SRB1607 TAX1605:TAX1607 TKT1605:TKT1607 TUP1605:TUP1607 UEL1605:UEL1607 UOH1605:UOH1607 UYD1605:UYD1607 VHZ1605:VHZ1607 VRV1605:VRV1607 WBR1605:WBR1607 WLN1605:WLN1607 WVJ1605:WVJ1607 B67141:B67143 IX67141:IX67143 ST67141:ST67143 ACP67141:ACP67143 AML67141:AML67143 AWH67141:AWH67143 BGD67141:BGD67143 BPZ67141:BPZ67143 BZV67141:BZV67143 CJR67141:CJR67143 CTN67141:CTN67143 DDJ67141:DDJ67143 DNF67141:DNF67143 DXB67141:DXB67143 EGX67141:EGX67143 EQT67141:EQT67143 FAP67141:FAP67143 FKL67141:FKL67143 FUH67141:FUH67143 GED67141:GED67143 GNZ67141:GNZ67143 GXV67141:GXV67143 HHR67141:HHR67143 HRN67141:HRN67143 IBJ67141:IBJ67143 ILF67141:ILF67143 IVB67141:IVB67143 JEX67141:JEX67143 JOT67141:JOT67143 JYP67141:JYP67143 KIL67141:KIL67143 KSH67141:KSH67143 LCD67141:LCD67143 LLZ67141:LLZ67143 LVV67141:LVV67143 MFR67141:MFR67143 MPN67141:MPN67143 MZJ67141:MZJ67143 NJF67141:NJF67143 NTB67141:NTB67143 OCX67141:OCX67143 OMT67141:OMT67143 OWP67141:OWP67143 PGL67141:PGL67143 PQH67141:PQH67143 QAD67141:QAD67143 QJZ67141:QJZ67143 QTV67141:QTV67143 RDR67141:RDR67143 RNN67141:RNN67143 RXJ67141:RXJ67143 SHF67141:SHF67143 SRB67141:SRB67143 TAX67141:TAX67143 TKT67141:TKT67143 TUP67141:TUP67143 UEL67141:UEL67143 UOH67141:UOH67143 UYD67141:UYD67143 VHZ67141:VHZ67143 VRV67141:VRV67143 WBR67141:WBR67143 WLN67141:WLN67143 WVJ67141:WVJ67143 B132677:B132679 IX132677:IX132679 ST132677:ST132679 ACP132677:ACP132679 AML132677:AML132679 AWH132677:AWH132679 BGD132677:BGD132679 BPZ132677:BPZ132679 BZV132677:BZV132679 CJR132677:CJR132679 CTN132677:CTN132679 DDJ132677:DDJ132679 DNF132677:DNF132679 DXB132677:DXB132679 EGX132677:EGX132679 EQT132677:EQT132679 FAP132677:FAP132679 FKL132677:FKL132679 FUH132677:FUH132679 GED132677:GED132679 GNZ132677:GNZ132679 GXV132677:GXV132679 HHR132677:HHR132679 HRN132677:HRN132679 IBJ132677:IBJ132679 ILF132677:ILF132679 IVB132677:IVB132679 JEX132677:JEX132679 JOT132677:JOT132679 JYP132677:JYP132679 KIL132677:KIL132679 KSH132677:KSH132679 LCD132677:LCD132679 LLZ132677:LLZ132679 LVV132677:LVV132679 MFR132677:MFR132679 MPN132677:MPN132679 MZJ132677:MZJ132679 NJF132677:NJF132679 NTB132677:NTB132679 OCX132677:OCX132679 OMT132677:OMT132679 OWP132677:OWP132679 PGL132677:PGL132679 PQH132677:PQH132679 QAD132677:QAD132679 QJZ132677:QJZ132679 QTV132677:QTV132679 RDR132677:RDR132679 RNN132677:RNN132679 RXJ132677:RXJ132679 SHF132677:SHF132679 SRB132677:SRB132679 TAX132677:TAX132679 TKT132677:TKT132679 TUP132677:TUP132679 UEL132677:UEL132679 UOH132677:UOH132679 UYD132677:UYD132679 VHZ132677:VHZ132679 VRV132677:VRV132679 WBR132677:WBR132679 WLN132677:WLN132679 WVJ132677:WVJ132679 B198213:B198215 IX198213:IX198215 ST198213:ST198215 ACP198213:ACP198215 AML198213:AML198215 AWH198213:AWH198215 BGD198213:BGD198215 BPZ198213:BPZ198215 BZV198213:BZV198215 CJR198213:CJR198215 CTN198213:CTN198215 DDJ198213:DDJ198215 DNF198213:DNF198215 DXB198213:DXB198215 EGX198213:EGX198215 EQT198213:EQT198215 FAP198213:FAP198215 FKL198213:FKL198215 FUH198213:FUH198215 GED198213:GED198215 GNZ198213:GNZ198215 GXV198213:GXV198215 HHR198213:HHR198215 HRN198213:HRN198215 IBJ198213:IBJ198215 ILF198213:ILF198215 IVB198213:IVB198215 JEX198213:JEX198215 JOT198213:JOT198215 JYP198213:JYP198215 KIL198213:KIL198215 KSH198213:KSH198215 LCD198213:LCD198215 LLZ198213:LLZ198215 LVV198213:LVV198215 MFR198213:MFR198215 MPN198213:MPN198215 MZJ198213:MZJ198215 NJF198213:NJF198215 NTB198213:NTB198215 OCX198213:OCX198215 OMT198213:OMT198215 OWP198213:OWP198215 PGL198213:PGL198215 PQH198213:PQH198215 QAD198213:QAD198215 QJZ198213:QJZ198215 QTV198213:QTV198215 RDR198213:RDR198215 RNN198213:RNN198215 RXJ198213:RXJ198215 SHF198213:SHF198215 SRB198213:SRB198215 TAX198213:TAX198215 TKT198213:TKT198215 TUP198213:TUP198215 UEL198213:UEL198215 UOH198213:UOH198215 UYD198213:UYD198215 VHZ198213:VHZ198215 VRV198213:VRV198215 WBR198213:WBR198215 WLN198213:WLN198215 WVJ198213:WVJ198215 B263749:B263751 IX263749:IX263751 ST263749:ST263751 ACP263749:ACP263751 AML263749:AML263751 AWH263749:AWH263751 BGD263749:BGD263751 BPZ263749:BPZ263751 BZV263749:BZV263751 CJR263749:CJR263751 CTN263749:CTN263751 DDJ263749:DDJ263751 DNF263749:DNF263751 DXB263749:DXB263751 EGX263749:EGX263751 EQT263749:EQT263751 FAP263749:FAP263751 FKL263749:FKL263751 FUH263749:FUH263751 GED263749:GED263751 GNZ263749:GNZ263751 GXV263749:GXV263751 HHR263749:HHR263751 HRN263749:HRN263751 IBJ263749:IBJ263751 ILF263749:ILF263751 IVB263749:IVB263751 JEX263749:JEX263751 JOT263749:JOT263751 JYP263749:JYP263751 KIL263749:KIL263751 KSH263749:KSH263751 LCD263749:LCD263751 LLZ263749:LLZ263751 LVV263749:LVV263751 MFR263749:MFR263751 MPN263749:MPN263751 MZJ263749:MZJ263751 NJF263749:NJF263751 NTB263749:NTB263751 OCX263749:OCX263751 OMT263749:OMT263751 OWP263749:OWP263751 PGL263749:PGL263751 PQH263749:PQH263751 QAD263749:QAD263751 QJZ263749:QJZ263751 QTV263749:QTV263751 RDR263749:RDR263751 RNN263749:RNN263751 RXJ263749:RXJ263751 SHF263749:SHF263751 SRB263749:SRB263751 TAX263749:TAX263751 TKT263749:TKT263751 TUP263749:TUP263751 UEL263749:UEL263751 UOH263749:UOH263751 UYD263749:UYD263751 VHZ263749:VHZ263751 VRV263749:VRV263751 WBR263749:WBR263751 WLN263749:WLN263751 WVJ263749:WVJ263751 B329285:B329287 IX329285:IX329287 ST329285:ST329287 ACP329285:ACP329287 AML329285:AML329287 AWH329285:AWH329287 BGD329285:BGD329287 BPZ329285:BPZ329287 BZV329285:BZV329287 CJR329285:CJR329287 CTN329285:CTN329287 DDJ329285:DDJ329287 DNF329285:DNF329287 DXB329285:DXB329287 EGX329285:EGX329287 EQT329285:EQT329287 FAP329285:FAP329287 FKL329285:FKL329287 FUH329285:FUH329287 GED329285:GED329287 GNZ329285:GNZ329287 GXV329285:GXV329287 HHR329285:HHR329287 HRN329285:HRN329287 IBJ329285:IBJ329287 ILF329285:ILF329287 IVB329285:IVB329287 JEX329285:JEX329287 JOT329285:JOT329287 JYP329285:JYP329287 KIL329285:KIL329287 KSH329285:KSH329287 LCD329285:LCD329287 LLZ329285:LLZ329287 LVV329285:LVV329287 MFR329285:MFR329287 MPN329285:MPN329287 MZJ329285:MZJ329287 NJF329285:NJF329287 NTB329285:NTB329287 OCX329285:OCX329287 OMT329285:OMT329287 OWP329285:OWP329287 PGL329285:PGL329287 PQH329285:PQH329287 QAD329285:QAD329287 QJZ329285:QJZ329287 QTV329285:QTV329287 RDR329285:RDR329287 RNN329285:RNN329287 RXJ329285:RXJ329287 SHF329285:SHF329287 SRB329285:SRB329287 TAX329285:TAX329287 TKT329285:TKT329287 TUP329285:TUP329287 UEL329285:UEL329287 UOH329285:UOH329287 UYD329285:UYD329287 VHZ329285:VHZ329287 VRV329285:VRV329287 WBR329285:WBR329287 WLN329285:WLN329287 WVJ329285:WVJ329287 B394821:B394823 IX394821:IX394823 ST394821:ST394823 ACP394821:ACP394823 AML394821:AML394823 AWH394821:AWH394823 BGD394821:BGD394823 BPZ394821:BPZ394823 BZV394821:BZV394823 CJR394821:CJR394823 CTN394821:CTN394823 DDJ394821:DDJ394823 DNF394821:DNF394823 DXB394821:DXB394823 EGX394821:EGX394823 EQT394821:EQT394823 FAP394821:FAP394823 FKL394821:FKL394823 FUH394821:FUH394823 GED394821:GED394823 GNZ394821:GNZ394823 GXV394821:GXV394823 HHR394821:HHR394823 HRN394821:HRN394823 IBJ394821:IBJ394823 ILF394821:ILF394823 IVB394821:IVB394823 JEX394821:JEX394823 JOT394821:JOT394823 JYP394821:JYP394823 KIL394821:KIL394823 KSH394821:KSH394823 LCD394821:LCD394823 LLZ394821:LLZ394823 LVV394821:LVV394823 MFR394821:MFR394823 MPN394821:MPN394823 MZJ394821:MZJ394823 NJF394821:NJF394823 NTB394821:NTB394823 OCX394821:OCX394823 OMT394821:OMT394823 OWP394821:OWP394823 PGL394821:PGL394823 PQH394821:PQH394823 QAD394821:QAD394823 QJZ394821:QJZ394823 QTV394821:QTV394823 RDR394821:RDR394823 RNN394821:RNN394823 RXJ394821:RXJ394823 SHF394821:SHF394823 SRB394821:SRB394823 TAX394821:TAX394823 TKT394821:TKT394823 TUP394821:TUP394823 UEL394821:UEL394823 UOH394821:UOH394823 UYD394821:UYD394823 VHZ394821:VHZ394823 VRV394821:VRV394823 WBR394821:WBR394823 WLN394821:WLN394823 WVJ394821:WVJ394823 B460357:B460359 IX460357:IX460359 ST460357:ST460359 ACP460357:ACP460359 AML460357:AML460359 AWH460357:AWH460359 BGD460357:BGD460359 BPZ460357:BPZ460359 BZV460357:BZV460359 CJR460357:CJR460359 CTN460357:CTN460359 DDJ460357:DDJ460359 DNF460357:DNF460359 DXB460357:DXB460359 EGX460357:EGX460359 EQT460357:EQT460359 FAP460357:FAP460359 FKL460357:FKL460359 FUH460357:FUH460359 GED460357:GED460359 GNZ460357:GNZ460359 GXV460357:GXV460359 HHR460357:HHR460359 HRN460357:HRN460359 IBJ460357:IBJ460359 ILF460357:ILF460359 IVB460357:IVB460359 JEX460357:JEX460359 JOT460357:JOT460359 JYP460357:JYP460359 KIL460357:KIL460359 KSH460357:KSH460359 LCD460357:LCD460359 LLZ460357:LLZ460359 LVV460357:LVV460359 MFR460357:MFR460359 MPN460357:MPN460359 MZJ460357:MZJ460359 NJF460357:NJF460359 NTB460357:NTB460359 OCX460357:OCX460359 OMT460357:OMT460359 OWP460357:OWP460359 PGL460357:PGL460359 PQH460357:PQH460359 QAD460357:QAD460359 QJZ460357:QJZ460359 QTV460357:QTV460359 RDR460357:RDR460359 RNN460357:RNN460359 RXJ460357:RXJ460359 SHF460357:SHF460359 SRB460357:SRB460359 TAX460357:TAX460359 TKT460357:TKT460359 TUP460357:TUP460359 UEL460357:UEL460359 UOH460357:UOH460359 UYD460357:UYD460359 VHZ460357:VHZ460359 VRV460357:VRV460359 WBR460357:WBR460359 WLN460357:WLN460359 WVJ460357:WVJ460359 B525893:B525895 IX525893:IX525895 ST525893:ST525895 ACP525893:ACP525895 AML525893:AML525895 AWH525893:AWH525895 BGD525893:BGD525895 BPZ525893:BPZ525895 BZV525893:BZV525895 CJR525893:CJR525895 CTN525893:CTN525895 DDJ525893:DDJ525895 DNF525893:DNF525895 DXB525893:DXB525895 EGX525893:EGX525895 EQT525893:EQT525895 FAP525893:FAP525895 FKL525893:FKL525895 FUH525893:FUH525895 GED525893:GED525895 GNZ525893:GNZ525895 GXV525893:GXV525895 HHR525893:HHR525895 HRN525893:HRN525895 IBJ525893:IBJ525895 ILF525893:ILF525895 IVB525893:IVB525895 JEX525893:JEX525895 JOT525893:JOT525895 JYP525893:JYP525895 KIL525893:KIL525895 KSH525893:KSH525895 LCD525893:LCD525895 LLZ525893:LLZ525895 LVV525893:LVV525895 MFR525893:MFR525895 MPN525893:MPN525895 MZJ525893:MZJ525895 NJF525893:NJF525895 NTB525893:NTB525895 OCX525893:OCX525895 OMT525893:OMT525895 OWP525893:OWP525895 PGL525893:PGL525895 PQH525893:PQH525895 QAD525893:QAD525895 QJZ525893:QJZ525895 QTV525893:QTV525895 RDR525893:RDR525895 RNN525893:RNN525895 RXJ525893:RXJ525895 SHF525893:SHF525895 SRB525893:SRB525895 TAX525893:TAX525895 TKT525893:TKT525895 TUP525893:TUP525895 UEL525893:UEL525895 UOH525893:UOH525895 UYD525893:UYD525895 VHZ525893:VHZ525895 VRV525893:VRV525895 WBR525893:WBR525895 WLN525893:WLN525895 WVJ525893:WVJ525895 B591429:B591431 IX591429:IX591431 ST591429:ST591431 ACP591429:ACP591431 AML591429:AML591431 AWH591429:AWH591431 BGD591429:BGD591431 BPZ591429:BPZ591431 BZV591429:BZV591431 CJR591429:CJR591431 CTN591429:CTN591431 DDJ591429:DDJ591431 DNF591429:DNF591431 DXB591429:DXB591431 EGX591429:EGX591431 EQT591429:EQT591431 FAP591429:FAP591431 FKL591429:FKL591431 FUH591429:FUH591431 GED591429:GED591431 GNZ591429:GNZ591431 GXV591429:GXV591431 HHR591429:HHR591431 HRN591429:HRN591431 IBJ591429:IBJ591431 ILF591429:ILF591431 IVB591429:IVB591431 JEX591429:JEX591431 JOT591429:JOT591431 JYP591429:JYP591431 KIL591429:KIL591431 KSH591429:KSH591431 LCD591429:LCD591431 LLZ591429:LLZ591431 LVV591429:LVV591431 MFR591429:MFR591431 MPN591429:MPN591431 MZJ591429:MZJ591431 NJF591429:NJF591431 NTB591429:NTB591431 OCX591429:OCX591431 OMT591429:OMT591431 OWP591429:OWP591431 PGL591429:PGL591431 PQH591429:PQH591431 QAD591429:QAD591431 QJZ591429:QJZ591431 QTV591429:QTV591431 RDR591429:RDR591431 RNN591429:RNN591431 RXJ591429:RXJ591431 SHF591429:SHF591431 SRB591429:SRB591431 TAX591429:TAX591431 TKT591429:TKT591431 TUP591429:TUP591431 UEL591429:UEL591431 UOH591429:UOH591431 UYD591429:UYD591431 VHZ591429:VHZ591431 VRV591429:VRV591431 WBR591429:WBR591431 WLN591429:WLN591431 WVJ591429:WVJ591431 B656965:B656967 IX656965:IX656967 ST656965:ST656967 ACP656965:ACP656967 AML656965:AML656967 AWH656965:AWH656967 BGD656965:BGD656967 BPZ656965:BPZ656967 BZV656965:BZV656967 CJR656965:CJR656967 CTN656965:CTN656967 DDJ656965:DDJ656967 DNF656965:DNF656967 DXB656965:DXB656967 EGX656965:EGX656967 EQT656965:EQT656967 FAP656965:FAP656967 FKL656965:FKL656967 FUH656965:FUH656967 GED656965:GED656967 GNZ656965:GNZ656967 GXV656965:GXV656967 HHR656965:HHR656967 HRN656965:HRN656967 IBJ656965:IBJ656967 ILF656965:ILF656967 IVB656965:IVB656967 JEX656965:JEX656967 JOT656965:JOT656967 JYP656965:JYP656967 KIL656965:KIL656967 KSH656965:KSH656967 LCD656965:LCD656967 LLZ656965:LLZ656967 LVV656965:LVV656967 MFR656965:MFR656967 MPN656965:MPN656967 MZJ656965:MZJ656967 NJF656965:NJF656967 NTB656965:NTB656967 OCX656965:OCX656967 OMT656965:OMT656967 OWP656965:OWP656967 PGL656965:PGL656967 PQH656965:PQH656967 QAD656965:QAD656967 QJZ656965:QJZ656967 QTV656965:QTV656967 RDR656965:RDR656967 RNN656965:RNN656967 RXJ656965:RXJ656967 SHF656965:SHF656967 SRB656965:SRB656967 TAX656965:TAX656967 TKT656965:TKT656967 TUP656965:TUP656967 UEL656965:UEL656967 UOH656965:UOH656967 UYD656965:UYD656967 VHZ656965:VHZ656967 VRV656965:VRV656967 WBR656965:WBR656967 WLN656965:WLN656967 WVJ656965:WVJ656967 B722501:B722503 IX722501:IX722503 ST722501:ST722503 ACP722501:ACP722503 AML722501:AML722503 AWH722501:AWH722503 BGD722501:BGD722503 BPZ722501:BPZ722503 BZV722501:BZV722503 CJR722501:CJR722503 CTN722501:CTN722503 DDJ722501:DDJ722503 DNF722501:DNF722503 DXB722501:DXB722503 EGX722501:EGX722503 EQT722501:EQT722503 FAP722501:FAP722503 FKL722501:FKL722503 FUH722501:FUH722503 GED722501:GED722503 GNZ722501:GNZ722503 GXV722501:GXV722503 HHR722501:HHR722503 HRN722501:HRN722503 IBJ722501:IBJ722503 ILF722501:ILF722503 IVB722501:IVB722503 JEX722501:JEX722503 JOT722501:JOT722503 JYP722501:JYP722503 KIL722501:KIL722503 KSH722501:KSH722503 LCD722501:LCD722503 LLZ722501:LLZ722503 LVV722501:LVV722503 MFR722501:MFR722503 MPN722501:MPN722503 MZJ722501:MZJ722503 NJF722501:NJF722503 NTB722501:NTB722503 OCX722501:OCX722503 OMT722501:OMT722503 OWP722501:OWP722503 PGL722501:PGL722503 PQH722501:PQH722503 QAD722501:QAD722503 QJZ722501:QJZ722503 QTV722501:QTV722503 RDR722501:RDR722503 RNN722501:RNN722503 RXJ722501:RXJ722503 SHF722501:SHF722503 SRB722501:SRB722503 TAX722501:TAX722503 TKT722501:TKT722503 TUP722501:TUP722503 UEL722501:UEL722503 UOH722501:UOH722503 UYD722501:UYD722503 VHZ722501:VHZ722503 VRV722501:VRV722503 WBR722501:WBR722503 WLN722501:WLN722503 WVJ722501:WVJ722503 B788037:B788039 IX788037:IX788039 ST788037:ST788039 ACP788037:ACP788039 AML788037:AML788039 AWH788037:AWH788039 BGD788037:BGD788039 BPZ788037:BPZ788039 BZV788037:BZV788039 CJR788037:CJR788039 CTN788037:CTN788039 DDJ788037:DDJ788039 DNF788037:DNF788039 DXB788037:DXB788039 EGX788037:EGX788039 EQT788037:EQT788039 FAP788037:FAP788039 FKL788037:FKL788039 FUH788037:FUH788039 GED788037:GED788039 GNZ788037:GNZ788039 GXV788037:GXV788039 HHR788037:HHR788039 HRN788037:HRN788039 IBJ788037:IBJ788039 ILF788037:ILF788039 IVB788037:IVB788039 JEX788037:JEX788039 JOT788037:JOT788039 JYP788037:JYP788039 KIL788037:KIL788039 KSH788037:KSH788039 LCD788037:LCD788039 LLZ788037:LLZ788039 LVV788037:LVV788039 MFR788037:MFR788039 MPN788037:MPN788039 MZJ788037:MZJ788039 NJF788037:NJF788039 NTB788037:NTB788039 OCX788037:OCX788039 OMT788037:OMT788039 OWP788037:OWP788039 PGL788037:PGL788039 PQH788037:PQH788039 QAD788037:QAD788039 QJZ788037:QJZ788039 QTV788037:QTV788039 RDR788037:RDR788039 RNN788037:RNN788039 RXJ788037:RXJ788039 SHF788037:SHF788039 SRB788037:SRB788039 TAX788037:TAX788039 TKT788037:TKT788039 TUP788037:TUP788039 UEL788037:UEL788039 UOH788037:UOH788039 UYD788037:UYD788039 VHZ788037:VHZ788039 VRV788037:VRV788039 WBR788037:WBR788039 WLN788037:WLN788039 WVJ788037:WVJ788039 B853573:B853575 IX853573:IX853575 ST853573:ST853575 ACP853573:ACP853575 AML853573:AML853575 AWH853573:AWH853575 BGD853573:BGD853575 BPZ853573:BPZ853575 BZV853573:BZV853575 CJR853573:CJR853575 CTN853573:CTN853575 DDJ853573:DDJ853575 DNF853573:DNF853575 DXB853573:DXB853575 EGX853573:EGX853575 EQT853573:EQT853575 FAP853573:FAP853575 FKL853573:FKL853575 FUH853573:FUH853575 GED853573:GED853575 GNZ853573:GNZ853575 GXV853573:GXV853575 HHR853573:HHR853575 HRN853573:HRN853575 IBJ853573:IBJ853575 ILF853573:ILF853575 IVB853573:IVB853575 JEX853573:JEX853575 JOT853573:JOT853575 JYP853573:JYP853575 KIL853573:KIL853575 KSH853573:KSH853575 LCD853573:LCD853575 LLZ853573:LLZ853575 LVV853573:LVV853575 MFR853573:MFR853575 MPN853573:MPN853575 MZJ853573:MZJ853575 NJF853573:NJF853575 NTB853573:NTB853575 OCX853573:OCX853575 OMT853573:OMT853575 OWP853573:OWP853575 PGL853573:PGL853575 PQH853573:PQH853575 QAD853573:QAD853575 QJZ853573:QJZ853575 QTV853573:QTV853575 RDR853573:RDR853575 RNN853573:RNN853575 RXJ853573:RXJ853575 SHF853573:SHF853575 SRB853573:SRB853575 TAX853573:TAX853575 TKT853573:TKT853575 TUP853573:TUP853575 UEL853573:UEL853575 UOH853573:UOH853575 UYD853573:UYD853575 VHZ853573:VHZ853575 VRV853573:VRV853575 WBR853573:WBR853575 WLN853573:WLN853575 WVJ853573:WVJ853575 B919109:B919111 IX919109:IX919111 ST919109:ST919111 ACP919109:ACP919111 AML919109:AML919111 AWH919109:AWH919111 BGD919109:BGD919111 BPZ919109:BPZ919111 BZV919109:BZV919111 CJR919109:CJR919111 CTN919109:CTN919111 DDJ919109:DDJ919111 DNF919109:DNF919111 DXB919109:DXB919111 EGX919109:EGX919111 EQT919109:EQT919111 FAP919109:FAP919111 FKL919109:FKL919111 FUH919109:FUH919111 GED919109:GED919111 GNZ919109:GNZ919111 GXV919109:GXV919111 HHR919109:HHR919111 HRN919109:HRN919111 IBJ919109:IBJ919111 ILF919109:ILF919111 IVB919109:IVB919111 JEX919109:JEX919111 JOT919109:JOT919111 JYP919109:JYP919111 KIL919109:KIL919111 KSH919109:KSH919111 LCD919109:LCD919111 LLZ919109:LLZ919111 LVV919109:LVV919111 MFR919109:MFR919111 MPN919109:MPN919111 MZJ919109:MZJ919111 NJF919109:NJF919111 NTB919109:NTB919111 OCX919109:OCX919111 OMT919109:OMT919111 OWP919109:OWP919111 PGL919109:PGL919111 PQH919109:PQH919111 QAD919109:QAD919111 QJZ919109:QJZ919111 QTV919109:QTV919111 RDR919109:RDR919111 RNN919109:RNN919111 RXJ919109:RXJ919111 SHF919109:SHF919111 SRB919109:SRB919111 TAX919109:TAX919111 TKT919109:TKT919111 TUP919109:TUP919111 UEL919109:UEL919111 UOH919109:UOH919111 UYD919109:UYD919111 VHZ919109:VHZ919111 VRV919109:VRV919111 WBR919109:WBR919111 WLN919109:WLN919111 WVJ919109:WVJ919111 B984645:B984647 IX984645:IX984647 ST984645:ST984647 ACP984645:ACP984647 AML984645:AML984647 AWH984645:AWH984647 BGD984645:BGD984647 BPZ984645:BPZ984647 BZV984645:BZV984647 CJR984645:CJR984647 CTN984645:CTN984647 DDJ984645:DDJ984647 DNF984645:DNF984647 DXB984645:DXB984647 EGX984645:EGX984647 EQT984645:EQT984647 FAP984645:FAP984647 FKL984645:FKL984647 FUH984645:FUH984647 GED984645:GED984647 GNZ984645:GNZ984647 GXV984645:GXV984647 HHR984645:HHR984647 HRN984645:HRN984647 IBJ984645:IBJ984647 ILF984645:ILF984647 IVB984645:IVB984647 JEX984645:JEX984647 JOT984645:JOT984647 JYP984645:JYP984647 KIL984645:KIL984647 KSH984645:KSH984647 LCD984645:LCD984647 LLZ984645:LLZ984647 LVV984645:LVV984647 MFR984645:MFR984647 MPN984645:MPN984647 MZJ984645:MZJ984647 NJF984645:NJF984647 NTB984645:NTB984647 OCX984645:OCX984647 OMT984645:OMT984647 OWP984645:OWP984647 PGL984645:PGL984647 PQH984645:PQH984647 QAD984645:QAD984647 QJZ984645:QJZ984647 QTV984645:QTV984647 RDR984645:RDR984647 RNN984645:RNN984647 RXJ984645:RXJ984647 SHF984645:SHF984647 SRB984645:SRB984647 TAX984645:TAX984647 TKT984645:TKT984647 TUP984645:TUP984647 UEL984645:UEL984647 UOH984645:UOH984647 UYD984645:UYD984647 VHZ984645:VHZ984647 VRV984645:VRV984647 WBR984645:WBR984647 WLN984645:WLN984647 WVJ984645:WVJ984647 B1614 IX1614 ST1614 ACP1614 AML1614 AWH1614 BGD1614 BPZ1614 BZV1614 CJR1614 CTN1614 DDJ1614 DNF1614 DXB1614 EGX1614 EQT1614 FAP1614 FKL1614 FUH1614 GED1614 GNZ1614 GXV1614 HHR1614 HRN1614 IBJ1614 ILF1614 IVB1614 JEX1614 JOT1614 JYP1614 KIL1614 KSH1614 LCD1614 LLZ1614 LVV1614 MFR1614 MPN1614 MZJ1614 NJF1614 NTB1614 OCX1614 OMT1614 OWP1614 PGL1614 PQH1614 QAD1614 QJZ1614 QTV1614 RDR1614 RNN1614 RXJ1614 SHF1614 SRB1614 TAX1614 TKT1614 TUP1614 UEL1614 UOH1614 UYD1614 VHZ1614 VRV1614 WBR1614 WLN1614 WVJ1614 B67150 IX67150 ST67150 ACP67150 AML67150 AWH67150 BGD67150 BPZ67150 BZV67150 CJR67150 CTN67150 DDJ67150 DNF67150 DXB67150 EGX67150 EQT67150 FAP67150 FKL67150 FUH67150 GED67150 GNZ67150 GXV67150 HHR67150 HRN67150 IBJ67150 ILF67150 IVB67150 JEX67150 JOT67150 JYP67150 KIL67150 KSH67150 LCD67150 LLZ67150 LVV67150 MFR67150 MPN67150 MZJ67150 NJF67150 NTB67150 OCX67150 OMT67150 OWP67150 PGL67150 PQH67150 QAD67150 QJZ67150 QTV67150 RDR67150 RNN67150 RXJ67150 SHF67150 SRB67150 TAX67150 TKT67150 TUP67150 UEL67150 UOH67150 UYD67150 VHZ67150 VRV67150 WBR67150 WLN67150 WVJ67150 B132686 IX132686 ST132686 ACP132686 AML132686 AWH132686 BGD132686 BPZ132686 BZV132686 CJR132686 CTN132686 DDJ132686 DNF132686 DXB132686 EGX132686 EQT132686 FAP132686 FKL132686 FUH132686 GED132686 GNZ132686 GXV132686 HHR132686 HRN132686 IBJ132686 ILF132686 IVB132686 JEX132686 JOT132686 JYP132686 KIL132686 KSH132686 LCD132686 LLZ132686 LVV132686 MFR132686 MPN132686 MZJ132686 NJF132686 NTB132686 OCX132686 OMT132686 OWP132686 PGL132686 PQH132686 QAD132686 QJZ132686 QTV132686 RDR132686 RNN132686 RXJ132686 SHF132686 SRB132686 TAX132686 TKT132686 TUP132686 UEL132686 UOH132686 UYD132686 VHZ132686 VRV132686 WBR132686 WLN132686 WVJ132686 B198222 IX198222 ST198222 ACP198222 AML198222 AWH198222 BGD198222 BPZ198222 BZV198222 CJR198222 CTN198222 DDJ198222 DNF198222 DXB198222 EGX198222 EQT198222 FAP198222 FKL198222 FUH198222 GED198222 GNZ198222 GXV198222 HHR198222 HRN198222 IBJ198222 ILF198222 IVB198222 JEX198222 JOT198222 JYP198222 KIL198222 KSH198222 LCD198222 LLZ198222 LVV198222 MFR198222 MPN198222 MZJ198222 NJF198222 NTB198222 OCX198222 OMT198222 OWP198222 PGL198222 PQH198222 QAD198222 QJZ198222 QTV198222 RDR198222 RNN198222 RXJ198222 SHF198222 SRB198222 TAX198222 TKT198222 TUP198222 UEL198222 UOH198222 UYD198222 VHZ198222 VRV198222 WBR198222 WLN198222 WVJ198222 B263758 IX263758 ST263758 ACP263758 AML263758 AWH263758 BGD263758 BPZ263758 BZV263758 CJR263758 CTN263758 DDJ263758 DNF263758 DXB263758 EGX263758 EQT263758 FAP263758 FKL263758 FUH263758 GED263758 GNZ263758 GXV263758 HHR263758 HRN263758 IBJ263758 ILF263758 IVB263758 JEX263758 JOT263758 JYP263758 KIL263758 KSH263758 LCD263758 LLZ263758 LVV263758 MFR263758 MPN263758 MZJ263758 NJF263758 NTB263758 OCX263758 OMT263758 OWP263758 PGL263758 PQH263758 QAD263758 QJZ263758 QTV263758 RDR263758 RNN263758 RXJ263758 SHF263758 SRB263758 TAX263758 TKT263758 TUP263758 UEL263758 UOH263758 UYD263758 VHZ263758 VRV263758 WBR263758 WLN263758 WVJ263758 B329294 IX329294 ST329294 ACP329294 AML329294 AWH329294 BGD329294 BPZ329294 BZV329294 CJR329294 CTN329294 DDJ329294 DNF329294 DXB329294 EGX329294 EQT329294 FAP329294 FKL329294 FUH329294 GED329294 GNZ329294 GXV329294 HHR329294 HRN329294 IBJ329294 ILF329294 IVB329294 JEX329294 JOT329294 JYP329294 KIL329294 KSH329294 LCD329294 LLZ329294 LVV329294 MFR329294 MPN329294 MZJ329294 NJF329294 NTB329294 OCX329294 OMT329294 OWP329294 PGL329294 PQH329294 QAD329294 QJZ329294 QTV329294 RDR329294 RNN329294 RXJ329294 SHF329294 SRB329294 TAX329294 TKT329294 TUP329294 UEL329294 UOH329294 UYD329294 VHZ329294 VRV329294 WBR329294 WLN329294 WVJ329294 B394830 IX394830 ST394830 ACP394830 AML394830 AWH394830 BGD394830 BPZ394830 BZV394830 CJR394830 CTN394830 DDJ394830 DNF394830 DXB394830 EGX394830 EQT394830 FAP394830 FKL394830 FUH394830 GED394830 GNZ394830 GXV394830 HHR394830 HRN394830 IBJ394830 ILF394830 IVB394830 JEX394830 JOT394830 JYP394830 KIL394830 KSH394830 LCD394830 LLZ394830 LVV394830 MFR394830 MPN394830 MZJ394830 NJF394830 NTB394830 OCX394830 OMT394830 OWP394830 PGL394830 PQH394830 QAD394830 QJZ394830 QTV394830 RDR394830 RNN394830 RXJ394830 SHF394830 SRB394830 TAX394830 TKT394830 TUP394830 UEL394830 UOH394830 UYD394830 VHZ394830 VRV394830 WBR394830 WLN394830 WVJ394830 B460366 IX460366 ST460366 ACP460366 AML460366 AWH460366 BGD460366 BPZ460366 BZV460366 CJR460366 CTN460366 DDJ460366 DNF460366 DXB460366 EGX460366 EQT460366 FAP460366 FKL460366 FUH460366 GED460366 GNZ460366 GXV460366 HHR460366 HRN460366 IBJ460366 ILF460366 IVB460366 JEX460366 JOT460366 JYP460366 KIL460366 KSH460366 LCD460366 LLZ460366 LVV460366 MFR460366 MPN460366 MZJ460366 NJF460366 NTB460366 OCX460366 OMT460366 OWP460366 PGL460366 PQH460366 QAD460366 QJZ460366 QTV460366 RDR460366 RNN460366 RXJ460366 SHF460366 SRB460366 TAX460366 TKT460366 TUP460366 UEL460366 UOH460366 UYD460366 VHZ460366 VRV460366 WBR460366 WLN460366 WVJ460366 B525902 IX525902 ST525902 ACP525902 AML525902 AWH525902 BGD525902 BPZ525902 BZV525902 CJR525902 CTN525902 DDJ525902 DNF525902 DXB525902 EGX525902 EQT525902 FAP525902 FKL525902 FUH525902 GED525902 GNZ525902 GXV525902 HHR525902 HRN525902 IBJ525902 ILF525902 IVB525902 JEX525902 JOT525902 JYP525902 KIL525902 KSH525902 LCD525902 LLZ525902 LVV525902 MFR525902 MPN525902 MZJ525902 NJF525902 NTB525902 OCX525902 OMT525902 OWP525902 PGL525902 PQH525902 QAD525902 QJZ525902 QTV525902 RDR525902 RNN525902 RXJ525902 SHF525902 SRB525902 TAX525902 TKT525902 TUP525902 UEL525902 UOH525902 UYD525902 VHZ525902 VRV525902 WBR525902 WLN525902 WVJ525902 B591438 IX591438 ST591438 ACP591438 AML591438 AWH591438 BGD591438 BPZ591438 BZV591438 CJR591438 CTN591438 DDJ591438 DNF591438 DXB591438 EGX591438 EQT591438 FAP591438 FKL591438 FUH591438 GED591438 GNZ591438 GXV591438 HHR591438 HRN591438 IBJ591438 ILF591438 IVB591438 JEX591438 JOT591438 JYP591438 KIL591438 KSH591438 LCD591438 LLZ591438 LVV591438 MFR591438 MPN591438 MZJ591438 NJF591438 NTB591438 OCX591438 OMT591438 OWP591438 PGL591438 PQH591438 QAD591438 QJZ591438 QTV591438 RDR591438 RNN591438 RXJ591438 SHF591438 SRB591438 TAX591438 TKT591438 TUP591438 UEL591438 UOH591438 UYD591438 VHZ591438 VRV591438 WBR591438 WLN591438 WVJ591438 B656974 IX656974 ST656974 ACP656974 AML656974 AWH656974 BGD656974 BPZ656974 BZV656974 CJR656974 CTN656974 DDJ656974 DNF656974 DXB656974 EGX656974 EQT656974 FAP656974 FKL656974 FUH656974 GED656974 GNZ656974 GXV656974 HHR656974 HRN656974 IBJ656974 ILF656974 IVB656974 JEX656974 JOT656974 JYP656974 KIL656974 KSH656974 LCD656974 LLZ656974 LVV656974 MFR656974 MPN656974 MZJ656974 NJF656974 NTB656974 OCX656974 OMT656974 OWP656974 PGL656974 PQH656974 QAD656974 QJZ656974 QTV656974 RDR656974 RNN656974 RXJ656974 SHF656974 SRB656974 TAX656974 TKT656974 TUP656974 UEL656974 UOH656974 UYD656974 VHZ656974 VRV656974 WBR656974 WLN656974 WVJ656974 B722510 IX722510 ST722510 ACP722510 AML722510 AWH722510 BGD722510 BPZ722510 BZV722510 CJR722510 CTN722510 DDJ722510 DNF722510 DXB722510 EGX722510 EQT722510 FAP722510 FKL722510 FUH722510 GED722510 GNZ722510 GXV722510 HHR722510 HRN722510 IBJ722510 ILF722510 IVB722510 JEX722510 JOT722510 JYP722510 KIL722510 KSH722510 LCD722510 LLZ722510 LVV722510 MFR722510 MPN722510 MZJ722510 NJF722510 NTB722510 OCX722510 OMT722510 OWP722510 PGL722510 PQH722510 QAD722510 QJZ722510 QTV722510 RDR722510 RNN722510 RXJ722510 SHF722510 SRB722510 TAX722510 TKT722510 TUP722510 UEL722510 UOH722510 UYD722510 VHZ722510 VRV722510 WBR722510 WLN722510 WVJ722510 B788046 IX788046 ST788046 ACP788046 AML788046 AWH788046 BGD788046 BPZ788046 BZV788046 CJR788046 CTN788046 DDJ788046 DNF788046 DXB788046 EGX788046 EQT788046 FAP788046 FKL788046 FUH788046 GED788046 GNZ788046 GXV788046 HHR788046 HRN788046 IBJ788046 ILF788046 IVB788046 JEX788046 JOT788046 JYP788046 KIL788046 KSH788046 LCD788046 LLZ788046 LVV788046 MFR788046 MPN788046 MZJ788046 NJF788046 NTB788046 OCX788046 OMT788046 OWP788046 PGL788046 PQH788046 QAD788046 QJZ788046 QTV788046 RDR788046 RNN788046 RXJ788046 SHF788046 SRB788046 TAX788046 TKT788046 TUP788046 UEL788046 UOH788046 UYD788046 VHZ788046 VRV788046 WBR788046 WLN788046 WVJ788046 B853582 IX853582 ST853582 ACP853582 AML853582 AWH853582 BGD853582 BPZ853582 BZV853582 CJR853582 CTN853582 DDJ853582 DNF853582 DXB853582 EGX853582 EQT853582 FAP853582 FKL853582 FUH853582 GED853582 GNZ853582 GXV853582 HHR853582 HRN853582 IBJ853582 ILF853582 IVB853582 JEX853582 JOT853582 JYP853582 KIL853582 KSH853582 LCD853582 LLZ853582 LVV853582 MFR853582 MPN853582 MZJ853582 NJF853582 NTB853582 OCX853582 OMT853582 OWP853582 PGL853582 PQH853582 QAD853582 QJZ853582 QTV853582 RDR853582 RNN853582 RXJ853582 SHF853582 SRB853582 TAX853582 TKT853582 TUP853582 UEL853582 UOH853582 UYD853582 VHZ853582 VRV853582 WBR853582 WLN853582 WVJ853582 B919118 IX919118 ST919118 ACP919118 AML919118 AWH919118 BGD919118 BPZ919118 BZV919118 CJR919118 CTN919118 DDJ919118 DNF919118 DXB919118 EGX919118 EQT919118 FAP919118 FKL919118 FUH919118 GED919118 GNZ919118 GXV919118 HHR919118 HRN919118 IBJ919118 ILF919118 IVB919118 JEX919118 JOT919118 JYP919118 KIL919118 KSH919118 LCD919118 LLZ919118 LVV919118 MFR919118 MPN919118 MZJ919118 NJF919118 NTB919118 OCX919118 OMT919118 OWP919118 PGL919118 PQH919118 QAD919118 QJZ919118 QTV919118 RDR919118 RNN919118 RXJ919118 SHF919118 SRB919118 TAX919118 TKT919118 TUP919118 UEL919118 UOH919118 UYD919118 VHZ919118 VRV919118 WBR919118 WLN919118 WVJ919118 B984654 IX984654 ST984654 ACP984654 AML984654 AWH984654 BGD984654 BPZ984654 BZV984654 CJR984654 CTN984654 DDJ984654 DNF984654 DXB984654 EGX984654 EQT984654 FAP984654 FKL984654 FUH984654 GED984654 GNZ984654 GXV984654 HHR984654 HRN984654 IBJ984654 ILF984654 IVB984654 JEX984654 JOT984654 JYP984654 KIL984654 KSH984654 LCD984654 LLZ984654 LVV984654 MFR984654 MPN984654 MZJ984654 NJF984654 NTB984654 OCX984654 OMT984654 OWP984654 PGL984654 PQH984654 QAD984654 QJZ984654 QTV984654 RDR984654 RNN984654 RXJ984654 SHF984654 SRB984654 TAX984654 TKT984654 TUP984654 UEL984654 UOH984654 UYD984654 VHZ984654 VRV984654 WBR984654 WLN984654 WVJ984654 B1617 IX1617 ST1617 ACP1617 AML1617 AWH1617 BGD1617 BPZ1617 BZV1617 CJR1617 CTN1617 DDJ1617 DNF1617 DXB1617 EGX1617 EQT1617 FAP1617 FKL1617 FUH1617 GED1617 GNZ1617 GXV1617 HHR1617 HRN1617 IBJ1617 ILF1617 IVB1617 JEX1617 JOT1617 JYP1617 KIL1617 KSH1617 LCD1617 LLZ1617 LVV1617 MFR1617 MPN1617 MZJ1617 NJF1617 NTB1617 OCX1617 OMT1617 OWP1617 PGL1617 PQH1617 QAD1617 QJZ1617 QTV1617 RDR1617 RNN1617 RXJ1617 SHF1617 SRB1617 TAX1617 TKT1617 TUP1617 UEL1617 UOH1617 UYD1617 VHZ1617 VRV1617 WBR1617 WLN1617 WVJ1617 B67153 IX67153 ST67153 ACP67153 AML67153 AWH67153 BGD67153 BPZ67153 BZV67153 CJR67153 CTN67153 DDJ67153 DNF67153 DXB67153 EGX67153 EQT67153 FAP67153 FKL67153 FUH67153 GED67153 GNZ67153 GXV67153 HHR67153 HRN67153 IBJ67153 ILF67153 IVB67153 JEX67153 JOT67153 JYP67153 KIL67153 KSH67153 LCD67153 LLZ67153 LVV67153 MFR67153 MPN67153 MZJ67153 NJF67153 NTB67153 OCX67153 OMT67153 OWP67153 PGL67153 PQH67153 QAD67153 QJZ67153 QTV67153 RDR67153 RNN67153 RXJ67153 SHF67153 SRB67153 TAX67153 TKT67153 TUP67153 UEL67153 UOH67153 UYD67153 VHZ67153 VRV67153 WBR67153 WLN67153 WVJ67153 B132689 IX132689 ST132689 ACP132689 AML132689 AWH132689 BGD132689 BPZ132689 BZV132689 CJR132689 CTN132689 DDJ132689 DNF132689 DXB132689 EGX132689 EQT132689 FAP132689 FKL132689 FUH132689 GED132689 GNZ132689 GXV132689 HHR132689 HRN132689 IBJ132689 ILF132689 IVB132689 JEX132689 JOT132689 JYP132689 KIL132689 KSH132689 LCD132689 LLZ132689 LVV132689 MFR132689 MPN132689 MZJ132689 NJF132689 NTB132689 OCX132689 OMT132689 OWP132689 PGL132689 PQH132689 QAD132689 QJZ132689 QTV132689 RDR132689 RNN132689 RXJ132689 SHF132689 SRB132689 TAX132689 TKT132689 TUP132689 UEL132689 UOH132689 UYD132689 VHZ132689 VRV132689 WBR132689 WLN132689 WVJ132689 B198225 IX198225 ST198225 ACP198225 AML198225 AWH198225 BGD198225 BPZ198225 BZV198225 CJR198225 CTN198225 DDJ198225 DNF198225 DXB198225 EGX198225 EQT198225 FAP198225 FKL198225 FUH198225 GED198225 GNZ198225 GXV198225 HHR198225 HRN198225 IBJ198225 ILF198225 IVB198225 JEX198225 JOT198225 JYP198225 KIL198225 KSH198225 LCD198225 LLZ198225 LVV198225 MFR198225 MPN198225 MZJ198225 NJF198225 NTB198225 OCX198225 OMT198225 OWP198225 PGL198225 PQH198225 QAD198225 QJZ198225 QTV198225 RDR198225 RNN198225 RXJ198225 SHF198225 SRB198225 TAX198225 TKT198225 TUP198225 UEL198225 UOH198225 UYD198225 VHZ198225 VRV198225 WBR198225 WLN198225 WVJ198225 B263761 IX263761 ST263761 ACP263761 AML263761 AWH263761 BGD263761 BPZ263761 BZV263761 CJR263761 CTN263761 DDJ263761 DNF263761 DXB263761 EGX263761 EQT263761 FAP263761 FKL263761 FUH263761 GED263761 GNZ263761 GXV263761 HHR263761 HRN263761 IBJ263761 ILF263761 IVB263761 JEX263761 JOT263761 JYP263761 KIL263761 KSH263761 LCD263761 LLZ263761 LVV263761 MFR263761 MPN263761 MZJ263761 NJF263761 NTB263761 OCX263761 OMT263761 OWP263761 PGL263761 PQH263761 QAD263761 QJZ263761 QTV263761 RDR263761 RNN263761 RXJ263761 SHF263761 SRB263761 TAX263761 TKT263761 TUP263761 UEL263761 UOH263761 UYD263761 VHZ263761 VRV263761 WBR263761 WLN263761 WVJ263761 B329297 IX329297 ST329297 ACP329297 AML329297 AWH329297 BGD329297 BPZ329297 BZV329297 CJR329297 CTN329297 DDJ329297 DNF329297 DXB329297 EGX329297 EQT329297 FAP329297 FKL329297 FUH329297 GED329297 GNZ329297 GXV329297 HHR329297 HRN329297 IBJ329297 ILF329297 IVB329297 JEX329297 JOT329297 JYP329297 KIL329297 KSH329297 LCD329297 LLZ329297 LVV329297 MFR329297 MPN329297 MZJ329297 NJF329297 NTB329297 OCX329297 OMT329297 OWP329297 PGL329297 PQH329297 QAD329297 QJZ329297 QTV329297 RDR329297 RNN329297 RXJ329297 SHF329297 SRB329297 TAX329297 TKT329297 TUP329297 UEL329297 UOH329297 UYD329297 VHZ329297 VRV329297 WBR329297 WLN329297 WVJ329297 B394833 IX394833 ST394833 ACP394833 AML394833 AWH394833 BGD394833 BPZ394833 BZV394833 CJR394833 CTN394833 DDJ394833 DNF394833 DXB394833 EGX394833 EQT394833 FAP394833 FKL394833 FUH394833 GED394833 GNZ394833 GXV394833 HHR394833 HRN394833 IBJ394833 ILF394833 IVB394833 JEX394833 JOT394833 JYP394833 KIL394833 KSH394833 LCD394833 LLZ394833 LVV394833 MFR394833 MPN394833 MZJ394833 NJF394833 NTB394833 OCX394833 OMT394833 OWP394833 PGL394833 PQH394833 QAD394833 QJZ394833 QTV394833 RDR394833 RNN394833 RXJ394833 SHF394833 SRB394833 TAX394833 TKT394833 TUP394833 UEL394833 UOH394833 UYD394833 VHZ394833 VRV394833 WBR394833 WLN394833 WVJ394833 B460369 IX460369 ST460369 ACP460369 AML460369 AWH460369 BGD460369 BPZ460369 BZV460369 CJR460369 CTN460369 DDJ460369 DNF460369 DXB460369 EGX460369 EQT460369 FAP460369 FKL460369 FUH460369 GED460369 GNZ460369 GXV460369 HHR460369 HRN460369 IBJ460369 ILF460369 IVB460369 JEX460369 JOT460369 JYP460369 KIL460369 KSH460369 LCD460369 LLZ460369 LVV460369 MFR460369 MPN460369 MZJ460369 NJF460369 NTB460369 OCX460369 OMT460369 OWP460369 PGL460369 PQH460369 QAD460369 QJZ460369 QTV460369 RDR460369 RNN460369 RXJ460369 SHF460369 SRB460369 TAX460369 TKT460369 TUP460369 UEL460369 UOH460369 UYD460369 VHZ460369 VRV460369 WBR460369 WLN460369 WVJ460369 B525905 IX525905 ST525905 ACP525905 AML525905 AWH525905 BGD525905 BPZ525905 BZV525905 CJR525905 CTN525905 DDJ525905 DNF525905 DXB525905 EGX525905 EQT525905 FAP525905 FKL525905 FUH525905 GED525905 GNZ525905 GXV525905 HHR525905 HRN525905 IBJ525905 ILF525905 IVB525905 JEX525905 JOT525905 JYP525905 KIL525905 KSH525905 LCD525905 LLZ525905 LVV525905 MFR525905 MPN525905 MZJ525905 NJF525905 NTB525905 OCX525905 OMT525905 OWP525905 PGL525905 PQH525905 QAD525905 QJZ525905 QTV525905 RDR525905 RNN525905 RXJ525905 SHF525905 SRB525905 TAX525905 TKT525905 TUP525905 UEL525905 UOH525905 UYD525905 VHZ525905 VRV525905 WBR525905 WLN525905 WVJ525905 B591441 IX591441 ST591441 ACP591441 AML591441 AWH591441 BGD591441 BPZ591441 BZV591441 CJR591441 CTN591441 DDJ591441 DNF591441 DXB591441 EGX591441 EQT591441 FAP591441 FKL591441 FUH591441 GED591441 GNZ591441 GXV591441 HHR591441 HRN591441 IBJ591441 ILF591441 IVB591441 JEX591441 JOT591441 JYP591441 KIL591441 KSH591441 LCD591441 LLZ591441 LVV591441 MFR591441 MPN591441 MZJ591441 NJF591441 NTB591441 OCX591441 OMT591441 OWP591441 PGL591441 PQH591441 QAD591441 QJZ591441 QTV591441 RDR591441 RNN591441 RXJ591441 SHF591441 SRB591441 TAX591441 TKT591441 TUP591441 UEL591441 UOH591441 UYD591441 VHZ591441 VRV591441 WBR591441 WLN591441 WVJ591441 B656977 IX656977 ST656977 ACP656977 AML656977 AWH656977 BGD656977 BPZ656977 BZV656977 CJR656977 CTN656977 DDJ656977 DNF656977 DXB656977 EGX656977 EQT656977 FAP656977 FKL656977 FUH656977 GED656977 GNZ656977 GXV656977 HHR656977 HRN656977 IBJ656977 ILF656977 IVB656977 JEX656977 JOT656977 JYP656977 KIL656977 KSH656977 LCD656977 LLZ656977 LVV656977 MFR656977 MPN656977 MZJ656977 NJF656977 NTB656977 OCX656977 OMT656977 OWP656977 PGL656977 PQH656977 QAD656977 QJZ656977 QTV656977 RDR656977 RNN656977 RXJ656977 SHF656977 SRB656977 TAX656977 TKT656977 TUP656977 UEL656977 UOH656977 UYD656977 VHZ656977 VRV656977 WBR656977 WLN656977 WVJ656977 B722513 IX722513 ST722513 ACP722513 AML722513 AWH722513 BGD722513 BPZ722513 BZV722513 CJR722513 CTN722513 DDJ722513 DNF722513 DXB722513 EGX722513 EQT722513 FAP722513 FKL722513 FUH722513 GED722513 GNZ722513 GXV722513 HHR722513 HRN722513 IBJ722513 ILF722513 IVB722513 JEX722513 JOT722513 JYP722513 KIL722513 KSH722513 LCD722513 LLZ722513 LVV722513 MFR722513 MPN722513 MZJ722513 NJF722513 NTB722513 OCX722513 OMT722513 OWP722513 PGL722513 PQH722513 QAD722513 QJZ722513 QTV722513 RDR722513 RNN722513 RXJ722513 SHF722513 SRB722513 TAX722513 TKT722513 TUP722513 UEL722513 UOH722513 UYD722513 VHZ722513 VRV722513 WBR722513 WLN722513 WVJ722513 B788049 IX788049 ST788049 ACP788049 AML788049 AWH788049 BGD788049 BPZ788049 BZV788049 CJR788049 CTN788049 DDJ788049 DNF788049 DXB788049 EGX788049 EQT788049 FAP788049 FKL788049 FUH788049 GED788049 GNZ788049 GXV788049 HHR788049 HRN788049 IBJ788049 ILF788049 IVB788049 JEX788049 JOT788049 JYP788049 KIL788049 KSH788049 LCD788049 LLZ788049 LVV788049 MFR788049 MPN788049 MZJ788049 NJF788049 NTB788049 OCX788049 OMT788049 OWP788049 PGL788049 PQH788049 QAD788049 QJZ788049 QTV788049 RDR788049 RNN788049 RXJ788049 SHF788049 SRB788049 TAX788049 TKT788049 TUP788049 UEL788049 UOH788049 UYD788049 VHZ788049 VRV788049 WBR788049 WLN788049 WVJ788049 B853585 IX853585 ST853585 ACP853585 AML853585 AWH853585 BGD853585 BPZ853585 BZV853585 CJR853585 CTN853585 DDJ853585 DNF853585 DXB853585 EGX853585 EQT853585 FAP853585 FKL853585 FUH853585 GED853585 GNZ853585 GXV853585 HHR853585 HRN853585 IBJ853585 ILF853585 IVB853585 JEX853585 JOT853585 JYP853585 KIL853585 KSH853585 LCD853585 LLZ853585 LVV853585 MFR853585 MPN853585 MZJ853585 NJF853585 NTB853585 OCX853585 OMT853585 OWP853585 PGL853585 PQH853585 QAD853585 QJZ853585 QTV853585 RDR853585 RNN853585 RXJ853585 SHF853585 SRB853585 TAX853585 TKT853585 TUP853585 UEL853585 UOH853585 UYD853585 VHZ853585 VRV853585 WBR853585 WLN853585 WVJ853585 B919121 IX919121 ST919121 ACP919121 AML919121 AWH919121 BGD919121 BPZ919121 BZV919121 CJR919121 CTN919121 DDJ919121 DNF919121 DXB919121 EGX919121 EQT919121 FAP919121 FKL919121 FUH919121 GED919121 GNZ919121 GXV919121 HHR919121 HRN919121 IBJ919121 ILF919121 IVB919121 JEX919121 JOT919121 JYP919121 KIL919121 KSH919121 LCD919121 LLZ919121 LVV919121 MFR919121 MPN919121 MZJ919121 NJF919121 NTB919121 OCX919121 OMT919121 OWP919121 PGL919121 PQH919121 QAD919121 QJZ919121 QTV919121 RDR919121 RNN919121 RXJ919121 SHF919121 SRB919121 TAX919121 TKT919121 TUP919121 UEL919121 UOH919121 UYD919121 VHZ919121 VRV919121 WBR919121 WLN919121 WVJ919121 B984657 IX984657 ST984657 ACP984657 AML984657 AWH984657 BGD984657 BPZ984657 BZV984657 CJR984657 CTN984657 DDJ984657 DNF984657 DXB984657 EGX984657 EQT984657 FAP984657 FKL984657 FUH984657 GED984657 GNZ984657 GXV984657 HHR984657 HRN984657 IBJ984657 ILF984657 IVB984657 JEX984657 JOT984657 JYP984657 KIL984657 KSH984657 LCD984657 LLZ984657 LVV984657 MFR984657 MPN984657 MZJ984657 NJF984657 NTB984657 OCX984657 OMT984657 OWP984657 PGL984657 PQH984657 QAD984657 QJZ984657 QTV984657 RDR984657 RNN984657 RXJ984657 SHF984657 SRB984657 TAX984657 TKT984657 TUP984657 UEL984657 UOH984657 UYD984657 VHZ984657 VRV984657 WBR984657 WLN984657 WVJ984657 B1620 IX1620 ST1620 ACP1620 AML1620 AWH1620 BGD1620 BPZ1620 BZV1620 CJR1620 CTN1620 DDJ1620 DNF1620 DXB1620 EGX1620 EQT1620 FAP1620 FKL1620 FUH1620 GED1620 GNZ1620 GXV1620 HHR1620 HRN1620 IBJ1620 ILF1620 IVB1620 JEX1620 JOT1620 JYP1620 KIL1620 KSH1620 LCD1620 LLZ1620 LVV1620 MFR1620 MPN1620 MZJ1620 NJF1620 NTB1620 OCX1620 OMT1620 OWP1620 PGL1620 PQH1620 QAD1620 QJZ1620 QTV1620 RDR1620 RNN1620 RXJ1620 SHF1620 SRB1620 TAX1620 TKT1620 TUP1620 UEL1620 UOH1620 UYD1620 VHZ1620 VRV1620 WBR1620 WLN1620 WVJ1620 B67156 IX67156 ST67156 ACP67156 AML67156 AWH67156 BGD67156 BPZ67156 BZV67156 CJR67156 CTN67156 DDJ67156 DNF67156 DXB67156 EGX67156 EQT67156 FAP67156 FKL67156 FUH67156 GED67156 GNZ67156 GXV67156 HHR67156 HRN67156 IBJ67156 ILF67156 IVB67156 JEX67156 JOT67156 JYP67156 KIL67156 KSH67156 LCD67156 LLZ67156 LVV67156 MFR67156 MPN67156 MZJ67156 NJF67156 NTB67156 OCX67156 OMT67156 OWP67156 PGL67156 PQH67156 QAD67156 QJZ67156 QTV67156 RDR67156 RNN67156 RXJ67156 SHF67156 SRB67156 TAX67156 TKT67156 TUP67156 UEL67156 UOH67156 UYD67156 VHZ67156 VRV67156 WBR67156 WLN67156 WVJ67156 B132692 IX132692 ST132692 ACP132692 AML132692 AWH132692 BGD132692 BPZ132692 BZV132692 CJR132692 CTN132692 DDJ132692 DNF132692 DXB132692 EGX132692 EQT132692 FAP132692 FKL132692 FUH132692 GED132692 GNZ132692 GXV132692 HHR132692 HRN132692 IBJ132692 ILF132692 IVB132692 JEX132692 JOT132692 JYP132692 KIL132692 KSH132692 LCD132692 LLZ132692 LVV132692 MFR132692 MPN132692 MZJ132692 NJF132692 NTB132692 OCX132692 OMT132692 OWP132692 PGL132692 PQH132692 QAD132692 QJZ132692 QTV132692 RDR132692 RNN132692 RXJ132692 SHF132692 SRB132692 TAX132692 TKT132692 TUP132692 UEL132692 UOH132692 UYD132692 VHZ132692 VRV132692 WBR132692 WLN132692 WVJ132692 B198228 IX198228 ST198228 ACP198228 AML198228 AWH198228 BGD198228 BPZ198228 BZV198228 CJR198228 CTN198228 DDJ198228 DNF198228 DXB198228 EGX198228 EQT198228 FAP198228 FKL198228 FUH198228 GED198228 GNZ198228 GXV198228 HHR198228 HRN198228 IBJ198228 ILF198228 IVB198228 JEX198228 JOT198228 JYP198228 KIL198228 KSH198228 LCD198228 LLZ198228 LVV198228 MFR198228 MPN198228 MZJ198228 NJF198228 NTB198228 OCX198228 OMT198228 OWP198228 PGL198228 PQH198228 QAD198228 QJZ198228 QTV198228 RDR198228 RNN198228 RXJ198228 SHF198228 SRB198228 TAX198228 TKT198228 TUP198228 UEL198228 UOH198228 UYD198228 VHZ198228 VRV198228 WBR198228 WLN198228 WVJ198228 B263764 IX263764 ST263764 ACP263764 AML263764 AWH263764 BGD263764 BPZ263764 BZV263764 CJR263764 CTN263764 DDJ263764 DNF263764 DXB263764 EGX263764 EQT263764 FAP263764 FKL263764 FUH263764 GED263764 GNZ263764 GXV263764 HHR263764 HRN263764 IBJ263764 ILF263764 IVB263764 JEX263764 JOT263764 JYP263764 KIL263764 KSH263764 LCD263764 LLZ263764 LVV263764 MFR263764 MPN263764 MZJ263764 NJF263764 NTB263764 OCX263764 OMT263764 OWP263764 PGL263764 PQH263764 QAD263764 QJZ263764 QTV263764 RDR263764 RNN263764 RXJ263764 SHF263764 SRB263764 TAX263764 TKT263764 TUP263764 UEL263764 UOH263764 UYD263764 VHZ263764 VRV263764 WBR263764 WLN263764 WVJ263764 B329300 IX329300 ST329300 ACP329300 AML329300 AWH329300 BGD329300 BPZ329300 BZV329300 CJR329300 CTN329300 DDJ329300 DNF329300 DXB329300 EGX329300 EQT329300 FAP329300 FKL329300 FUH329300 GED329300 GNZ329300 GXV329300 HHR329300 HRN329300 IBJ329300 ILF329300 IVB329300 JEX329300 JOT329300 JYP329300 KIL329300 KSH329300 LCD329300 LLZ329300 LVV329300 MFR329300 MPN329300 MZJ329300 NJF329300 NTB329300 OCX329300 OMT329300 OWP329300 PGL329300 PQH329300 QAD329300 QJZ329300 QTV329300 RDR329300 RNN329300 RXJ329300 SHF329300 SRB329300 TAX329300 TKT329300 TUP329300 UEL329300 UOH329300 UYD329300 VHZ329300 VRV329300 WBR329300 WLN329300 WVJ329300 B394836 IX394836 ST394836 ACP394836 AML394836 AWH394836 BGD394836 BPZ394836 BZV394836 CJR394836 CTN394836 DDJ394836 DNF394836 DXB394836 EGX394836 EQT394836 FAP394836 FKL394836 FUH394836 GED394836 GNZ394836 GXV394836 HHR394836 HRN394836 IBJ394836 ILF394836 IVB394836 JEX394836 JOT394836 JYP394836 KIL394836 KSH394836 LCD394836 LLZ394836 LVV394836 MFR394836 MPN394836 MZJ394836 NJF394836 NTB394836 OCX394836 OMT394836 OWP394836 PGL394836 PQH394836 QAD394836 QJZ394836 QTV394836 RDR394836 RNN394836 RXJ394836 SHF394836 SRB394836 TAX394836 TKT394836 TUP394836 UEL394836 UOH394836 UYD394836 VHZ394836 VRV394836 WBR394836 WLN394836 WVJ394836 B460372 IX460372 ST460372 ACP460372 AML460372 AWH460372 BGD460372 BPZ460372 BZV460372 CJR460372 CTN460372 DDJ460372 DNF460372 DXB460372 EGX460372 EQT460372 FAP460372 FKL460372 FUH460372 GED460372 GNZ460372 GXV460372 HHR460372 HRN460372 IBJ460372 ILF460372 IVB460372 JEX460372 JOT460372 JYP460372 KIL460372 KSH460372 LCD460372 LLZ460372 LVV460372 MFR460372 MPN460372 MZJ460372 NJF460372 NTB460372 OCX460372 OMT460372 OWP460372 PGL460372 PQH460372 QAD460372 QJZ460372 QTV460372 RDR460372 RNN460372 RXJ460372 SHF460372 SRB460372 TAX460372 TKT460372 TUP460372 UEL460372 UOH460372 UYD460372 VHZ460372 VRV460372 WBR460372 WLN460372 WVJ460372 B525908 IX525908 ST525908 ACP525908 AML525908 AWH525908 BGD525908 BPZ525908 BZV525908 CJR525908 CTN525908 DDJ525908 DNF525908 DXB525908 EGX525908 EQT525908 FAP525908 FKL525908 FUH525908 GED525908 GNZ525908 GXV525908 HHR525908 HRN525908 IBJ525908 ILF525908 IVB525908 JEX525908 JOT525908 JYP525908 KIL525908 KSH525908 LCD525908 LLZ525908 LVV525908 MFR525908 MPN525908 MZJ525908 NJF525908 NTB525908 OCX525908 OMT525908 OWP525908 PGL525908 PQH525908 QAD525908 QJZ525908 QTV525908 RDR525908 RNN525908 RXJ525908 SHF525908 SRB525908 TAX525908 TKT525908 TUP525908 UEL525908 UOH525908 UYD525908 VHZ525908 VRV525908 WBR525908 WLN525908 WVJ525908 B591444 IX591444 ST591444 ACP591444 AML591444 AWH591444 BGD591444 BPZ591444 BZV591444 CJR591444 CTN591444 DDJ591444 DNF591444 DXB591444 EGX591444 EQT591444 FAP591444 FKL591444 FUH591444 GED591444 GNZ591444 GXV591444 HHR591444 HRN591444 IBJ591444 ILF591444 IVB591444 JEX591444 JOT591444 JYP591444 KIL591444 KSH591444 LCD591444 LLZ591444 LVV591444 MFR591444 MPN591444 MZJ591444 NJF591444 NTB591444 OCX591444 OMT591444 OWP591444 PGL591444 PQH591444 QAD591444 QJZ591444 QTV591444 RDR591444 RNN591444 RXJ591444 SHF591444 SRB591444 TAX591444 TKT591444 TUP591444 UEL591444 UOH591444 UYD591444 VHZ591444 VRV591444 WBR591444 WLN591444 WVJ591444 B656980 IX656980 ST656980 ACP656980 AML656980 AWH656980 BGD656980 BPZ656980 BZV656980 CJR656980 CTN656980 DDJ656980 DNF656980 DXB656980 EGX656980 EQT656980 FAP656980 FKL656980 FUH656980 GED656980 GNZ656980 GXV656980 HHR656980 HRN656980 IBJ656980 ILF656980 IVB656980 JEX656980 JOT656980 JYP656980 KIL656980 KSH656980 LCD656980 LLZ656980 LVV656980 MFR656980 MPN656980 MZJ656980 NJF656980 NTB656980 OCX656980 OMT656980 OWP656980 PGL656980 PQH656980 QAD656980 QJZ656980 QTV656980 RDR656980 RNN656980 RXJ656980 SHF656980 SRB656980 TAX656980 TKT656980 TUP656980 UEL656980 UOH656980 UYD656980 VHZ656980 VRV656980 WBR656980 WLN656980 WVJ656980 B722516 IX722516 ST722516 ACP722516 AML722516 AWH722516 BGD722516 BPZ722516 BZV722516 CJR722516 CTN722516 DDJ722516 DNF722516 DXB722516 EGX722516 EQT722516 FAP722516 FKL722516 FUH722516 GED722516 GNZ722516 GXV722516 HHR722516 HRN722516 IBJ722516 ILF722516 IVB722516 JEX722516 JOT722516 JYP722516 KIL722516 KSH722516 LCD722516 LLZ722516 LVV722516 MFR722516 MPN722516 MZJ722516 NJF722516 NTB722516 OCX722516 OMT722516 OWP722516 PGL722516 PQH722516 QAD722516 QJZ722516 QTV722516 RDR722516 RNN722516 RXJ722516 SHF722516 SRB722516 TAX722516 TKT722516 TUP722516 UEL722516 UOH722516 UYD722516 VHZ722516 VRV722516 WBR722516 WLN722516 WVJ722516 B788052 IX788052 ST788052 ACP788052 AML788052 AWH788052 BGD788052 BPZ788052 BZV788052 CJR788052 CTN788052 DDJ788052 DNF788052 DXB788052 EGX788052 EQT788052 FAP788052 FKL788052 FUH788052 GED788052 GNZ788052 GXV788052 HHR788052 HRN788052 IBJ788052 ILF788052 IVB788052 JEX788052 JOT788052 JYP788052 KIL788052 KSH788052 LCD788052 LLZ788052 LVV788052 MFR788052 MPN788052 MZJ788052 NJF788052 NTB788052 OCX788052 OMT788052 OWP788052 PGL788052 PQH788052 QAD788052 QJZ788052 QTV788052 RDR788052 RNN788052 RXJ788052 SHF788052 SRB788052 TAX788052 TKT788052 TUP788052 UEL788052 UOH788052 UYD788052 VHZ788052 VRV788052 WBR788052 WLN788052 WVJ788052 B853588 IX853588 ST853588 ACP853588 AML853588 AWH853588 BGD853588 BPZ853588 BZV853588 CJR853588 CTN853588 DDJ853588 DNF853588 DXB853588 EGX853588 EQT853588 FAP853588 FKL853588 FUH853588 GED853588 GNZ853588 GXV853588 HHR853588 HRN853588 IBJ853588 ILF853588 IVB853588 JEX853588 JOT853588 JYP853588 KIL853588 KSH853588 LCD853588 LLZ853588 LVV853588 MFR853588 MPN853588 MZJ853588 NJF853588 NTB853588 OCX853588 OMT853588 OWP853588 PGL853588 PQH853588 QAD853588 QJZ853588 QTV853588 RDR853588 RNN853588 RXJ853588 SHF853588 SRB853588 TAX853588 TKT853588 TUP853588 UEL853588 UOH853588 UYD853588 VHZ853588 VRV853588 WBR853588 WLN853588 WVJ853588 B919124 IX919124 ST919124 ACP919124 AML919124 AWH919124 BGD919124 BPZ919124 BZV919124 CJR919124 CTN919124 DDJ919124 DNF919124 DXB919124 EGX919124 EQT919124 FAP919124 FKL919124 FUH919124 GED919124 GNZ919124 GXV919124 HHR919124 HRN919124 IBJ919124 ILF919124 IVB919124 JEX919124 JOT919124 JYP919124 KIL919124 KSH919124 LCD919124 LLZ919124 LVV919124 MFR919124 MPN919124 MZJ919124 NJF919124 NTB919124 OCX919124 OMT919124 OWP919124 PGL919124 PQH919124 QAD919124 QJZ919124 QTV919124 RDR919124 RNN919124 RXJ919124 SHF919124 SRB919124 TAX919124 TKT919124 TUP919124 UEL919124 UOH919124 UYD919124 VHZ919124 VRV919124 WBR919124 WLN919124 WVJ919124 B984660 IX984660 ST984660 ACP984660 AML984660 AWH984660 BGD984660 BPZ984660 BZV984660 CJR984660 CTN984660 DDJ984660 DNF984660 DXB984660 EGX984660 EQT984660 FAP984660 FKL984660 FUH984660 GED984660 GNZ984660 GXV984660 HHR984660 HRN984660 IBJ984660 ILF984660 IVB984660 JEX984660 JOT984660 JYP984660 KIL984660 KSH984660 LCD984660 LLZ984660 LVV984660 MFR984660 MPN984660 MZJ984660 NJF984660 NTB984660 OCX984660 OMT984660 OWP984660 PGL984660 PQH984660 QAD984660 QJZ984660 QTV984660 RDR984660 RNN984660 RXJ984660 SHF984660 SRB984660 TAX984660 TKT984660 TUP984660 UEL984660 UOH984660 UYD984660 VHZ984660 VRV984660 WBR984660 WLN984660 WVJ984660 B1623 IX1623 ST1623 ACP1623 AML1623 AWH1623 BGD1623 BPZ1623 BZV1623 CJR1623 CTN1623 DDJ1623 DNF1623 DXB1623 EGX1623 EQT1623 FAP1623 FKL1623 FUH1623 GED1623 GNZ1623 GXV1623 HHR1623 HRN1623 IBJ1623 ILF1623 IVB1623 JEX1623 JOT1623 JYP1623 KIL1623 KSH1623 LCD1623 LLZ1623 LVV1623 MFR1623 MPN1623 MZJ1623 NJF1623 NTB1623 OCX1623 OMT1623 OWP1623 PGL1623 PQH1623 QAD1623 QJZ1623 QTV1623 RDR1623 RNN1623 RXJ1623 SHF1623 SRB1623 TAX1623 TKT1623 TUP1623 UEL1623 UOH1623 UYD1623 VHZ1623 VRV1623 WBR1623 WLN1623 WVJ1623 B67159 IX67159 ST67159 ACP67159 AML67159 AWH67159 BGD67159 BPZ67159 BZV67159 CJR67159 CTN67159 DDJ67159 DNF67159 DXB67159 EGX67159 EQT67159 FAP67159 FKL67159 FUH67159 GED67159 GNZ67159 GXV67159 HHR67159 HRN67159 IBJ67159 ILF67159 IVB67159 JEX67159 JOT67159 JYP67159 KIL67159 KSH67159 LCD67159 LLZ67159 LVV67159 MFR67159 MPN67159 MZJ67159 NJF67159 NTB67159 OCX67159 OMT67159 OWP67159 PGL67159 PQH67159 QAD67159 QJZ67159 QTV67159 RDR67159 RNN67159 RXJ67159 SHF67159 SRB67159 TAX67159 TKT67159 TUP67159 UEL67159 UOH67159 UYD67159 VHZ67159 VRV67159 WBR67159 WLN67159 WVJ67159 B132695 IX132695 ST132695 ACP132695 AML132695 AWH132695 BGD132695 BPZ132695 BZV132695 CJR132695 CTN132695 DDJ132695 DNF132695 DXB132695 EGX132695 EQT132695 FAP132695 FKL132695 FUH132695 GED132695 GNZ132695 GXV132695 HHR132695 HRN132695 IBJ132695 ILF132695 IVB132695 JEX132695 JOT132695 JYP132695 KIL132695 KSH132695 LCD132695 LLZ132695 LVV132695 MFR132695 MPN132695 MZJ132695 NJF132695 NTB132695 OCX132695 OMT132695 OWP132695 PGL132695 PQH132695 QAD132695 QJZ132695 QTV132695 RDR132695 RNN132695 RXJ132695 SHF132695 SRB132695 TAX132695 TKT132695 TUP132695 UEL132695 UOH132695 UYD132695 VHZ132695 VRV132695 WBR132695 WLN132695 WVJ132695 B198231 IX198231 ST198231 ACP198231 AML198231 AWH198231 BGD198231 BPZ198231 BZV198231 CJR198231 CTN198231 DDJ198231 DNF198231 DXB198231 EGX198231 EQT198231 FAP198231 FKL198231 FUH198231 GED198231 GNZ198231 GXV198231 HHR198231 HRN198231 IBJ198231 ILF198231 IVB198231 JEX198231 JOT198231 JYP198231 KIL198231 KSH198231 LCD198231 LLZ198231 LVV198231 MFR198231 MPN198231 MZJ198231 NJF198231 NTB198231 OCX198231 OMT198231 OWP198231 PGL198231 PQH198231 QAD198231 QJZ198231 QTV198231 RDR198231 RNN198231 RXJ198231 SHF198231 SRB198231 TAX198231 TKT198231 TUP198231 UEL198231 UOH198231 UYD198231 VHZ198231 VRV198231 WBR198231 WLN198231 WVJ198231 B263767 IX263767 ST263767 ACP263767 AML263767 AWH263767 BGD263767 BPZ263767 BZV263767 CJR263767 CTN263767 DDJ263767 DNF263767 DXB263767 EGX263767 EQT263767 FAP263767 FKL263767 FUH263767 GED263767 GNZ263767 GXV263767 HHR263767 HRN263767 IBJ263767 ILF263767 IVB263767 JEX263767 JOT263767 JYP263767 KIL263767 KSH263767 LCD263767 LLZ263767 LVV263767 MFR263767 MPN263767 MZJ263767 NJF263767 NTB263767 OCX263767 OMT263767 OWP263767 PGL263767 PQH263767 QAD263767 QJZ263767 QTV263767 RDR263767 RNN263767 RXJ263767 SHF263767 SRB263767 TAX263767 TKT263767 TUP263767 UEL263767 UOH263767 UYD263767 VHZ263767 VRV263767 WBR263767 WLN263767 WVJ263767 B329303 IX329303 ST329303 ACP329303 AML329303 AWH329303 BGD329303 BPZ329303 BZV329303 CJR329303 CTN329303 DDJ329303 DNF329303 DXB329303 EGX329303 EQT329303 FAP329303 FKL329303 FUH329303 GED329303 GNZ329303 GXV329303 HHR329303 HRN329303 IBJ329303 ILF329303 IVB329303 JEX329303 JOT329303 JYP329303 KIL329303 KSH329303 LCD329303 LLZ329303 LVV329303 MFR329303 MPN329303 MZJ329303 NJF329303 NTB329303 OCX329303 OMT329303 OWP329303 PGL329303 PQH329303 QAD329303 QJZ329303 QTV329303 RDR329303 RNN329303 RXJ329303 SHF329303 SRB329303 TAX329303 TKT329303 TUP329303 UEL329303 UOH329303 UYD329303 VHZ329303 VRV329303 WBR329303 WLN329303 WVJ329303 B394839 IX394839 ST394839 ACP394839 AML394839 AWH394839 BGD394839 BPZ394839 BZV394839 CJR394839 CTN394839 DDJ394839 DNF394839 DXB394839 EGX394839 EQT394839 FAP394839 FKL394839 FUH394839 GED394839 GNZ394839 GXV394839 HHR394839 HRN394839 IBJ394839 ILF394839 IVB394839 JEX394839 JOT394839 JYP394839 KIL394839 KSH394839 LCD394839 LLZ394839 LVV394839 MFR394839 MPN394839 MZJ394839 NJF394839 NTB394839 OCX394839 OMT394839 OWP394839 PGL394839 PQH394839 QAD394839 QJZ394839 QTV394839 RDR394839 RNN394839 RXJ394839 SHF394839 SRB394839 TAX394839 TKT394839 TUP394839 UEL394839 UOH394839 UYD394839 VHZ394839 VRV394839 WBR394839 WLN394839 WVJ394839 B460375 IX460375 ST460375 ACP460375 AML460375 AWH460375 BGD460375 BPZ460375 BZV460375 CJR460375 CTN460375 DDJ460375 DNF460375 DXB460375 EGX460375 EQT460375 FAP460375 FKL460375 FUH460375 GED460375 GNZ460375 GXV460375 HHR460375 HRN460375 IBJ460375 ILF460375 IVB460375 JEX460375 JOT460375 JYP460375 KIL460375 KSH460375 LCD460375 LLZ460375 LVV460375 MFR460375 MPN460375 MZJ460375 NJF460375 NTB460375 OCX460375 OMT460375 OWP460375 PGL460375 PQH460375 QAD460375 QJZ460375 QTV460375 RDR460375 RNN460375 RXJ460375 SHF460375 SRB460375 TAX460375 TKT460375 TUP460375 UEL460375 UOH460375 UYD460375 VHZ460375 VRV460375 WBR460375 WLN460375 WVJ460375 B525911 IX525911 ST525911 ACP525911 AML525911 AWH525911 BGD525911 BPZ525911 BZV525911 CJR525911 CTN525911 DDJ525911 DNF525911 DXB525911 EGX525911 EQT525911 FAP525911 FKL525911 FUH525911 GED525911 GNZ525911 GXV525911 HHR525911 HRN525911 IBJ525911 ILF525911 IVB525911 JEX525911 JOT525911 JYP525911 KIL525911 KSH525911 LCD525911 LLZ525911 LVV525911 MFR525911 MPN525911 MZJ525911 NJF525911 NTB525911 OCX525911 OMT525911 OWP525911 PGL525911 PQH525911 QAD525911 QJZ525911 QTV525911 RDR525911 RNN525911 RXJ525911 SHF525911 SRB525911 TAX525911 TKT525911 TUP525911 UEL525911 UOH525911 UYD525911 VHZ525911 VRV525911 WBR525911 WLN525911 WVJ525911 B591447 IX591447 ST591447 ACP591447 AML591447 AWH591447 BGD591447 BPZ591447 BZV591447 CJR591447 CTN591447 DDJ591447 DNF591447 DXB591447 EGX591447 EQT591447 FAP591447 FKL591447 FUH591447 GED591447 GNZ591447 GXV591447 HHR591447 HRN591447 IBJ591447 ILF591447 IVB591447 JEX591447 JOT591447 JYP591447 KIL591447 KSH591447 LCD591447 LLZ591447 LVV591447 MFR591447 MPN591447 MZJ591447 NJF591447 NTB591447 OCX591447 OMT591447 OWP591447 PGL591447 PQH591447 QAD591447 QJZ591447 QTV591447 RDR591447 RNN591447 RXJ591447 SHF591447 SRB591447 TAX591447 TKT591447 TUP591447 UEL591447 UOH591447 UYD591447 VHZ591447 VRV591447 WBR591447 WLN591447 WVJ591447 B656983 IX656983 ST656983 ACP656983 AML656983 AWH656983 BGD656983 BPZ656983 BZV656983 CJR656983 CTN656983 DDJ656983 DNF656983 DXB656983 EGX656983 EQT656983 FAP656983 FKL656983 FUH656983 GED656983 GNZ656983 GXV656983 HHR656983 HRN656983 IBJ656983 ILF656983 IVB656983 JEX656983 JOT656983 JYP656983 KIL656983 KSH656983 LCD656983 LLZ656983 LVV656983 MFR656983 MPN656983 MZJ656983 NJF656983 NTB656983 OCX656983 OMT656983 OWP656983 PGL656983 PQH656983 QAD656983 QJZ656983 QTV656983 RDR656983 RNN656983 RXJ656983 SHF656983 SRB656983 TAX656983 TKT656983 TUP656983 UEL656983 UOH656983 UYD656983 VHZ656983 VRV656983 WBR656983 WLN656983 WVJ656983 B722519 IX722519 ST722519 ACP722519 AML722519 AWH722519 BGD722519 BPZ722519 BZV722519 CJR722519 CTN722519 DDJ722519 DNF722519 DXB722519 EGX722519 EQT722519 FAP722519 FKL722519 FUH722519 GED722519 GNZ722519 GXV722519 HHR722519 HRN722519 IBJ722519 ILF722519 IVB722519 JEX722519 JOT722519 JYP722519 KIL722519 KSH722519 LCD722519 LLZ722519 LVV722519 MFR722519 MPN722519 MZJ722519 NJF722519 NTB722519 OCX722519 OMT722519 OWP722519 PGL722519 PQH722519 QAD722519 QJZ722519 QTV722519 RDR722519 RNN722519 RXJ722519 SHF722519 SRB722519 TAX722519 TKT722519 TUP722519 UEL722519 UOH722519 UYD722519 VHZ722519 VRV722519 WBR722519 WLN722519 WVJ722519 B788055 IX788055 ST788055 ACP788055 AML788055 AWH788055 BGD788055 BPZ788055 BZV788055 CJR788055 CTN788055 DDJ788055 DNF788055 DXB788055 EGX788055 EQT788055 FAP788055 FKL788055 FUH788055 GED788055 GNZ788055 GXV788055 HHR788055 HRN788055 IBJ788055 ILF788055 IVB788055 JEX788055 JOT788055 JYP788055 KIL788055 KSH788055 LCD788055 LLZ788055 LVV788055 MFR788055 MPN788055 MZJ788055 NJF788055 NTB788055 OCX788055 OMT788055 OWP788055 PGL788055 PQH788055 QAD788055 QJZ788055 QTV788055 RDR788055 RNN788055 RXJ788055 SHF788055 SRB788055 TAX788055 TKT788055 TUP788055 UEL788055 UOH788055 UYD788055 VHZ788055 VRV788055 WBR788055 WLN788055 WVJ788055 B853591 IX853591 ST853591 ACP853591 AML853591 AWH853591 BGD853591 BPZ853591 BZV853591 CJR853591 CTN853591 DDJ853591 DNF853591 DXB853591 EGX853591 EQT853591 FAP853591 FKL853591 FUH853591 GED853591 GNZ853591 GXV853591 HHR853591 HRN853591 IBJ853591 ILF853591 IVB853591 JEX853591 JOT853591 JYP853591 KIL853591 KSH853591 LCD853591 LLZ853591 LVV853591 MFR853591 MPN853591 MZJ853591 NJF853591 NTB853591 OCX853591 OMT853591 OWP853591 PGL853591 PQH853591 QAD853591 QJZ853591 QTV853591 RDR853591 RNN853591 RXJ853591 SHF853591 SRB853591 TAX853591 TKT853591 TUP853591 UEL853591 UOH853591 UYD853591 VHZ853591 VRV853591 WBR853591 WLN853591 WVJ853591 B919127 IX919127 ST919127 ACP919127 AML919127 AWH919127 BGD919127 BPZ919127 BZV919127 CJR919127 CTN919127 DDJ919127 DNF919127 DXB919127 EGX919127 EQT919127 FAP919127 FKL919127 FUH919127 GED919127 GNZ919127 GXV919127 HHR919127 HRN919127 IBJ919127 ILF919127 IVB919127 JEX919127 JOT919127 JYP919127 KIL919127 KSH919127 LCD919127 LLZ919127 LVV919127 MFR919127 MPN919127 MZJ919127 NJF919127 NTB919127 OCX919127 OMT919127 OWP919127 PGL919127 PQH919127 QAD919127 QJZ919127 QTV919127 RDR919127 RNN919127 RXJ919127 SHF919127 SRB919127 TAX919127 TKT919127 TUP919127 UEL919127 UOH919127 UYD919127 VHZ919127 VRV919127 WBR919127 WLN919127 WVJ919127 B984663 IX984663 ST984663 ACP984663 AML984663 AWH984663 BGD984663 BPZ984663 BZV984663 CJR984663 CTN984663 DDJ984663 DNF984663 DXB984663 EGX984663 EQT984663 FAP984663 FKL984663 FUH984663 GED984663 GNZ984663 GXV984663 HHR984663 HRN984663 IBJ984663 ILF984663 IVB984663 JEX984663 JOT984663 JYP984663 KIL984663 KSH984663 LCD984663 LLZ984663 LVV984663 MFR984663 MPN984663 MZJ984663 NJF984663 NTB984663 OCX984663 OMT984663 OWP984663 PGL984663 PQH984663 QAD984663 QJZ984663 QTV984663 RDR984663 RNN984663 RXJ984663 SHF984663 SRB984663 TAX984663 TKT984663 TUP984663 UEL984663 UOH984663 UYD984663 VHZ984663 VRV984663 WBR984663 WLN984663 WVJ984663 B1585 IX1585 ST1585 ACP1585 AML1585 AWH1585 BGD1585 BPZ1585 BZV1585 CJR1585 CTN1585 DDJ1585 DNF1585 DXB1585 EGX1585 EQT1585 FAP1585 FKL1585 FUH1585 GED1585 GNZ1585 GXV1585 HHR1585 HRN1585 IBJ1585 ILF1585 IVB1585 JEX1585 JOT1585 JYP1585 KIL1585 KSH1585 LCD1585 LLZ1585 LVV1585 MFR1585 MPN1585 MZJ1585 NJF1585 NTB1585 OCX1585 OMT1585 OWP1585 PGL1585 PQH1585 QAD1585 QJZ1585 QTV1585 RDR1585 RNN1585 RXJ1585 SHF1585 SRB1585 TAX1585 TKT1585 TUP1585 UEL1585 UOH1585 UYD1585 VHZ1585 VRV1585 WBR1585 WLN1585 WVJ1585 B67121 IX67121 ST67121 ACP67121 AML67121 AWH67121 BGD67121 BPZ67121 BZV67121 CJR67121 CTN67121 DDJ67121 DNF67121 DXB67121 EGX67121 EQT67121 FAP67121 FKL67121 FUH67121 GED67121 GNZ67121 GXV67121 HHR67121 HRN67121 IBJ67121 ILF67121 IVB67121 JEX67121 JOT67121 JYP67121 KIL67121 KSH67121 LCD67121 LLZ67121 LVV67121 MFR67121 MPN67121 MZJ67121 NJF67121 NTB67121 OCX67121 OMT67121 OWP67121 PGL67121 PQH67121 QAD67121 QJZ67121 QTV67121 RDR67121 RNN67121 RXJ67121 SHF67121 SRB67121 TAX67121 TKT67121 TUP67121 UEL67121 UOH67121 UYD67121 VHZ67121 VRV67121 WBR67121 WLN67121 WVJ67121 B132657 IX132657 ST132657 ACP132657 AML132657 AWH132657 BGD132657 BPZ132657 BZV132657 CJR132657 CTN132657 DDJ132657 DNF132657 DXB132657 EGX132657 EQT132657 FAP132657 FKL132657 FUH132657 GED132657 GNZ132657 GXV132657 HHR132657 HRN132657 IBJ132657 ILF132657 IVB132657 JEX132657 JOT132657 JYP132657 KIL132657 KSH132657 LCD132657 LLZ132657 LVV132657 MFR132657 MPN132657 MZJ132657 NJF132657 NTB132657 OCX132657 OMT132657 OWP132657 PGL132657 PQH132657 QAD132657 QJZ132657 QTV132657 RDR132657 RNN132657 RXJ132657 SHF132657 SRB132657 TAX132657 TKT132657 TUP132657 UEL132657 UOH132657 UYD132657 VHZ132657 VRV132657 WBR132657 WLN132657 WVJ132657 B198193 IX198193 ST198193 ACP198193 AML198193 AWH198193 BGD198193 BPZ198193 BZV198193 CJR198193 CTN198193 DDJ198193 DNF198193 DXB198193 EGX198193 EQT198193 FAP198193 FKL198193 FUH198193 GED198193 GNZ198193 GXV198193 HHR198193 HRN198193 IBJ198193 ILF198193 IVB198193 JEX198193 JOT198193 JYP198193 KIL198193 KSH198193 LCD198193 LLZ198193 LVV198193 MFR198193 MPN198193 MZJ198193 NJF198193 NTB198193 OCX198193 OMT198193 OWP198193 PGL198193 PQH198193 QAD198193 QJZ198193 QTV198193 RDR198193 RNN198193 RXJ198193 SHF198193 SRB198193 TAX198193 TKT198193 TUP198193 UEL198193 UOH198193 UYD198193 VHZ198193 VRV198193 WBR198193 WLN198193 WVJ198193 B263729 IX263729 ST263729 ACP263729 AML263729 AWH263729 BGD263729 BPZ263729 BZV263729 CJR263729 CTN263729 DDJ263729 DNF263729 DXB263729 EGX263729 EQT263729 FAP263729 FKL263729 FUH263729 GED263729 GNZ263729 GXV263729 HHR263729 HRN263729 IBJ263729 ILF263729 IVB263729 JEX263729 JOT263729 JYP263729 KIL263729 KSH263729 LCD263729 LLZ263729 LVV263729 MFR263729 MPN263729 MZJ263729 NJF263729 NTB263729 OCX263729 OMT263729 OWP263729 PGL263729 PQH263729 QAD263729 QJZ263729 QTV263729 RDR263729 RNN263729 RXJ263729 SHF263729 SRB263729 TAX263729 TKT263729 TUP263729 UEL263729 UOH263729 UYD263729 VHZ263729 VRV263729 WBR263729 WLN263729 WVJ263729 B329265 IX329265 ST329265 ACP329265 AML329265 AWH329265 BGD329265 BPZ329265 BZV329265 CJR329265 CTN329265 DDJ329265 DNF329265 DXB329265 EGX329265 EQT329265 FAP329265 FKL329265 FUH329265 GED329265 GNZ329265 GXV329265 HHR329265 HRN329265 IBJ329265 ILF329265 IVB329265 JEX329265 JOT329265 JYP329265 KIL329265 KSH329265 LCD329265 LLZ329265 LVV329265 MFR329265 MPN329265 MZJ329265 NJF329265 NTB329265 OCX329265 OMT329265 OWP329265 PGL329265 PQH329265 QAD329265 QJZ329265 QTV329265 RDR329265 RNN329265 RXJ329265 SHF329265 SRB329265 TAX329265 TKT329265 TUP329265 UEL329265 UOH329265 UYD329265 VHZ329265 VRV329265 WBR329265 WLN329265 WVJ329265 B394801 IX394801 ST394801 ACP394801 AML394801 AWH394801 BGD394801 BPZ394801 BZV394801 CJR394801 CTN394801 DDJ394801 DNF394801 DXB394801 EGX394801 EQT394801 FAP394801 FKL394801 FUH394801 GED394801 GNZ394801 GXV394801 HHR394801 HRN394801 IBJ394801 ILF394801 IVB394801 JEX394801 JOT394801 JYP394801 KIL394801 KSH394801 LCD394801 LLZ394801 LVV394801 MFR394801 MPN394801 MZJ394801 NJF394801 NTB394801 OCX394801 OMT394801 OWP394801 PGL394801 PQH394801 QAD394801 QJZ394801 QTV394801 RDR394801 RNN394801 RXJ394801 SHF394801 SRB394801 TAX394801 TKT394801 TUP394801 UEL394801 UOH394801 UYD394801 VHZ394801 VRV394801 WBR394801 WLN394801 WVJ394801 B460337 IX460337 ST460337 ACP460337 AML460337 AWH460337 BGD460337 BPZ460337 BZV460337 CJR460337 CTN460337 DDJ460337 DNF460337 DXB460337 EGX460337 EQT460337 FAP460337 FKL460337 FUH460337 GED460337 GNZ460337 GXV460337 HHR460337 HRN460337 IBJ460337 ILF460337 IVB460337 JEX460337 JOT460337 JYP460337 KIL460337 KSH460337 LCD460337 LLZ460337 LVV460337 MFR460337 MPN460337 MZJ460337 NJF460337 NTB460337 OCX460337 OMT460337 OWP460337 PGL460337 PQH460337 QAD460337 QJZ460337 QTV460337 RDR460337 RNN460337 RXJ460337 SHF460337 SRB460337 TAX460337 TKT460337 TUP460337 UEL460337 UOH460337 UYD460337 VHZ460337 VRV460337 WBR460337 WLN460337 WVJ460337 B525873 IX525873 ST525873 ACP525873 AML525873 AWH525873 BGD525873 BPZ525873 BZV525873 CJR525873 CTN525873 DDJ525873 DNF525873 DXB525873 EGX525873 EQT525873 FAP525873 FKL525873 FUH525873 GED525873 GNZ525873 GXV525873 HHR525873 HRN525873 IBJ525873 ILF525873 IVB525873 JEX525873 JOT525873 JYP525873 KIL525873 KSH525873 LCD525873 LLZ525873 LVV525873 MFR525873 MPN525873 MZJ525873 NJF525873 NTB525873 OCX525873 OMT525873 OWP525873 PGL525873 PQH525873 QAD525873 QJZ525873 QTV525873 RDR525873 RNN525873 RXJ525873 SHF525873 SRB525873 TAX525873 TKT525873 TUP525873 UEL525873 UOH525873 UYD525873 VHZ525873 VRV525873 WBR525873 WLN525873 WVJ525873 B591409 IX591409 ST591409 ACP591409 AML591409 AWH591409 BGD591409 BPZ591409 BZV591409 CJR591409 CTN591409 DDJ591409 DNF591409 DXB591409 EGX591409 EQT591409 FAP591409 FKL591409 FUH591409 GED591409 GNZ591409 GXV591409 HHR591409 HRN591409 IBJ591409 ILF591409 IVB591409 JEX591409 JOT591409 JYP591409 KIL591409 KSH591409 LCD591409 LLZ591409 LVV591409 MFR591409 MPN591409 MZJ591409 NJF591409 NTB591409 OCX591409 OMT591409 OWP591409 PGL591409 PQH591409 QAD591409 QJZ591409 QTV591409 RDR591409 RNN591409 RXJ591409 SHF591409 SRB591409 TAX591409 TKT591409 TUP591409 UEL591409 UOH591409 UYD591409 VHZ591409 VRV591409 WBR591409 WLN591409 WVJ591409 B656945 IX656945 ST656945 ACP656945 AML656945 AWH656945 BGD656945 BPZ656945 BZV656945 CJR656945 CTN656945 DDJ656945 DNF656945 DXB656945 EGX656945 EQT656945 FAP656945 FKL656945 FUH656945 GED656945 GNZ656945 GXV656945 HHR656945 HRN656945 IBJ656945 ILF656945 IVB656945 JEX656945 JOT656945 JYP656945 KIL656945 KSH656945 LCD656945 LLZ656945 LVV656945 MFR656945 MPN656945 MZJ656945 NJF656945 NTB656945 OCX656945 OMT656945 OWP656945 PGL656945 PQH656945 QAD656945 QJZ656945 QTV656945 RDR656945 RNN656945 RXJ656945 SHF656945 SRB656945 TAX656945 TKT656945 TUP656945 UEL656945 UOH656945 UYD656945 VHZ656945 VRV656945 WBR656945 WLN656945 WVJ656945 B722481 IX722481 ST722481 ACP722481 AML722481 AWH722481 BGD722481 BPZ722481 BZV722481 CJR722481 CTN722481 DDJ722481 DNF722481 DXB722481 EGX722481 EQT722481 FAP722481 FKL722481 FUH722481 GED722481 GNZ722481 GXV722481 HHR722481 HRN722481 IBJ722481 ILF722481 IVB722481 JEX722481 JOT722481 JYP722481 KIL722481 KSH722481 LCD722481 LLZ722481 LVV722481 MFR722481 MPN722481 MZJ722481 NJF722481 NTB722481 OCX722481 OMT722481 OWP722481 PGL722481 PQH722481 QAD722481 QJZ722481 QTV722481 RDR722481 RNN722481 RXJ722481 SHF722481 SRB722481 TAX722481 TKT722481 TUP722481 UEL722481 UOH722481 UYD722481 VHZ722481 VRV722481 WBR722481 WLN722481 WVJ722481 B788017 IX788017 ST788017 ACP788017 AML788017 AWH788017 BGD788017 BPZ788017 BZV788017 CJR788017 CTN788017 DDJ788017 DNF788017 DXB788017 EGX788017 EQT788017 FAP788017 FKL788017 FUH788017 GED788017 GNZ788017 GXV788017 HHR788017 HRN788017 IBJ788017 ILF788017 IVB788017 JEX788017 JOT788017 JYP788017 KIL788017 KSH788017 LCD788017 LLZ788017 LVV788017 MFR788017 MPN788017 MZJ788017 NJF788017 NTB788017 OCX788017 OMT788017 OWP788017 PGL788017 PQH788017 QAD788017 QJZ788017 QTV788017 RDR788017 RNN788017 RXJ788017 SHF788017 SRB788017 TAX788017 TKT788017 TUP788017 UEL788017 UOH788017 UYD788017 VHZ788017 VRV788017 WBR788017 WLN788017 WVJ788017 B853553 IX853553 ST853553 ACP853553 AML853553 AWH853553 BGD853553 BPZ853553 BZV853553 CJR853553 CTN853553 DDJ853553 DNF853553 DXB853553 EGX853553 EQT853553 FAP853553 FKL853553 FUH853553 GED853553 GNZ853553 GXV853553 HHR853553 HRN853553 IBJ853553 ILF853553 IVB853553 JEX853553 JOT853553 JYP853553 KIL853553 KSH853553 LCD853553 LLZ853553 LVV853553 MFR853553 MPN853553 MZJ853553 NJF853553 NTB853553 OCX853553 OMT853553 OWP853553 PGL853553 PQH853553 QAD853553 QJZ853553 QTV853553 RDR853553 RNN853553 RXJ853553 SHF853553 SRB853553 TAX853553 TKT853553 TUP853553 UEL853553 UOH853553 UYD853553 VHZ853553 VRV853553 WBR853553 WLN853553 WVJ853553 B919089 IX919089 ST919089 ACP919089 AML919089 AWH919089 BGD919089 BPZ919089 BZV919089 CJR919089 CTN919089 DDJ919089 DNF919089 DXB919089 EGX919089 EQT919089 FAP919089 FKL919089 FUH919089 GED919089 GNZ919089 GXV919089 HHR919089 HRN919089 IBJ919089 ILF919089 IVB919089 JEX919089 JOT919089 JYP919089 KIL919089 KSH919089 LCD919089 LLZ919089 LVV919089 MFR919089 MPN919089 MZJ919089 NJF919089 NTB919089 OCX919089 OMT919089 OWP919089 PGL919089 PQH919089 QAD919089 QJZ919089 QTV919089 RDR919089 RNN919089 RXJ919089 SHF919089 SRB919089 TAX919089 TKT919089 TUP919089 UEL919089 UOH919089 UYD919089 VHZ919089 VRV919089 WBR919089 WLN919089 WVJ919089 B984625 IX984625 ST984625 ACP984625 AML984625 AWH984625 BGD984625 BPZ984625 BZV984625 CJR984625 CTN984625 DDJ984625 DNF984625 DXB984625 EGX984625 EQT984625 FAP984625 FKL984625 FUH984625 GED984625 GNZ984625 GXV984625 HHR984625 HRN984625 IBJ984625 ILF984625 IVB984625 JEX984625 JOT984625 JYP984625 KIL984625 KSH984625 LCD984625 LLZ984625 LVV984625 MFR984625 MPN984625 MZJ984625 NJF984625 NTB984625 OCX984625 OMT984625 OWP984625 PGL984625 PQH984625 QAD984625 QJZ984625 QTV984625 RDR984625 RNN984625 RXJ984625 SHF984625 SRB984625 TAX984625 TKT984625 TUP984625 UEL984625 UOH984625 UYD984625 VHZ984625 VRV984625 WBR984625 WLN984625 WVJ984625 B1636 IX1636 ST1636 ACP1636 AML1636 AWH1636 BGD1636 BPZ1636 BZV1636 CJR1636 CTN1636 DDJ1636 DNF1636 DXB1636 EGX1636 EQT1636 FAP1636 FKL1636 FUH1636 GED1636 GNZ1636 GXV1636 HHR1636 HRN1636 IBJ1636 ILF1636 IVB1636 JEX1636 JOT1636 JYP1636 KIL1636 KSH1636 LCD1636 LLZ1636 LVV1636 MFR1636 MPN1636 MZJ1636 NJF1636 NTB1636 OCX1636 OMT1636 OWP1636 PGL1636 PQH1636 QAD1636 QJZ1636 QTV1636 RDR1636 RNN1636 RXJ1636 SHF1636 SRB1636 TAX1636 TKT1636 TUP1636 UEL1636 UOH1636 UYD1636 VHZ1636 VRV1636 WBR1636 WLN1636 WVJ1636 B67172 IX67172 ST67172 ACP67172 AML67172 AWH67172 BGD67172 BPZ67172 BZV67172 CJR67172 CTN67172 DDJ67172 DNF67172 DXB67172 EGX67172 EQT67172 FAP67172 FKL67172 FUH67172 GED67172 GNZ67172 GXV67172 HHR67172 HRN67172 IBJ67172 ILF67172 IVB67172 JEX67172 JOT67172 JYP67172 KIL67172 KSH67172 LCD67172 LLZ67172 LVV67172 MFR67172 MPN67172 MZJ67172 NJF67172 NTB67172 OCX67172 OMT67172 OWP67172 PGL67172 PQH67172 QAD67172 QJZ67172 QTV67172 RDR67172 RNN67172 RXJ67172 SHF67172 SRB67172 TAX67172 TKT67172 TUP67172 UEL67172 UOH67172 UYD67172 VHZ67172 VRV67172 WBR67172 WLN67172 WVJ67172 B132708 IX132708 ST132708 ACP132708 AML132708 AWH132708 BGD132708 BPZ132708 BZV132708 CJR132708 CTN132708 DDJ132708 DNF132708 DXB132708 EGX132708 EQT132708 FAP132708 FKL132708 FUH132708 GED132708 GNZ132708 GXV132708 HHR132708 HRN132708 IBJ132708 ILF132708 IVB132708 JEX132708 JOT132708 JYP132708 KIL132708 KSH132708 LCD132708 LLZ132708 LVV132708 MFR132708 MPN132708 MZJ132708 NJF132708 NTB132708 OCX132708 OMT132708 OWP132708 PGL132708 PQH132708 QAD132708 QJZ132708 QTV132708 RDR132708 RNN132708 RXJ132708 SHF132708 SRB132708 TAX132708 TKT132708 TUP132708 UEL132708 UOH132708 UYD132708 VHZ132708 VRV132708 WBR132708 WLN132708 WVJ132708 B198244 IX198244 ST198244 ACP198244 AML198244 AWH198244 BGD198244 BPZ198244 BZV198244 CJR198244 CTN198244 DDJ198244 DNF198244 DXB198244 EGX198244 EQT198244 FAP198244 FKL198244 FUH198244 GED198244 GNZ198244 GXV198244 HHR198244 HRN198244 IBJ198244 ILF198244 IVB198244 JEX198244 JOT198244 JYP198244 KIL198244 KSH198244 LCD198244 LLZ198244 LVV198244 MFR198244 MPN198244 MZJ198244 NJF198244 NTB198244 OCX198244 OMT198244 OWP198244 PGL198244 PQH198244 QAD198244 QJZ198244 QTV198244 RDR198244 RNN198244 RXJ198244 SHF198244 SRB198244 TAX198244 TKT198244 TUP198244 UEL198244 UOH198244 UYD198244 VHZ198244 VRV198244 WBR198244 WLN198244 WVJ198244 B263780 IX263780 ST263780 ACP263780 AML263780 AWH263780 BGD263780 BPZ263780 BZV263780 CJR263780 CTN263780 DDJ263780 DNF263780 DXB263780 EGX263780 EQT263780 FAP263780 FKL263780 FUH263780 GED263780 GNZ263780 GXV263780 HHR263780 HRN263780 IBJ263780 ILF263780 IVB263780 JEX263780 JOT263780 JYP263780 KIL263780 KSH263780 LCD263780 LLZ263780 LVV263780 MFR263780 MPN263780 MZJ263780 NJF263780 NTB263780 OCX263780 OMT263780 OWP263780 PGL263780 PQH263780 QAD263780 QJZ263780 QTV263780 RDR263780 RNN263780 RXJ263780 SHF263780 SRB263780 TAX263780 TKT263780 TUP263780 UEL263780 UOH263780 UYD263780 VHZ263780 VRV263780 WBR263780 WLN263780 WVJ263780 B329316 IX329316 ST329316 ACP329316 AML329316 AWH329316 BGD329316 BPZ329316 BZV329316 CJR329316 CTN329316 DDJ329316 DNF329316 DXB329316 EGX329316 EQT329316 FAP329316 FKL329316 FUH329316 GED329316 GNZ329316 GXV329316 HHR329316 HRN329316 IBJ329316 ILF329316 IVB329316 JEX329316 JOT329316 JYP329316 KIL329316 KSH329316 LCD329316 LLZ329316 LVV329316 MFR329316 MPN329316 MZJ329316 NJF329316 NTB329316 OCX329316 OMT329316 OWP329316 PGL329316 PQH329316 QAD329316 QJZ329316 QTV329316 RDR329316 RNN329316 RXJ329316 SHF329316 SRB329316 TAX329316 TKT329316 TUP329316 UEL329316 UOH329316 UYD329316 VHZ329316 VRV329316 WBR329316 WLN329316 WVJ329316 B394852 IX394852 ST394852 ACP394852 AML394852 AWH394852 BGD394852 BPZ394852 BZV394852 CJR394852 CTN394852 DDJ394852 DNF394852 DXB394852 EGX394852 EQT394852 FAP394852 FKL394852 FUH394852 GED394852 GNZ394852 GXV394852 HHR394852 HRN394852 IBJ394852 ILF394852 IVB394852 JEX394852 JOT394852 JYP394852 KIL394852 KSH394852 LCD394852 LLZ394852 LVV394852 MFR394852 MPN394852 MZJ394852 NJF394852 NTB394852 OCX394852 OMT394852 OWP394852 PGL394852 PQH394852 QAD394852 QJZ394852 QTV394852 RDR394852 RNN394852 RXJ394852 SHF394852 SRB394852 TAX394852 TKT394852 TUP394852 UEL394852 UOH394852 UYD394852 VHZ394852 VRV394852 WBR394852 WLN394852 WVJ394852 B460388 IX460388 ST460388 ACP460388 AML460388 AWH460388 BGD460388 BPZ460388 BZV460388 CJR460388 CTN460388 DDJ460388 DNF460388 DXB460388 EGX460388 EQT460388 FAP460388 FKL460388 FUH460388 GED460388 GNZ460388 GXV460388 HHR460388 HRN460388 IBJ460388 ILF460388 IVB460388 JEX460388 JOT460388 JYP460388 KIL460388 KSH460388 LCD460388 LLZ460388 LVV460388 MFR460388 MPN460388 MZJ460388 NJF460388 NTB460388 OCX460388 OMT460388 OWP460388 PGL460388 PQH460388 QAD460388 QJZ460388 QTV460388 RDR460388 RNN460388 RXJ460388 SHF460388 SRB460388 TAX460388 TKT460388 TUP460388 UEL460388 UOH460388 UYD460388 VHZ460388 VRV460388 WBR460388 WLN460388 WVJ460388 B525924 IX525924 ST525924 ACP525924 AML525924 AWH525924 BGD525924 BPZ525924 BZV525924 CJR525924 CTN525924 DDJ525924 DNF525924 DXB525924 EGX525924 EQT525924 FAP525924 FKL525924 FUH525924 GED525924 GNZ525924 GXV525924 HHR525924 HRN525924 IBJ525924 ILF525924 IVB525924 JEX525924 JOT525924 JYP525924 KIL525924 KSH525924 LCD525924 LLZ525924 LVV525924 MFR525924 MPN525924 MZJ525924 NJF525924 NTB525924 OCX525924 OMT525924 OWP525924 PGL525924 PQH525924 QAD525924 QJZ525924 QTV525924 RDR525924 RNN525924 RXJ525924 SHF525924 SRB525924 TAX525924 TKT525924 TUP525924 UEL525924 UOH525924 UYD525924 VHZ525924 VRV525924 WBR525924 WLN525924 WVJ525924 B591460 IX591460 ST591460 ACP591460 AML591460 AWH591460 BGD591460 BPZ591460 BZV591460 CJR591460 CTN591460 DDJ591460 DNF591460 DXB591460 EGX591460 EQT591460 FAP591460 FKL591460 FUH591460 GED591460 GNZ591460 GXV591460 HHR591460 HRN591460 IBJ591460 ILF591460 IVB591460 JEX591460 JOT591460 JYP591460 KIL591460 KSH591460 LCD591460 LLZ591460 LVV591460 MFR591460 MPN591460 MZJ591460 NJF591460 NTB591460 OCX591460 OMT591460 OWP591460 PGL591460 PQH591460 QAD591460 QJZ591460 QTV591460 RDR591460 RNN591460 RXJ591460 SHF591460 SRB591460 TAX591460 TKT591460 TUP591460 UEL591460 UOH591460 UYD591460 VHZ591460 VRV591460 WBR591460 WLN591460 WVJ591460 B656996 IX656996 ST656996 ACP656996 AML656996 AWH656996 BGD656996 BPZ656996 BZV656996 CJR656996 CTN656996 DDJ656996 DNF656996 DXB656996 EGX656996 EQT656996 FAP656996 FKL656996 FUH656996 GED656996 GNZ656996 GXV656996 HHR656996 HRN656996 IBJ656996 ILF656996 IVB656996 JEX656996 JOT656996 JYP656996 KIL656996 KSH656996 LCD656996 LLZ656996 LVV656996 MFR656996 MPN656996 MZJ656996 NJF656996 NTB656996 OCX656996 OMT656996 OWP656996 PGL656996 PQH656996 QAD656996 QJZ656996 QTV656996 RDR656996 RNN656996 RXJ656996 SHF656996 SRB656996 TAX656996 TKT656996 TUP656996 UEL656996 UOH656996 UYD656996 VHZ656996 VRV656996 WBR656996 WLN656996 WVJ656996 B722532 IX722532 ST722532 ACP722532 AML722532 AWH722532 BGD722532 BPZ722532 BZV722532 CJR722532 CTN722532 DDJ722532 DNF722532 DXB722532 EGX722532 EQT722532 FAP722532 FKL722532 FUH722532 GED722532 GNZ722532 GXV722532 HHR722532 HRN722532 IBJ722532 ILF722532 IVB722532 JEX722532 JOT722532 JYP722532 KIL722532 KSH722532 LCD722532 LLZ722532 LVV722532 MFR722532 MPN722532 MZJ722532 NJF722532 NTB722532 OCX722532 OMT722532 OWP722532 PGL722532 PQH722532 QAD722532 QJZ722532 QTV722532 RDR722532 RNN722532 RXJ722532 SHF722532 SRB722532 TAX722532 TKT722532 TUP722532 UEL722532 UOH722532 UYD722532 VHZ722532 VRV722532 WBR722532 WLN722532 WVJ722532 B788068 IX788068 ST788068 ACP788068 AML788068 AWH788068 BGD788068 BPZ788068 BZV788068 CJR788068 CTN788068 DDJ788068 DNF788068 DXB788068 EGX788068 EQT788068 FAP788068 FKL788068 FUH788068 GED788068 GNZ788068 GXV788068 HHR788068 HRN788068 IBJ788068 ILF788068 IVB788068 JEX788068 JOT788068 JYP788068 KIL788068 KSH788068 LCD788068 LLZ788068 LVV788068 MFR788068 MPN788068 MZJ788068 NJF788068 NTB788068 OCX788068 OMT788068 OWP788068 PGL788068 PQH788068 QAD788068 QJZ788068 QTV788068 RDR788068 RNN788068 RXJ788068 SHF788068 SRB788068 TAX788068 TKT788068 TUP788068 UEL788068 UOH788068 UYD788068 VHZ788068 VRV788068 WBR788068 WLN788068 WVJ788068 B853604 IX853604 ST853604 ACP853604 AML853604 AWH853604 BGD853604 BPZ853604 BZV853604 CJR853604 CTN853604 DDJ853604 DNF853604 DXB853604 EGX853604 EQT853604 FAP853604 FKL853604 FUH853604 GED853604 GNZ853604 GXV853604 HHR853604 HRN853604 IBJ853604 ILF853604 IVB853604 JEX853604 JOT853604 JYP853604 KIL853604 KSH853604 LCD853604 LLZ853604 LVV853604 MFR853604 MPN853604 MZJ853604 NJF853604 NTB853604 OCX853604 OMT853604 OWP853604 PGL853604 PQH853604 QAD853604 QJZ853604 QTV853604 RDR853604 RNN853604 RXJ853604 SHF853604 SRB853604 TAX853604 TKT853604 TUP853604 UEL853604 UOH853604 UYD853604 VHZ853604 VRV853604 WBR853604 WLN853604 WVJ853604 B919140 IX919140 ST919140 ACP919140 AML919140 AWH919140 BGD919140 BPZ919140 BZV919140 CJR919140 CTN919140 DDJ919140 DNF919140 DXB919140 EGX919140 EQT919140 FAP919140 FKL919140 FUH919140 GED919140 GNZ919140 GXV919140 HHR919140 HRN919140 IBJ919140 ILF919140 IVB919140 JEX919140 JOT919140 JYP919140 KIL919140 KSH919140 LCD919140 LLZ919140 LVV919140 MFR919140 MPN919140 MZJ919140 NJF919140 NTB919140 OCX919140 OMT919140 OWP919140 PGL919140 PQH919140 QAD919140 QJZ919140 QTV919140 RDR919140 RNN919140 RXJ919140 SHF919140 SRB919140 TAX919140 TKT919140 TUP919140 UEL919140 UOH919140 UYD919140 VHZ919140 VRV919140 WBR919140 WLN919140 WVJ919140 B984676 IX984676 ST984676 ACP984676 AML984676 AWH984676 BGD984676 BPZ984676 BZV984676 CJR984676 CTN984676 DDJ984676 DNF984676 DXB984676 EGX984676 EQT984676 FAP984676 FKL984676 FUH984676 GED984676 GNZ984676 GXV984676 HHR984676 HRN984676 IBJ984676 ILF984676 IVB984676 JEX984676 JOT984676 JYP984676 KIL984676 KSH984676 LCD984676 LLZ984676 LVV984676 MFR984676 MPN984676 MZJ984676 NJF984676 NTB984676 OCX984676 OMT984676 OWP984676 PGL984676 PQH984676 QAD984676 QJZ984676 QTV984676 RDR984676 RNN984676 RXJ984676 SHF984676 SRB984676 TAX984676 TKT984676 TUP984676 UEL984676 UOH984676 UYD984676 VHZ984676 VRV984676 WBR984676 WLN984676 WVJ984676 B1628 IX1628 ST1628 ACP1628 AML1628 AWH1628 BGD1628 BPZ1628 BZV1628 CJR1628 CTN1628 DDJ1628 DNF1628 DXB1628 EGX1628 EQT1628 FAP1628 FKL1628 FUH1628 GED1628 GNZ1628 GXV1628 HHR1628 HRN1628 IBJ1628 ILF1628 IVB1628 JEX1628 JOT1628 JYP1628 KIL1628 KSH1628 LCD1628 LLZ1628 LVV1628 MFR1628 MPN1628 MZJ1628 NJF1628 NTB1628 OCX1628 OMT1628 OWP1628 PGL1628 PQH1628 QAD1628 QJZ1628 QTV1628 RDR1628 RNN1628 RXJ1628 SHF1628 SRB1628 TAX1628 TKT1628 TUP1628 UEL1628 UOH1628 UYD1628 VHZ1628 VRV1628 WBR1628 WLN1628 WVJ1628 B67164 IX67164 ST67164 ACP67164 AML67164 AWH67164 BGD67164 BPZ67164 BZV67164 CJR67164 CTN67164 DDJ67164 DNF67164 DXB67164 EGX67164 EQT67164 FAP67164 FKL67164 FUH67164 GED67164 GNZ67164 GXV67164 HHR67164 HRN67164 IBJ67164 ILF67164 IVB67164 JEX67164 JOT67164 JYP67164 KIL67164 KSH67164 LCD67164 LLZ67164 LVV67164 MFR67164 MPN67164 MZJ67164 NJF67164 NTB67164 OCX67164 OMT67164 OWP67164 PGL67164 PQH67164 QAD67164 QJZ67164 QTV67164 RDR67164 RNN67164 RXJ67164 SHF67164 SRB67164 TAX67164 TKT67164 TUP67164 UEL67164 UOH67164 UYD67164 VHZ67164 VRV67164 WBR67164 WLN67164 WVJ67164 B132700 IX132700 ST132700 ACP132700 AML132700 AWH132700 BGD132700 BPZ132700 BZV132700 CJR132700 CTN132700 DDJ132700 DNF132700 DXB132700 EGX132700 EQT132700 FAP132700 FKL132700 FUH132700 GED132700 GNZ132700 GXV132700 HHR132700 HRN132700 IBJ132700 ILF132700 IVB132700 JEX132700 JOT132700 JYP132700 KIL132700 KSH132700 LCD132700 LLZ132700 LVV132700 MFR132700 MPN132700 MZJ132700 NJF132700 NTB132700 OCX132700 OMT132700 OWP132700 PGL132700 PQH132700 QAD132700 QJZ132700 QTV132700 RDR132700 RNN132700 RXJ132700 SHF132700 SRB132700 TAX132700 TKT132700 TUP132700 UEL132700 UOH132700 UYD132700 VHZ132700 VRV132700 WBR132700 WLN132700 WVJ132700 B198236 IX198236 ST198236 ACP198236 AML198236 AWH198236 BGD198236 BPZ198236 BZV198236 CJR198236 CTN198236 DDJ198236 DNF198236 DXB198236 EGX198236 EQT198236 FAP198236 FKL198236 FUH198236 GED198236 GNZ198236 GXV198236 HHR198236 HRN198236 IBJ198236 ILF198236 IVB198236 JEX198236 JOT198236 JYP198236 KIL198236 KSH198236 LCD198236 LLZ198236 LVV198236 MFR198236 MPN198236 MZJ198236 NJF198236 NTB198236 OCX198236 OMT198236 OWP198236 PGL198236 PQH198236 QAD198236 QJZ198236 QTV198236 RDR198236 RNN198236 RXJ198236 SHF198236 SRB198236 TAX198236 TKT198236 TUP198236 UEL198236 UOH198236 UYD198236 VHZ198236 VRV198236 WBR198236 WLN198236 WVJ198236 B263772 IX263772 ST263772 ACP263772 AML263772 AWH263772 BGD263772 BPZ263772 BZV263772 CJR263772 CTN263772 DDJ263772 DNF263772 DXB263772 EGX263772 EQT263772 FAP263772 FKL263772 FUH263772 GED263772 GNZ263772 GXV263772 HHR263772 HRN263772 IBJ263772 ILF263772 IVB263772 JEX263772 JOT263772 JYP263772 KIL263772 KSH263772 LCD263772 LLZ263772 LVV263772 MFR263772 MPN263772 MZJ263772 NJF263772 NTB263772 OCX263772 OMT263772 OWP263772 PGL263772 PQH263772 QAD263772 QJZ263772 QTV263772 RDR263772 RNN263772 RXJ263772 SHF263772 SRB263772 TAX263772 TKT263772 TUP263772 UEL263772 UOH263772 UYD263772 VHZ263772 VRV263772 WBR263772 WLN263772 WVJ263772 B329308 IX329308 ST329308 ACP329308 AML329308 AWH329308 BGD329308 BPZ329308 BZV329308 CJR329308 CTN329308 DDJ329308 DNF329308 DXB329308 EGX329308 EQT329308 FAP329308 FKL329308 FUH329308 GED329308 GNZ329308 GXV329308 HHR329308 HRN329308 IBJ329308 ILF329308 IVB329308 JEX329308 JOT329308 JYP329308 KIL329308 KSH329308 LCD329308 LLZ329308 LVV329308 MFR329308 MPN329308 MZJ329308 NJF329308 NTB329308 OCX329308 OMT329308 OWP329308 PGL329308 PQH329308 QAD329308 QJZ329308 QTV329308 RDR329308 RNN329308 RXJ329308 SHF329308 SRB329308 TAX329308 TKT329308 TUP329308 UEL329308 UOH329308 UYD329308 VHZ329308 VRV329308 WBR329308 WLN329308 WVJ329308 B394844 IX394844 ST394844 ACP394844 AML394844 AWH394844 BGD394844 BPZ394844 BZV394844 CJR394844 CTN394844 DDJ394844 DNF394844 DXB394844 EGX394844 EQT394844 FAP394844 FKL394844 FUH394844 GED394844 GNZ394844 GXV394844 HHR394844 HRN394844 IBJ394844 ILF394844 IVB394844 JEX394844 JOT394844 JYP394844 KIL394844 KSH394844 LCD394844 LLZ394844 LVV394844 MFR394844 MPN394844 MZJ394844 NJF394844 NTB394844 OCX394844 OMT394844 OWP394844 PGL394844 PQH394844 QAD394844 QJZ394844 QTV394844 RDR394844 RNN394844 RXJ394844 SHF394844 SRB394844 TAX394844 TKT394844 TUP394844 UEL394844 UOH394844 UYD394844 VHZ394844 VRV394844 WBR394844 WLN394844 WVJ394844 B460380 IX460380 ST460380 ACP460380 AML460380 AWH460380 BGD460380 BPZ460380 BZV460380 CJR460380 CTN460380 DDJ460380 DNF460380 DXB460380 EGX460380 EQT460380 FAP460380 FKL460380 FUH460380 GED460380 GNZ460380 GXV460380 HHR460380 HRN460380 IBJ460380 ILF460380 IVB460380 JEX460380 JOT460380 JYP460380 KIL460380 KSH460380 LCD460380 LLZ460380 LVV460380 MFR460380 MPN460380 MZJ460380 NJF460380 NTB460380 OCX460380 OMT460380 OWP460380 PGL460380 PQH460380 QAD460380 QJZ460380 QTV460380 RDR460380 RNN460380 RXJ460380 SHF460380 SRB460380 TAX460380 TKT460380 TUP460380 UEL460380 UOH460380 UYD460380 VHZ460380 VRV460380 WBR460380 WLN460380 WVJ460380 B525916 IX525916 ST525916 ACP525916 AML525916 AWH525916 BGD525916 BPZ525916 BZV525916 CJR525916 CTN525916 DDJ525916 DNF525916 DXB525916 EGX525916 EQT525916 FAP525916 FKL525916 FUH525916 GED525916 GNZ525916 GXV525916 HHR525916 HRN525916 IBJ525916 ILF525916 IVB525916 JEX525916 JOT525916 JYP525916 KIL525916 KSH525916 LCD525916 LLZ525916 LVV525916 MFR525916 MPN525916 MZJ525916 NJF525916 NTB525916 OCX525916 OMT525916 OWP525916 PGL525916 PQH525916 QAD525916 QJZ525916 QTV525916 RDR525916 RNN525916 RXJ525916 SHF525916 SRB525916 TAX525916 TKT525916 TUP525916 UEL525916 UOH525916 UYD525916 VHZ525916 VRV525916 WBR525916 WLN525916 WVJ525916 B591452 IX591452 ST591452 ACP591452 AML591452 AWH591452 BGD591452 BPZ591452 BZV591452 CJR591452 CTN591452 DDJ591452 DNF591452 DXB591452 EGX591452 EQT591452 FAP591452 FKL591452 FUH591452 GED591452 GNZ591452 GXV591452 HHR591452 HRN591452 IBJ591452 ILF591452 IVB591452 JEX591452 JOT591452 JYP591452 KIL591452 KSH591452 LCD591452 LLZ591452 LVV591452 MFR591452 MPN591452 MZJ591452 NJF591452 NTB591452 OCX591452 OMT591452 OWP591452 PGL591452 PQH591452 QAD591452 QJZ591452 QTV591452 RDR591452 RNN591452 RXJ591452 SHF591452 SRB591452 TAX591452 TKT591452 TUP591452 UEL591452 UOH591452 UYD591452 VHZ591452 VRV591452 WBR591452 WLN591452 WVJ591452 B656988 IX656988 ST656988 ACP656988 AML656988 AWH656988 BGD656988 BPZ656988 BZV656988 CJR656988 CTN656988 DDJ656988 DNF656988 DXB656988 EGX656988 EQT656988 FAP656988 FKL656988 FUH656988 GED656988 GNZ656988 GXV656988 HHR656988 HRN656988 IBJ656988 ILF656988 IVB656988 JEX656988 JOT656988 JYP656988 KIL656988 KSH656988 LCD656988 LLZ656988 LVV656988 MFR656988 MPN656988 MZJ656988 NJF656988 NTB656988 OCX656988 OMT656988 OWP656988 PGL656988 PQH656988 QAD656988 QJZ656988 QTV656988 RDR656988 RNN656988 RXJ656988 SHF656988 SRB656988 TAX656988 TKT656988 TUP656988 UEL656988 UOH656988 UYD656988 VHZ656988 VRV656988 WBR656988 WLN656988 WVJ656988 B722524 IX722524 ST722524 ACP722524 AML722524 AWH722524 BGD722524 BPZ722524 BZV722524 CJR722524 CTN722524 DDJ722524 DNF722524 DXB722524 EGX722524 EQT722524 FAP722524 FKL722524 FUH722524 GED722524 GNZ722524 GXV722524 HHR722524 HRN722524 IBJ722524 ILF722524 IVB722524 JEX722524 JOT722524 JYP722524 KIL722524 KSH722524 LCD722524 LLZ722524 LVV722524 MFR722524 MPN722524 MZJ722524 NJF722524 NTB722524 OCX722524 OMT722524 OWP722524 PGL722524 PQH722524 QAD722524 QJZ722524 QTV722524 RDR722524 RNN722524 RXJ722524 SHF722524 SRB722524 TAX722524 TKT722524 TUP722524 UEL722524 UOH722524 UYD722524 VHZ722524 VRV722524 WBR722524 WLN722524 WVJ722524 B788060 IX788060 ST788060 ACP788060 AML788060 AWH788060 BGD788060 BPZ788060 BZV788060 CJR788060 CTN788060 DDJ788060 DNF788060 DXB788060 EGX788060 EQT788060 FAP788060 FKL788060 FUH788060 GED788060 GNZ788060 GXV788060 HHR788060 HRN788060 IBJ788060 ILF788060 IVB788060 JEX788060 JOT788060 JYP788060 KIL788060 KSH788060 LCD788060 LLZ788060 LVV788060 MFR788060 MPN788060 MZJ788060 NJF788060 NTB788060 OCX788060 OMT788060 OWP788060 PGL788060 PQH788060 QAD788060 QJZ788060 QTV788060 RDR788060 RNN788060 RXJ788060 SHF788060 SRB788060 TAX788060 TKT788060 TUP788060 UEL788060 UOH788060 UYD788060 VHZ788060 VRV788060 WBR788060 WLN788060 WVJ788060 B853596 IX853596 ST853596 ACP853596 AML853596 AWH853596 BGD853596 BPZ853596 BZV853596 CJR853596 CTN853596 DDJ853596 DNF853596 DXB853596 EGX853596 EQT853596 FAP853596 FKL853596 FUH853596 GED853596 GNZ853596 GXV853596 HHR853596 HRN853596 IBJ853596 ILF853596 IVB853596 JEX853596 JOT853596 JYP853596 KIL853596 KSH853596 LCD853596 LLZ853596 LVV853596 MFR853596 MPN853596 MZJ853596 NJF853596 NTB853596 OCX853596 OMT853596 OWP853596 PGL853596 PQH853596 QAD853596 QJZ853596 QTV853596 RDR853596 RNN853596 RXJ853596 SHF853596 SRB853596 TAX853596 TKT853596 TUP853596 UEL853596 UOH853596 UYD853596 VHZ853596 VRV853596 WBR853596 WLN853596 WVJ853596 B919132 IX919132 ST919132 ACP919132 AML919132 AWH919132 BGD919132 BPZ919132 BZV919132 CJR919132 CTN919132 DDJ919132 DNF919132 DXB919132 EGX919132 EQT919132 FAP919132 FKL919132 FUH919132 GED919132 GNZ919132 GXV919132 HHR919132 HRN919132 IBJ919132 ILF919132 IVB919132 JEX919132 JOT919132 JYP919132 KIL919132 KSH919132 LCD919132 LLZ919132 LVV919132 MFR919132 MPN919132 MZJ919132 NJF919132 NTB919132 OCX919132 OMT919132 OWP919132 PGL919132 PQH919132 QAD919132 QJZ919132 QTV919132 RDR919132 RNN919132 RXJ919132 SHF919132 SRB919132 TAX919132 TKT919132 TUP919132 UEL919132 UOH919132 UYD919132 VHZ919132 VRV919132 WBR919132 WLN919132 WVJ919132 B984668 IX984668 ST984668 ACP984668 AML984668 AWH984668 BGD984668 BPZ984668 BZV984668 CJR984668 CTN984668 DDJ984668 DNF984668 DXB984668 EGX984668 EQT984668 FAP984668 FKL984668 FUH984668 GED984668 GNZ984668 GXV984668 HHR984668 HRN984668 IBJ984668 ILF984668 IVB984668 JEX984668 JOT984668 JYP984668 KIL984668 KSH984668 LCD984668 LLZ984668 LVV984668 MFR984668 MPN984668 MZJ984668 NJF984668 NTB984668 OCX984668 OMT984668 OWP984668 PGL984668 PQH984668 QAD984668 QJZ984668 QTV984668 RDR984668 RNN984668 RXJ984668 SHF984668 SRB984668 TAX984668 TKT984668 TUP984668 UEL984668 UOH984668 UYD984668 VHZ984668 VRV984668 WBR984668 WLN984668 WVJ984668 B1633 IX1633 ST1633 ACP1633 AML1633 AWH1633 BGD1633 BPZ1633 BZV1633 CJR1633 CTN1633 DDJ1633 DNF1633 DXB1633 EGX1633 EQT1633 FAP1633 FKL1633 FUH1633 GED1633 GNZ1633 GXV1633 HHR1633 HRN1633 IBJ1633 ILF1633 IVB1633 JEX1633 JOT1633 JYP1633 KIL1633 KSH1633 LCD1633 LLZ1633 LVV1633 MFR1633 MPN1633 MZJ1633 NJF1633 NTB1633 OCX1633 OMT1633 OWP1633 PGL1633 PQH1633 QAD1633 QJZ1633 QTV1633 RDR1633 RNN1633 RXJ1633 SHF1633 SRB1633 TAX1633 TKT1633 TUP1633 UEL1633 UOH1633 UYD1633 VHZ1633 VRV1633 WBR1633 WLN1633 WVJ1633 B67169 IX67169 ST67169 ACP67169 AML67169 AWH67169 BGD67169 BPZ67169 BZV67169 CJR67169 CTN67169 DDJ67169 DNF67169 DXB67169 EGX67169 EQT67169 FAP67169 FKL67169 FUH67169 GED67169 GNZ67169 GXV67169 HHR67169 HRN67169 IBJ67169 ILF67169 IVB67169 JEX67169 JOT67169 JYP67169 KIL67169 KSH67169 LCD67169 LLZ67169 LVV67169 MFR67169 MPN67169 MZJ67169 NJF67169 NTB67169 OCX67169 OMT67169 OWP67169 PGL67169 PQH67169 QAD67169 QJZ67169 QTV67169 RDR67169 RNN67169 RXJ67169 SHF67169 SRB67169 TAX67169 TKT67169 TUP67169 UEL67169 UOH67169 UYD67169 VHZ67169 VRV67169 WBR67169 WLN67169 WVJ67169 B132705 IX132705 ST132705 ACP132705 AML132705 AWH132705 BGD132705 BPZ132705 BZV132705 CJR132705 CTN132705 DDJ132705 DNF132705 DXB132705 EGX132705 EQT132705 FAP132705 FKL132705 FUH132705 GED132705 GNZ132705 GXV132705 HHR132705 HRN132705 IBJ132705 ILF132705 IVB132705 JEX132705 JOT132705 JYP132705 KIL132705 KSH132705 LCD132705 LLZ132705 LVV132705 MFR132705 MPN132705 MZJ132705 NJF132705 NTB132705 OCX132705 OMT132705 OWP132705 PGL132705 PQH132705 QAD132705 QJZ132705 QTV132705 RDR132705 RNN132705 RXJ132705 SHF132705 SRB132705 TAX132705 TKT132705 TUP132705 UEL132705 UOH132705 UYD132705 VHZ132705 VRV132705 WBR132705 WLN132705 WVJ132705 B198241 IX198241 ST198241 ACP198241 AML198241 AWH198241 BGD198241 BPZ198241 BZV198241 CJR198241 CTN198241 DDJ198241 DNF198241 DXB198241 EGX198241 EQT198241 FAP198241 FKL198241 FUH198241 GED198241 GNZ198241 GXV198241 HHR198241 HRN198241 IBJ198241 ILF198241 IVB198241 JEX198241 JOT198241 JYP198241 KIL198241 KSH198241 LCD198241 LLZ198241 LVV198241 MFR198241 MPN198241 MZJ198241 NJF198241 NTB198241 OCX198241 OMT198241 OWP198241 PGL198241 PQH198241 QAD198241 QJZ198241 QTV198241 RDR198241 RNN198241 RXJ198241 SHF198241 SRB198241 TAX198241 TKT198241 TUP198241 UEL198241 UOH198241 UYD198241 VHZ198241 VRV198241 WBR198241 WLN198241 WVJ198241 B263777 IX263777 ST263777 ACP263777 AML263777 AWH263777 BGD263777 BPZ263777 BZV263777 CJR263777 CTN263777 DDJ263777 DNF263777 DXB263777 EGX263777 EQT263777 FAP263777 FKL263777 FUH263777 GED263777 GNZ263777 GXV263777 HHR263777 HRN263777 IBJ263777 ILF263777 IVB263777 JEX263777 JOT263777 JYP263777 KIL263777 KSH263777 LCD263777 LLZ263777 LVV263777 MFR263777 MPN263777 MZJ263777 NJF263777 NTB263777 OCX263777 OMT263777 OWP263777 PGL263777 PQH263777 QAD263777 QJZ263777 QTV263777 RDR263777 RNN263777 RXJ263777 SHF263777 SRB263777 TAX263777 TKT263777 TUP263777 UEL263777 UOH263777 UYD263777 VHZ263777 VRV263777 WBR263777 WLN263777 WVJ263777 B329313 IX329313 ST329313 ACP329313 AML329313 AWH329313 BGD329313 BPZ329313 BZV329313 CJR329313 CTN329313 DDJ329313 DNF329313 DXB329313 EGX329313 EQT329313 FAP329313 FKL329313 FUH329313 GED329313 GNZ329313 GXV329313 HHR329313 HRN329313 IBJ329313 ILF329313 IVB329313 JEX329313 JOT329313 JYP329313 KIL329313 KSH329313 LCD329313 LLZ329313 LVV329313 MFR329313 MPN329313 MZJ329313 NJF329313 NTB329313 OCX329313 OMT329313 OWP329313 PGL329313 PQH329313 QAD329313 QJZ329313 QTV329313 RDR329313 RNN329313 RXJ329313 SHF329313 SRB329313 TAX329313 TKT329313 TUP329313 UEL329313 UOH329313 UYD329313 VHZ329313 VRV329313 WBR329313 WLN329313 WVJ329313 B394849 IX394849 ST394849 ACP394849 AML394849 AWH394849 BGD394849 BPZ394849 BZV394849 CJR394849 CTN394849 DDJ394849 DNF394849 DXB394849 EGX394849 EQT394849 FAP394849 FKL394849 FUH394849 GED394849 GNZ394849 GXV394849 HHR394849 HRN394849 IBJ394849 ILF394849 IVB394849 JEX394849 JOT394849 JYP394849 KIL394849 KSH394849 LCD394849 LLZ394849 LVV394849 MFR394849 MPN394849 MZJ394849 NJF394849 NTB394849 OCX394849 OMT394849 OWP394849 PGL394849 PQH394849 QAD394849 QJZ394849 QTV394849 RDR394849 RNN394849 RXJ394849 SHF394849 SRB394849 TAX394849 TKT394849 TUP394849 UEL394849 UOH394849 UYD394849 VHZ394849 VRV394849 WBR394849 WLN394849 WVJ394849 B460385 IX460385 ST460385 ACP460385 AML460385 AWH460385 BGD460385 BPZ460385 BZV460385 CJR460385 CTN460385 DDJ460385 DNF460385 DXB460385 EGX460385 EQT460385 FAP460385 FKL460385 FUH460385 GED460385 GNZ460385 GXV460385 HHR460385 HRN460385 IBJ460385 ILF460385 IVB460385 JEX460385 JOT460385 JYP460385 KIL460385 KSH460385 LCD460385 LLZ460385 LVV460385 MFR460385 MPN460385 MZJ460385 NJF460385 NTB460385 OCX460385 OMT460385 OWP460385 PGL460385 PQH460385 QAD460385 QJZ460385 QTV460385 RDR460385 RNN460385 RXJ460385 SHF460385 SRB460385 TAX460385 TKT460385 TUP460385 UEL460385 UOH460385 UYD460385 VHZ460385 VRV460385 WBR460385 WLN460385 WVJ460385 B525921 IX525921 ST525921 ACP525921 AML525921 AWH525921 BGD525921 BPZ525921 BZV525921 CJR525921 CTN525921 DDJ525921 DNF525921 DXB525921 EGX525921 EQT525921 FAP525921 FKL525921 FUH525921 GED525921 GNZ525921 GXV525921 HHR525921 HRN525921 IBJ525921 ILF525921 IVB525921 JEX525921 JOT525921 JYP525921 KIL525921 KSH525921 LCD525921 LLZ525921 LVV525921 MFR525921 MPN525921 MZJ525921 NJF525921 NTB525921 OCX525921 OMT525921 OWP525921 PGL525921 PQH525921 QAD525921 QJZ525921 QTV525921 RDR525921 RNN525921 RXJ525921 SHF525921 SRB525921 TAX525921 TKT525921 TUP525921 UEL525921 UOH525921 UYD525921 VHZ525921 VRV525921 WBR525921 WLN525921 WVJ525921 B591457 IX591457 ST591457 ACP591457 AML591457 AWH591457 BGD591457 BPZ591457 BZV591457 CJR591457 CTN591457 DDJ591457 DNF591457 DXB591457 EGX591457 EQT591457 FAP591457 FKL591457 FUH591457 GED591457 GNZ591457 GXV591457 HHR591457 HRN591457 IBJ591457 ILF591457 IVB591457 JEX591457 JOT591457 JYP591457 KIL591457 KSH591457 LCD591457 LLZ591457 LVV591457 MFR591457 MPN591457 MZJ591457 NJF591457 NTB591457 OCX591457 OMT591457 OWP591457 PGL591457 PQH591457 QAD591457 QJZ591457 QTV591457 RDR591457 RNN591457 RXJ591457 SHF591457 SRB591457 TAX591457 TKT591457 TUP591457 UEL591457 UOH591457 UYD591457 VHZ591457 VRV591457 WBR591457 WLN591457 WVJ591457 B656993 IX656993 ST656993 ACP656993 AML656993 AWH656993 BGD656993 BPZ656993 BZV656993 CJR656993 CTN656993 DDJ656993 DNF656993 DXB656993 EGX656993 EQT656993 FAP656993 FKL656993 FUH656993 GED656993 GNZ656993 GXV656993 HHR656993 HRN656993 IBJ656993 ILF656993 IVB656993 JEX656993 JOT656993 JYP656993 KIL656993 KSH656993 LCD656993 LLZ656993 LVV656993 MFR656993 MPN656993 MZJ656993 NJF656993 NTB656993 OCX656993 OMT656993 OWP656993 PGL656993 PQH656993 QAD656993 QJZ656993 QTV656993 RDR656993 RNN656993 RXJ656993 SHF656993 SRB656993 TAX656993 TKT656993 TUP656993 UEL656993 UOH656993 UYD656993 VHZ656993 VRV656993 WBR656993 WLN656993 WVJ656993 B722529 IX722529 ST722529 ACP722529 AML722529 AWH722529 BGD722529 BPZ722529 BZV722529 CJR722529 CTN722529 DDJ722529 DNF722529 DXB722529 EGX722529 EQT722529 FAP722529 FKL722529 FUH722529 GED722529 GNZ722529 GXV722529 HHR722529 HRN722529 IBJ722529 ILF722529 IVB722529 JEX722529 JOT722529 JYP722529 KIL722529 KSH722529 LCD722529 LLZ722529 LVV722529 MFR722529 MPN722529 MZJ722529 NJF722529 NTB722529 OCX722529 OMT722529 OWP722529 PGL722529 PQH722529 QAD722529 QJZ722529 QTV722529 RDR722529 RNN722529 RXJ722529 SHF722529 SRB722529 TAX722529 TKT722529 TUP722529 UEL722529 UOH722529 UYD722529 VHZ722529 VRV722529 WBR722529 WLN722529 WVJ722529 B788065 IX788065 ST788065 ACP788065 AML788065 AWH788065 BGD788065 BPZ788065 BZV788065 CJR788065 CTN788065 DDJ788065 DNF788065 DXB788065 EGX788065 EQT788065 FAP788065 FKL788065 FUH788065 GED788065 GNZ788065 GXV788065 HHR788065 HRN788065 IBJ788065 ILF788065 IVB788065 JEX788065 JOT788065 JYP788065 KIL788065 KSH788065 LCD788065 LLZ788065 LVV788065 MFR788065 MPN788065 MZJ788065 NJF788065 NTB788065 OCX788065 OMT788065 OWP788065 PGL788065 PQH788065 QAD788065 QJZ788065 QTV788065 RDR788065 RNN788065 RXJ788065 SHF788065 SRB788065 TAX788065 TKT788065 TUP788065 UEL788065 UOH788065 UYD788065 VHZ788065 VRV788065 WBR788065 WLN788065 WVJ788065 B853601 IX853601 ST853601 ACP853601 AML853601 AWH853601 BGD853601 BPZ853601 BZV853601 CJR853601 CTN853601 DDJ853601 DNF853601 DXB853601 EGX853601 EQT853601 FAP853601 FKL853601 FUH853601 GED853601 GNZ853601 GXV853601 HHR853601 HRN853601 IBJ853601 ILF853601 IVB853601 JEX853601 JOT853601 JYP853601 KIL853601 KSH853601 LCD853601 LLZ853601 LVV853601 MFR853601 MPN853601 MZJ853601 NJF853601 NTB853601 OCX853601 OMT853601 OWP853601 PGL853601 PQH853601 QAD853601 QJZ853601 QTV853601 RDR853601 RNN853601 RXJ853601 SHF853601 SRB853601 TAX853601 TKT853601 TUP853601 UEL853601 UOH853601 UYD853601 VHZ853601 VRV853601 WBR853601 WLN853601 WVJ853601 B919137 IX919137 ST919137 ACP919137 AML919137 AWH919137 BGD919137 BPZ919137 BZV919137 CJR919137 CTN919137 DDJ919137 DNF919137 DXB919137 EGX919137 EQT919137 FAP919137 FKL919137 FUH919137 GED919137 GNZ919137 GXV919137 HHR919137 HRN919137 IBJ919137 ILF919137 IVB919137 JEX919137 JOT919137 JYP919137 KIL919137 KSH919137 LCD919137 LLZ919137 LVV919137 MFR919137 MPN919137 MZJ919137 NJF919137 NTB919137 OCX919137 OMT919137 OWP919137 PGL919137 PQH919137 QAD919137 QJZ919137 QTV919137 RDR919137 RNN919137 RXJ919137 SHF919137 SRB919137 TAX919137 TKT919137 TUP919137 UEL919137 UOH919137 UYD919137 VHZ919137 VRV919137 WBR919137 WLN919137 WVJ919137 B984673 IX984673 ST984673 ACP984673 AML984673 AWH984673 BGD984673 BPZ984673 BZV984673 CJR984673 CTN984673 DDJ984673 DNF984673 DXB984673 EGX984673 EQT984673 FAP984673 FKL984673 FUH984673 GED984673 GNZ984673 GXV984673 HHR984673 HRN984673 IBJ984673 ILF984673 IVB984673 JEX984673 JOT984673 JYP984673 KIL984673 KSH984673 LCD984673 LLZ984673 LVV984673 MFR984673 MPN984673 MZJ984673 NJF984673 NTB984673 OCX984673 OMT984673 OWP984673 PGL984673 PQH984673 QAD984673 QJZ984673 QTV984673 RDR984673 RNN984673 RXJ984673 SHF984673 SRB984673 TAX984673 TKT984673 TUP984673 UEL984673 UOH984673 UYD984673 VHZ984673 VRV984673 WBR984673 WLN984673 WVJ984673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8"/>
  </sheetPr>
  <dimension ref="A1:G4"/>
  <sheetViews>
    <sheetView workbookViewId="0">
      <selection activeCell="B2" sqref="B2"/>
    </sheetView>
  </sheetViews>
  <sheetFormatPr defaultRowHeight="15" x14ac:dyDescent="0.25"/>
  <cols>
    <col min="1" max="1" width="9" style="257" bestFit="1" customWidth="1"/>
    <col min="2" max="2" width="15.7109375" style="257" customWidth="1"/>
    <col min="3" max="3" width="15.7109375" style="259" customWidth="1"/>
    <col min="4" max="5" width="15.7109375" style="257" customWidth="1"/>
    <col min="6" max="6" width="5.7109375" style="257" customWidth="1"/>
    <col min="7" max="7" width="50.7109375" style="257" customWidth="1"/>
    <col min="8" max="16384" width="9.140625" style="257"/>
  </cols>
  <sheetData>
    <row r="1" spans="1:7" x14ac:dyDescent="0.25">
      <c r="A1" s="254" t="s">
        <v>2873</v>
      </c>
      <c r="B1" s="254" t="s">
        <v>2874</v>
      </c>
      <c r="C1" s="255" t="s">
        <v>2875</v>
      </c>
      <c r="D1" s="256" t="s">
        <v>97</v>
      </c>
      <c r="E1" s="256" t="s">
        <v>2876</v>
      </c>
      <c r="F1" s="254" t="s">
        <v>2877</v>
      </c>
    </row>
    <row r="2" spans="1:7" x14ac:dyDescent="0.25">
      <c r="B2" s="258">
        <v>1</v>
      </c>
      <c r="C2" s="259" t="s">
        <v>19</v>
      </c>
      <c r="D2" s="257" t="s">
        <v>2878</v>
      </c>
    </row>
    <row r="4" spans="1:7" x14ac:dyDescent="0.25">
      <c r="G4" s="260" t="s">
        <v>2879</v>
      </c>
    </row>
  </sheetData>
  <pageMargins left="0.05" right="0.05" top="0.75" bottom="0.75" header="0.3" footer="0.3"/>
  <pageSetup scale="85" orientation="portrait" verticalDpi="0" r:id="rId1"/>
  <headerFooter>
    <oddFooter>&amp;L&amp;"Arial,Bold"Teradata Corporation Confidential&amp;R&amp;"Arial,Bold"Page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0"/>
    <pageSetUpPr fitToPage="1"/>
  </sheetPr>
  <dimension ref="A1:G19"/>
  <sheetViews>
    <sheetView workbookViewId="0">
      <selection activeCell="F1" sqref="F1"/>
    </sheetView>
  </sheetViews>
  <sheetFormatPr defaultRowHeight="15" x14ac:dyDescent="0.25"/>
  <cols>
    <col min="1" max="1" width="10.7109375" customWidth="1"/>
    <col min="2" max="2" width="16.28515625" style="388" customWidth="1"/>
    <col min="3" max="3" width="50.7109375" customWidth="1"/>
    <col min="4" max="4" width="18.7109375" style="388" customWidth="1"/>
    <col min="5" max="5" width="15.7109375" style="389" customWidth="1"/>
    <col min="6" max="6" width="7.7109375" style="389" customWidth="1"/>
    <col min="7" max="7" width="15.7109375" style="389" customWidth="1"/>
  </cols>
  <sheetData>
    <row r="1" spans="1:7" x14ac:dyDescent="0.25">
      <c r="A1" s="385" t="s">
        <v>2989</v>
      </c>
      <c r="B1" s="386"/>
      <c r="C1" s="387"/>
      <c r="E1" s="389" t="s">
        <v>102</v>
      </c>
      <c r="G1" s="389" t="s">
        <v>102</v>
      </c>
    </row>
    <row r="2" spans="1:7" x14ac:dyDescent="0.25">
      <c r="B2" s="388" t="s">
        <v>2222</v>
      </c>
      <c r="C2" t="s">
        <v>2990</v>
      </c>
      <c r="D2" s="390" t="s">
        <v>2991</v>
      </c>
      <c r="E2" s="389">
        <v>1</v>
      </c>
    </row>
    <row r="3" spans="1:7" x14ac:dyDescent="0.25">
      <c r="B3" s="388" t="s">
        <v>2237</v>
      </c>
      <c r="C3" t="s">
        <v>2992</v>
      </c>
      <c r="D3" s="390" t="s">
        <v>2991</v>
      </c>
      <c r="E3" s="389">
        <v>3</v>
      </c>
    </row>
    <row r="4" spans="1:7" x14ac:dyDescent="0.25">
      <c r="B4" s="388" t="s">
        <v>2340</v>
      </c>
      <c r="C4" t="s">
        <v>2341</v>
      </c>
      <c r="D4" s="390" t="s">
        <v>2991</v>
      </c>
      <c r="E4" s="389">
        <v>1</v>
      </c>
    </row>
    <row r="5" spans="1:7" x14ac:dyDescent="0.25">
      <c r="B5" s="388" t="s">
        <v>75</v>
      </c>
      <c r="C5" t="s">
        <v>76</v>
      </c>
      <c r="D5" s="391" t="s">
        <v>2993</v>
      </c>
      <c r="E5" s="389">
        <v>1</v>
      </c>
    </row>
    <row r="6" spans="1:7" x14ac:dyDescent="0.25">
      <c r="B6" s="388" t="s">
        <v>77</v>
      </c>
      <c r="C6" t="s">
        <v>78</v>
      </c>
      <c r="D6" s="391" t="s">
        <v>2993</v>
      </c>
      <c r="E6" s="389">
        <v>3</v>
      </c>
    </row>
    <row r="7" spans="1:7" x14ac:dyDescent="0.25">
      <c r="B7" s="388" t="s">
        <v>81</v>
      </c>
      <c r="C7" t="s">
        <v>82</v>
      </c>
      <c r="D7" s="391" t="s">
        <v>2993</v>
      </c>
      <c r="E7" s="389">
        <v>1</v>
      </c>
    </row>
    <row r="17" spans="1:7" x14ac:dyDescent="0.25">
      <c r="A17" s="385" t="s">
        <v>92</v>
      </c>
      <c r="B17" s="392" t="s">
        <v>2994</v>
      </c>
      <c r="C17" s="385" t="s">
        <v>2995</v>
      </c>
      <c r="D17" s="392" t="s">
        <v>2996</v>
      </c>
      <c r="E17" s="393" t="s">
        <v>2997</v>
      </c>
      <c r="F17" s="393"/>
      <c r="G17" s="393" t="s">
        <v>2998</v>
      </c>
    </row>
    <row r="18" spans="1:7" x14ac:dyDescent="0.25">
      <c r="A18" s="394">
        <v>42187</v>
      </c>
      <c r="B18" s="388" t="s">
        <v>23</v>
      </c>
      <c r="C18" t="s">
        <v>2999</v>
      </c>
      <c r="D18" s="388">
        <v>700335777</v>
      </c>
      <c r="E18" s="395">
        <v>827170</v>
      </c>
    </row>
    <row r="19" spans="1:7" x14ac:dyDescent="0.25">
      <c r="A19" s="394">
        <v>42191</v>
      </c>
      <c r="B19" s="388" t="s">
        <v>3000</v>
      </c>
      <c r="C19" t="s">
        <v>2880</v>
      </c>
      <c r="D19" s="388">
        <v>700336049</v>
      </c>
      <c r="E19" s="395">
        <v>827170</v>
      </c>
      <c r="G19" s="395">
        <v>0</v>
      </c>
    </row>
  </sheetData>
  <pageMargins left="0.22" right="0.22" top="0.43" bottom="0.54" header="0.22" footer="0.22"/>
  <pageSetup scale="75" orientation="portrait" verticalDpi="0" r:id="rId1"/>
  <headerFooter>
    <oddFooter>&amp;L&amp;"Arial,Bold"Teradata Corporation Confidential&amp;CSheetName: &amp;A        Date: 7/6/2015&amp;R&amp;"Arial,Bold"Page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0"/>
  </sheetPr>
  <dimension ref="A1:A110"/>
  <sheetViews>
    <sheetView workbookViewId="0">
      <selection activeCell="A16" sqref="A16"/>
    </sheetView>
  </sheetViews>
  <sheetFormatPr defaultRowHeight="12" x14ac:dyDescent="0.2"/>
  <cols>
    <col min="1" max="1" width="137.5703125" style="286" customWidth="1"/>
    <col min="2" max="16384" width="9.140625" style="277"/>
  </cols>
  <sheetData>
    <row r="1" spans="1:1" ht="27" x14ac:dyDescent="0.4">
      <c r="A1" s="276" t="s">
        <v>2888</v>
      </c>
    </row>
    <row r="2" spans="1:1" ht="25.5" x14ac:dyDescent="0.2">
      <c r="A2" s="278" t="s">
        <v>2889</v>
      </c>
    </row>
    <row r="3" spans="1:1" ht="25.5" x14ac:dyDescent="0.2">
      <c r="A3" s="278" t="s">
        <v>2890</v>
      </c>
    </row>
    <row r="4" spans="1:1" ht="25.5" x14ac:dyDescent="0.2">
      <c r="A4" s="278" t="s">
        <v>2891</v>
      </c>
    </row>
    <row r="5" spans="1:1" ht="25.5" x14ac:dyDescent="0.2">
      <c r="A5" s="278" t="s">
        <v>2892</v>
      </c>
    </row>
    <row r="6" spans="1:1" ht="12.75" x14ac:dyDescent="0.2">
      <c r="A6" s="278" t="s">
        <v>2893</v>
      </c>
    </row>
    <row r="7" spans="1:1" ht="12.75" x14ac:dyDescent="0.2">
      <c r="A7" s="278" t="s">
        <v>2894</v>
      </c>
    </row>
    <row r="8" spans="1:1" ht="25.5" x14ac:dyDescent="0.2">
      <c r="A8" s="278" t="s">
        <v>2895</v>
      </c>
    </row>
    <row r="9" spans="1:1" ht="12.75" x14ac:dyDescent="0.2">
      <c r="A9" s="278" t="s">
        <v>2896</v>
      </c>
    </row>
    <row r="10" spans="1:1" ht="12.75" x14ac:dyDescent="0.2">
      <c r="A10" s="278" t="s">
        <v>2897</v>
      </c>
    </row>
    <row r="11" spans="1:1" ht="12.75" x14ac:dyDescent="0.2">
      <c r="A11" s="278" t="s">
        <v>2898</v>
      </c>
    </row>
    <row r="12" spans="1:1" ht="12.75" x14ac:dyDescent="0.2">
      <c r="A12" s="278"/>
    </row>
    <row r="13" spans="1:1" ht="27" x14ac:dyDescent="0.4">
      <c r="A13" s="276" t="s">
        <v>2899</v>
      </c>
    </row>
    <row r="14" spans="1:1" ht="25.5" x14ac:dyDescent="0.2">
      <c r="A14" s="279" t="s">
        <v>2900</v>
      </c>
    </row>
    <row r="15" spans="1:1" ht="25.5" x14ac:dyDescent="0.2">
      <c r="A15" s="280" t="s">
        <v>2901</v>
      </c>
    </row>
    <row r="16" spans="1:1" ht="12.75" x14ac:dyDescent="0.2">
      <c r="A16" s="281" t="s">
        <v>2902</v>
      </c>
    </row>
    <row r="17" spans="1:1" ht="12.75" x14ac:dyDescent="0.2">
      <c r="A17" s="280" t="s">
        <v>2903</v>
      </c>
    </row>
    <row r="18" spans="1:1" ht="12.75" x14ac:dyDescent="0.2">
      <c r="A18" s="278"/>
    </row>
    <row r="19" spans="1:1" ht="27" x14ac:dyDescent="0.4">
      <c r="A19" s="276" t="s">
        <v>2904</v>
      </c>
    </row>
    <row r="20" spans="1:1" ht="25.5" x14ac:dyDescent="0.2">
      <c r="A20" s="278" t="s">
        <v>2905</v>
      </c>
    </row>
    <row r="21" spans="1:1" ht="25.5" x14ac:dyDescent="0.2">
      <c r="A21" s="278" t="s">
        <v>2906</v>
      </c>
    </row>
    <row r="22" spans="1:1" ht="25.5" x14ac:dyDescent="0.2">
      <c r="A22" s="278" t="s">
        <v>2907</v>
      </c>
    </row>
    <row r="23" spans="1:1" ht="12.75" x14ac:dyDescent="0.2">
      <c r="A23" s="278" t="s">
        <v>2908</v>
      </c>
    </row>
    <row r="24" spans="1:1" ht="25.5" x14ac:dyDescent="0.2">
      <c r="A24" s="278" t="s">
        <v>2909</v>
      </c>
    </row>
    <row r="25" spans="1:1" ht="12.75" x14ac:dyDescent="0.2">
      <c r="A25" s="278" t="s">
        <v>2910</v>
      </c>
    </row>
    <row r="26" spans="1:1" ht="12.75" x14ac:dyDescent="0.2">
      <c r="A26" s="278" t="s">
        <v>2911</v>
      </c>
    </row>
    <row r="27" spans="1:1" ht="12.75" x14ac:dyDescent="0.2">
      <c r="A27" s="278" t="s">
        <v>2912</v>
      </c>
    </row>
    <row r="28" spans="1:1" ht="25.5" x14ac:dyDescent="0.2">
      <c r="A28" s="278" t="s">
        <v>2913</v>
      </c>
    </row>
    <row r="29" spans="1:1" ht="25.5" x14ac:dyDescent="0.2">
      <c r="A29" s="278" t="s">
        <v>2914</v>
      </c>
    </row>
    <row r="30" spans="1:1" ht="25.5" x14ac:dyDescent="0.2">
      <c r="A30" s="278" t="s">
        <v>2915</v>
      </c>
    </row>
    <row r="31" spans="1:1" ht="25.5" x14ac:dyDescent="0.2">
      <c r="A31" s="278" t="s">
        <v>2916</v>
      </c>
    </row>
    <row r="32" spans="1:1" ht="25.5" x14ac:dyDescent="0.2">
      <c r="A32" s="278" t="s">
        <v>2917</v>
      </c>
    </row>
    <row r="33" spans="1:1" ht="25.5" x14ac:dyDescent="0.2">
      <c r="A33" s="278" t="s">
        <v>2918</v>
      </c>
    </row>
    <row r="34" spans="1:1" ht="12.75" x14ac:dyDescent="0.2">
      <c r="A34" s="278"/>
    </row>
    <row r="35" spans="1:1" ht="27" x14ac:dyDescent="0.4">
      <c r="A35" s="276" t="s">
        <v>2919</v>
      </c>
    </row>
    <row r="36" spans="1:1" ht="19.5" x14ac:dyDescent="0.3">
      <c r="A36" s="282" t="s">
        <v>2920</v>
      </c>
    </row>
    <row r="37" spans="1:1" ht="12.75" x14ac:dyDescent="0.2">
      <c r="A37" s="278" t="s">
        <v>2921</v>
      </c>
    </row>
    <row r="38" spans="1:1" ht="12.75" x14ac:dyDescent="0.2">
      <c r="A38" s="278" t="s">
        <v>2922</v>
      </c>
    </row>
    <row r="39" spans="1:1" ht="25.5" x14ac:dyDescent="0.2">
      <c r="A39" s="278" t="s">
        <v>2923</v>
      </c>
    </row>
    <row r="40" spans="1:1" ht="25.5" x14ac:dyDescent="0.2">
      <c r="A40" s="278" t="s">
        <v>2924</v>
      </c>
    </row>
    <row r="41" spans="1:1" ht="25.5" x14ac:dyDescent="0.2">
      <c r="A41" s="278" t="s">
        <v>2925</v>
      </c>
    </row>
    <row r="42" spans="1:1" ht="12.75" x14ac:dyDescent="0.2">
      <c r="A42" s="278"/>
    </row>
    <row r="43" spans="1:1" ht="19.5" x14ac:dyDescent="0.3">
      <c r="A43" s="282" t="s">
        <v>2926</v>
      </c>
    </row>
    <row r="44" spans="1:1" ht="12.75" x14ac:dyDescent="0.2">
      <c r="A44" s="278" t="s">
        <v>2927</v>
      </c>
    </row>
    <row r="45" spans="1:1" ht="12.75" x14ac:dyDescent="0.2">
      <c r="A45" s="278"/>
    </row>
    <row r="46" spans="1:1" ht="19.5" x14ac:dyDescent="0.3">
      <c r="A46" s="282" t="s">
        <v>2928</v>
      </c>
    </row>
    <row r="47" spans="1:1" ht="25.5" x14ac:dyDescent="0.2">
      <c r="A47" s="278" t="s">
        <v>2929</v>
      </c>
    </row>
    <row r="48" spans="1:1" ht="25.5" x14ac:dyDescent="0.2">
      <c r="A48" s="278" t="s">
        <v>2930</v>
      </c>
    </row>
    <row r="49" spans="1:1" ht="12.75" x14ac:dyDescent="0.2">
      <c r="A49" s="278" t="s">
        <v>2931</v>
      </c>
    </row>
    <row r="50" spans="1:1" ht="25.5" x14ac:dyDescent="0.2">
      <c r="A50" s="278" t="s">
        <v>2932</v>
      </c>
    </row>
    <row r="51" spans="1:1" ht="12.75" x14ac:dyDescent="0.2">
      <c r="A51" s="278" t="s">
        <v>2933</v>
      </c>
    </row>
    <row r="52" spans="1:1" ht="25.5" x14ac:dyDescent="0.2">
      <c r="A52" s="278" t="s">
        <v>2934</v>
      </c>
    </row>
    <row r="53" spans="1:1" ht="12.75" x14ac:dyDescent="0.2">
      <c r="A53" s="278" t="s">
        <v>2935</v>
      </c>
    </row>
    <row r="54" spans="1:1" ht="25.5" x14ac:dyDescent="0.2">
      <c r="A54" s="278" t="s">
        <v>2936</v>
      </c>
    </row>
    <row r="55" spans="1:1" ht="12.75" x14ac:dyDescent="0.2">
      <c r="A55" s="278" t="s">
        <v>2937</v>
      </c>
    </row>
    <row r="56" spans="1:1" ht="25.5" x14ac:dyDescent="0.2">
      <c r="A56" s="278" t="s">
        <v>2938</v>
      </c>
    </row>
    <row r="57" spans="1:1" ht="25.5" x14ac:dyDescent="0.2">
      <c r="A57" s="278" t="s">
        <v>2939</v>
      </c>
    </row>
    <row r="58" spans="1:1" ht="25.5" x14ac:dyDescent="0.2">
      <c r="A58" s="278" t="s">
        <v>2940</v>
      </c>
    </row>
    <row r="59" spans="1:1" ht="12.75" x14ac:dyDescent="0.2">
      <c r="A59" s="278" t="s">
        <v>2941</v>
      </c>
    </row>
    <row r="60" spans="1:1" ht="25.5" x14ac:dyDescent="0.2">
      <c r="A60" s="278" t="s">
        <v>2942</v>
      </c>
    </row>
    <row r="61" spans="1:1" ht="25.5" x14ac:dyDescent="0.2">
      <c r="A61" s="278" t="s">
        <v>2943</v>
      </c>
    </row>
    <row r="62" spans="1:1" ht="12.75" x14ac:dyDescent="0.2">
      <c r="A62" s="278" t="s">
        <v>2944</v>
      </c>
    </row>
    <row r="63" spans="1:1" ht="12.75" x14ac:dyDescent="0.2">
      <c r="A63" s="278" t="s">
        <v>2945</v>
      </c>
    </row>
    <row r="64" spans="1:1" ht="12.75" x14ac:dyDescent="0.2">
      <c r="A64" s="278" t="s">
        <v>2946</v>
      </c>
    </row>
    <row r="65" spans="1:1" ht="25.5" x14ac:dyDescent="0.2">
      <c r="A65" s="278" t="s">
        <v>2947</v>
      </c>
    </row>
    <row r="66" spans="1:1" ht="25.5" x14ac:dyDescent="0.2">
      <c r="A66" s="278" t="s">
        <v>2948</v>
      </c>
    </row>
    <row r="67" spans="1:1" ht="12.75" x14ac:dyDescent="0.2">
      <c r="A67" s="278" t="s">
        <v>2949</v>
      </c>
    </row>
    <row r="68" spans="1:1" ht="25.5" x14ac:dyDescent="0.2">
      <c r="A68" s="278" t="s">
        <v>2950</v>
      </c>
    </row>
    <row r="69" spans="1:1" ht="25.5" x14ac:dyDescent="0.2">
      <c r="A69" s="278" t="s">
        <v>2951</v>
      </c>
    </row>
    <row r="70" spans="1:1" ht="12.75" x14ac:dyDescent="0.2">
      <c r="A70" s="278"/>
    </row>
    <row r="71" spans="1:1" ht="27" x14ac:dyDescent="0.4">
      <c r="A71" s="276" t="s">
        <v>2952</v>
      </c>
    </row>
    <row r="72" spans="1:1" ht="12.75" x14ac:dyDescent="0.2">
      <c r="A72" s="278" t="s">
        <v>2953</v>
      </c>
    </row>
    <row r="73" spans="1:1" ht="25.5" x14ac:dyDescent="0.2">
      <c r="A73" s="278" t="s">
        <v>2954</v>
      </c>
    </row>
    <row r="74" spans="1:1" ht="12.75" customHeight="1" x14ac:dyDescent="0.2">
      <c r="A74" s="278" t="s">
        <v>2955</v>
      </c>
    </row>
    <row r="75" spans="1:1" ht="12.75" x14ac:dyDescent="0.2">
      <c r="A75" s="278" t="s">
        <v>2956</v>
      </c>
    </row>
    <row r="76" spans="1:1" ht="25.5" x14ac:dyDescent="0.2">
      <c r="A76" s="278" t="s">
        <v>2957</v>
      </c>
    </row>
    <row r="77" spans="1:1" ht="12.75" x14ac:dyDescent="0.2">
      <c r="A77" s="278" t="s">
        <v>2958</v>
      </c>
    </row>
    <row r="78" spans="1:1" ht="25.5" x14ac:dyDescent="0.2">
      <c r="A78" s="278" t="s">
        <v>2959</v>
      </c>
    </row>
    <row r="79" spans="1:1" ht="12.75" x14ac:dyDescent="0.2">
      <c r="A79" s="278"/>
    </row>
    <row r="80" spans="1:1" ht="27" x14ac:dyDescent="0.4">
      <c r="A80" s="276" t="s">
        <v>2960</v>
      </c>
    </row>
    <row r="81" spans="1:1" ht="12.75" x14ac:dyDescent="0.2">
      <c r="A81" s="278" t="s">
        <v>2961</v>
      </c>
    </row>
    <row r="82" spans="1:1" ht="12.75" x14ac:dyDescent="0.2">
      <c r="A82" s="278" t="s">
        <v>2962</v>
      </c>
    </row>
    <row r="83" spans="1:1" ht="12.75" x14ac:dyDescent="0.2">
      <c r="A83" s="278" t="s">
        <v>2963</v>
      </c>
    </row>
    <row r="84" spans="1:1" ht="12.75" x14ac:dyDescent="0.2">
      <c r="A84" s="283"/>
    </row>
    <row r="86" spans="1:1" ht="27" x14ac:dyDescent="0.4">
      <c r="A86" s="284" t="s">
        <v>2964</v>
      </c>
    </row>
    <row r="87" spans="1:1" ht="12.75" x14ac:dyDescent="0.2">
      <c r="A87" s="285" t="s">
        <v>2965</v>
      </c>
    </row>
    <row r="88" spans="1:1" ht="12.75" x14ac:dyDescent="0.2">
      <c r="A88" s="285" t="s">
        <v>2966</v>
      </c>
    </row>
    <row r="89" spans="1:1" ht="12.75" x14ac:dyDescent="0.2">
      <c r="A89" s="285" t="s">
        <v>2967</v>
      </c>
    </row>
    <row r="90" spans="1:1" ht="12.75" x14ac:dyDescent="0.2">
      <c r="A90" s="285" t="s">
        <v>2968</v>
      </c>
    </row>
    <row r="91" spans="1:1" ht="12.75" x14ac:dyDescent="0.2">
      <c r="A91" s="285" t="s">
        <v>2969</v>
      </c>
    </row>
    <row r="92" spans="1:1" ht="12.75" x14ac:dyDescent="0.2">
      <c r="A92" s="285" t="s">
        <v>2970</v>
      </c>
    </row>
    <row r="93" spans="1:1" ht="12.75" x14ac:dyDescent="0.2">
      <c r="A93" s="285" t="s">
        <v>2971</v>
      </c>
    </row>
    <row r="94" spans="1:1" ht="12.75" x14ac:dyDescent="0.2">
      <c r="A94" s="285" t="s">
        <v>2972</v>
      </c>
    </row>
    <row r="95" spans="1:1" ht="12.75" x14ac:dyDescent="0.2">
      <c r="A95" s="285" t="s">
        <v>2973</v>
      </c>
    </row>
    <row r="96" spans="1:1" ht="12.75" x14ac:dyDescent="0.2">
      <c r="A96" s="285" t="s">
        <v>2974</v>
      </c>
    </row>
    <row r="97" spans="1:1" ht="12.75" x14ac:dyDescent="0.2">
      <c r="A97" s="285" t="s">
        <v>2975</v>
      </c>
    </row>
    <row r="98" spans="1:1" ht="12.75" x14ac:dyDescent="0.2">
      <c r="A98" s="285" t="s">
        <v>2976</v>
      </c>
    </row>
    <row r="99" spans="1:1" ht="12.75" x14ac:dyDescent="0.2">
      <c r="A99" s="285" t="s">
        <v>2977</v>
      </c>
    </row>
    <row r="100" spans="1:1" ht="12.75" x14ac:dyDescent="0.2">
      <c r="A100" s="285" t="s">
        <v>2978</v>
      </c>
    </row>
    <row r="101" spans="1:1" ht="12.75" x14ac:dyDescent="0.2">
      <c r="A101" s="285" t="s">
        <v>2979</v>
      </c>
    </row>
    <row r="102" spans="1:1" ht="12.75" x14ac:dyDescent="0.2">
      <c r="A102" s="285" t="s">
        <v>2980</v>
      </c>
    </row>
    <row r="103" spans="1:1" ht="12.75" x14ac:dyDescent="0.2">
      <c r="A103" s="285" t="s">
        <v>2981</v>
      </c>
    </row>
    <row r="104" spans="1:1" ht="12.75" x14ac:dyDescent="0.2">
      <c r="A104" s="285" t="s">
        <v>2982</v>
      </c>
    </row>
    <row r="105" spans="1:1" ht="12.75" x14ac:dyDescent="0.2">
      <c r="A105" s="285" t="s">
        <v>2983</v>
      </c>
    </row>
    <row r="106" spans="1:1" ht="12.75" x14ac:dyDescent="0.2">
      <c r="A106" s="285" t="s">
        <v>2984</v>
      </c>
    </row>
    <row r="107" spans="1:1" ht="12.75" x14ac:dyDescent="0.2">
      <c r="A107" s="285" t="s">
        <v>2985</v>
      </c>
    </row>
    <row r="108" spans="1:1" ht="12.75" x14ac:dyDescent="0.2">
      <c r="A108" s="285" t="s">
        <v>2986</v>
      </c>
    </row>
    <row r="109" spans="1:1" ht="12.75" x14ac:dyDescent="0.2">
      <c r="A109" s="285" t="s">
        <v>2987</v>
      </c>
    </row>
    <row r="110" spans="1:1" ht="12.75" x14ac:dyDescent="0.2">
      <c r="A110" s="285" t="s">
        <v>2988</v>
      </c>
    </row>
  </sheetData>
  <pageMargins left="0.05" right="0.05" top="1" bottom="1" header="0.5" footer="0.5"/>
  <pageSetup scale="85" orientation="portrait" verticalDpi="0" r:id="rId1"/>
  <headerFooter alignWithMargins="0">
    <oddFooter>&amp;L&amp;"Arial,Bold"Teradata Corporation Confidential&amp;R&amp;"Arial,Bold"Page &amp;P of &amp;N</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15"/>
  </sheetPr>
  <dimension ref="A1:AI48"/>
  <sheetViews>
    <sheetView workbookViewId="0"/>
  </sheetViews>
  <sheetFormatPr defaultRowHeight="12.75" x14ac:dyDescent="0.25"/>
  <cols>
    <col min="1" max="1" width="2.7109375" style="324" customWidth="1"/>
    <col min="2" max="2" width="5.28515625" style="324" customWidth="1"/>
    <col min="3" max="3" width="0.85546875" style="324" customWidth="1"/>
    <col min="4" max="4" width="14.7109375" style="324" customWidth="1"/>
    <col min="5" max="5" width="0.85546875" style="324" customWidth="1"/>
    <col min="6" max="6" width="27.7109375" style="324" customWidth="1"/>
    <col min="7" max="7" width="11.28515625" style="324" customWidth="1"/>
    <col min="8" max="8" width="11.140625" style="324" customWidth="1"/>
    <col min="9" max="9" width="10.42578125" style="324" customWidth="1"/>
    <col min="10" max="10" width="9.140625" style="324"/>
    <col min="11" max="16384" width="9.140625" style="16"/>
  </cols>
  <sheetData>
    <row r="1" spans="1:35" ht="39" thickBot="1" x14ac:dyDescent="0.3">
      <c r="A1" s="724"/>
      <c r="B1" s="288"/>
      <c r="C1" s="288"/>
      <c r="D1" s="725"/>
      <c r="E1" s="726"/>
      <c r="F1" s="727" t="s">
        <v>3002</v>
      </c>
      <c r="G1" s="288"/>
      <c r="H1" s="288"/>
      <c r="I1" s="288" t="s">
        <v>0</v>
      </c>
      <c r="J1" s="288">
        <v>0</v>
      </c>
      <c r="T1" s="338"/>
      <c r="U1" s="340" t="s">
        <v>3</v>
      </c>
      <c r="V1" s="340" t="s">
        <v>3005</v>
      </c>
      <c r="W1" s="340" t="s">
        <v>6</v>
      </c>
      <c r="X1" s="340" t="s">
        <v>9</v>
      </c>
      <c r="Y1" s="340" t="s">
        <v>12</v>
      </c>
      <c r="Z1" s="340" t="s">
        <v>37</v>
      </c>
      <c r="AA1" s="340" t="s">
        <v>22</v>
      </c>
      <c r="AB1" s="340" t="s">
        <v>40</v>
      </c>
      <c r="AC1" s="340" t="s">
        <v>3006</v>
      </c>
      <c r="AD1" s="339"/>
      <c r="AE1" s="332"/>
      <c r="AF1" s="332"/>
      <c r="AG1" s="332"/>
      <c r="AH1" s="332"/>
      <c r="AI1" s="332"/>
    </row>
    <row r="2" spans="1:35" ht="15.75" thickTop="1" x14ac:dyDescent="0.25">
      <c r="A2" s="289"/>
      <c r="B2" s="290" t="s">
        <v>1</v>
      </c>
      <c r="C2" s="291"/>
      <c r="D2" s="728">
        <v>46010</v>
      </c>
      <c r="E2" s="291"/>
      <c r="F2" s="292" t="s">
        <v>2</v>
      </c>
      <c r="G2" s="293" t="s">
        <v>3</v>
      </c>
      <c r="H2" s="729" t="s">
        <v>4</v>
      </c>
      <c r="I2" s="730" t="s">
        <v>5</v>
      </c>
      <c r="J2" s="731"/>
      <c r="K2" s="23"/>
      <c r="T2" s="338"/>
      <c r="U2" s="340" t="s">
        <v>4</v>
      </c>
      <c r="V2" s="340" t="s">
        <v>3007</v>
      </c>
      <c r="W2" s="340" t="s">
        <v>3008</v>
      </c>
      <c r="X2" s="340" t="s">
        <v>3008</v>
      </c>
      <c r="Y2" s="340" t="s">
        <v>3009</v>
      </c>
      <c r="Z2" s="340">
        <v>127</v>
      </c>
      <c r="AA2" s="340" t="s">
        <v>2878</v>
      </c>
      <c r="AB2" s="340" t="s">
        <v>30</v>
      </c>
      <c r="AC2" s="340" t="s">
        <v>3008</v>
      </c>
      <c r="AD2" s="339"/>
      <c r="AE2" s="332"/>
      <c r="AF2" s="332"/>
      <c r="AG2" s="332"/>
      <c r="AH2" s="332"/>
      <c r="AI2" s="332"/>
    </row>
    <row r="3" spans="1:35" ht="15" x14ac:dyDescent="0.25">
      <c r="A3" s="289"/>
      <c r="B3" s="294"/>
      <c r="C3" s="295"/>
      <c r="D3" s="732"/>
      <c r="E3" s="295"/>
      <c r="F3" s="733"/>
      <c r="G3" s="296" t="s">
        <v>6</v>
      </c>
      <c r="H3" s="734" t="s">
        <v>7</v>
      </c>
      <c r="I3" s="735"/>
      <c r="J3" s="736"/>
      <c r="K3" s="23"/>
      <c r="T3" s="338"/>
      <c r="U3" s="340" t="s">
        <v>3010</v>
      </c>
      <c r="V3" s="340" t="s">
        <v>3011</v>
      </c>
      <c r="W3" s="340" t="s">
        <v>3012</v>
      </c>
      <c r="X3" s="340" t="s">
        <v>3012</v>
      </c>
      <c r="Y3" s="340" t="s">
        <v>3013</v>
      </c>
      <c r="Z3" s="340">
        <v>254</v>
      </c>
      <c r="AA3" s="340" t="s">
        <v>3014</v>
      </c>
      <c r="AB3" s="340" t="s">
        <v>568</v>
      </c>
      <c r="AC3" s="340" t="s">
        <v>3012</v>
      </c>
      <c r="AD3" s="339"/>
      <c r="AE3" s="332"/>
      <c r="AF3" s="332"/>
      <c r="AG3" s="332"/>
      <c r="AH3" s="332"/>
      <c r="AI3" s="332"/>
    </row>
    <row r="4" spans="1:35" ht="15" x14ac:dyDescent="0.25">
      <c r="A4" s="289"/>
      <c r="B4" s="294" t="s">
        <v>8</v>
      </c>
      <c r="C4" s="295"/>
      <c r="D4" s="297" t="s">
        <v>68</v>
      </c>
      <c r="E4" s="295"/>
      <c r="F4" s="733"/>
      <c r="G4" s="296" t="s">
        <v>9</v>
      </c>
      <c r="H4" s="734" t="s">
        <v>7</v>
      </c>
      <c r="I4" s="383"/>
      <c r="J4" s="384"/>
      <c r="K4" s="23"/>
      <c r="T4" s="338"/>
      <c r="U4" s="340" t="s">
        <v>3015</v>
      </c>
      <c r="V4" s="340" t="s">
        <v>3016</v>
      </c>
      <c r="W4" s="340" t="s">
        <v>7</v>
      </c>
      <c r="X4" s="340" t="s">
        <v>7</v>
      </c>
      <c r="Y4" s="340" t="s">
        <v>13</v>
      </c>
      <c r="Z4" s="340">
        <v>512</v>
      </c>
      <c r="AA4" s="340"/>
      <c r="AB4" s="340"/>
      <c r="AC4" s="340" t="s">
        <v>3017</v>
      </c>
      <c r="AD4" s="339"/>
      <c r="AE4" s="332"/>
      <c r="AF4" s="332"/>
      <c r="AG4" s="332"/>
      <c r="AH4" s="332"/>
      <c r="AI4" s="332"/>
    </row>
    <row r="5" spans="1:35" ht="15" x14ac:dyDescent="0.25">
      <c r="A5" s="289"/>
      <c r="B5" s="300"/>
      <c r="C5" s="295"/>
      <c r="D5" s="301" t="s">
        <v>10</v>
      </c>
      <c r="E5" s="295"/>
      <c r="F5" s="737" t="s">
        <v>11</v>
      </c>
      <c r="G5" s="296" t="s">
        <v>12</v>
      </c>
      <c r="H5" s="734" t="s">
        <v>13</v>
      </c>
      <c r="I5" s="738"/>
      <c r="J5" s="384"/>
      <c r="K5" s="23"/>
      <c r="T5" s="338"/>
      <c r="U5" s="340" t="s">
        <v>3018</v>
      </c>
      <c r="V5" s="340" t="s">
        <v>3019</v>
      </c>
      <c r="W5" s="340" t="s">
        <v>3020</v>
      </c>
      <c r="X5" s="340"/>
      <c r="Y5" s="340" t="s">
        <v>32</v>
      </c>
      <c r="Z5" s="340">
        <v>1024</v>
      </c>
      <c r="AA5" s="340"/>
      <c r="AB5" s="340"/>
      <c r="AC5" s="340"/>
      <c r="AD5" s="339"/>
      <c r="AE5" s="332"/>
      <c r="AF5" s="332"/>
      <c r="AG5" s="332"/>
      <c r="AH5" s="332"/>
      <c r="AI5" s="332"/>
    </row>
    <row r="6" spans="1:35" ht="15" x14ac:dyDescent="0.25">
      <c r="A6" s="289"/>
      <c r="B6" s="300"/>
      <c r="C6" s="295"/>
      <c r="D6" s="301" t="s">
        <v>14</v>
      </c>
      <c r="E6" s="295"/>
      <c r="F6" s="739" t="s">
        <v>15</v>
      </c>
      <c r="G6" s="296"/>
      <c r="H6" s="302"/>
      <c r="I6" s="298"/>
      <c r="J6" s="299"/>
      <c r="K6" s="23"/>
      <c r="T6" s="338"/>
      <c r="U6" s="340" t="s">
        <v>3021</v>
      </c>
      <c r="V6" s="340" t="s">
        <v>3022</v>
      </c>
      <c r="W6" s="340"/>
      <c r="X6" s="340"/>
      <c r="Y6" s="340"/>
      <c r="Z6" s="340"/>
      <c r="AA6" s="340"/>
      <c r="AB6" s="340"/>
      <c r="AC6" s="340"/>
      <c r="AD6" s="339"/>
      <c r="AE6" s="332"/>
      <c r="AF6" s="332"/>
      <c r="AG6" s="332"/>
      <c r="AH6" s="332"/>
      <c r="AI6" s="332"/>
    </row>
    <row r="7" spans="1:35" ht="15" x14ac:dyDescent="0.25">
      <c r="A7" s="289"/>
      <c r="B7" s="300"/>
      <c r="C7" s="295"/>
      <c r="D7" s="301" t="s">
        <v>16</v>
      </c>
      <c r="E7" s="295"/>
      <c r="F7" s="740" t="s">
        <v>17</v>
      </c>
      <c r="G7" s="301" t="s">
        <v>18</v>
      </c>
      <c r="H7" s="303" t="s">
        <v>69</v>
      </c>
      <c r="I7" s="383"/>
      <c r="J7" s="384"/>
      <c r="K7" s="23"/>
      <c r="T7" s="338"/>
      <c r="U7" s="340" t="s">
        <v>3023</v>
      </c>
      <c r="V7" s="340" t="s">
        <v>3024</v>
      </c>
      <c r="W7" s="340"/>
      <c r="X7" s="340"/>
      <c r="Y7" s="340"/>
      <c r="Z7" s="340"/>
      <c r="AA7" s="340"/>
      <c r="AB7" s="340"/>
      <c r="AC7" s="340"/>
      <c r="AD7" s="339"/>
      <c r="AE7" s="332"/>
      <c r="AF7" s="332"/>
      <c r="AG7" s="332"/>
      <c r="AH7" s="332"/>
      <c r="AI7" s="332"/>
    </row>
    <row r="8" spans="1:35" ht="15" x14ac:dyDescent="0.25">
      <c r="A8" s="289"/>
      <c r="B8" s="300"/>
      <c r="C8" s="295"/>
      <c r="D8" s="301" t="s">
        <v>20</v>
      </c>
      <c r="E8" s="295"/>
      <c r="F8" s="737" t="s">
        <v>21</v>
      </c>
      <c r="G8" s="296" t="s">
        <v>22</v>
      </c>
      <c r="H8" s="287" t="s">
        <v>3000</v>
      </c>
      <c r="I8" s="383"/>
      <c r="J8" s="384"/>
      <c r="K8" s="23"/>
      <c r="T8" s="338"/>
      <c r="U8" s="340" t="s">
        <v>3025</v>
      </c>
      <c r="V8" s="340" t="s">
        <v>5</v>
      </c>
      <c r="W8" s="340"/>
      <c r="X8" s="340"/>
      <c r="Y8" s="340"/>
      <c r="Z8" s="340"/>
      <c r="AA8" s="340"/>
      <c r="AB8" s="340"/>
      <c r="AC8" s="340"/>
      <c r="AD8" s="339"/>
      <c r="AE8" s="332"/>
      <c r="AF8" s="332"/>
      <c r="AG8" s="332"/>
      <c r="AH8" s="332"/>
      <c r="AI8" s="332"/>
    </row>
    <row r="9" spans="1:35" ht="15" x14ac:dyDescent="0.25">
      <c r="A9" s="289"/>
      <c r="B9" s="300"/>
      <c r="C9" s="295"/>
      <c r="D9" s="301" t="s">
        <v>24</v>
      </c>
      <c r="E9" s="295"/>
      <c r="F9" s="737"/>
      <c r="G9" s="296" t="s">
        <v>25</v>
      </c>
      <c r="H9" s="734" t="s">
        <v>21</v>
      </c>
      <c r="I9" s="296" t="s">
        <v>26</v>
      </c>
      <c r="J9" s="741" t="s">
        <v>21</v>
      </c>
      <c r="K9" s="23"/>
      <c r="T9" s="338"/>
      <c r="U9" s="340"/>
      <c r="V9" s="340"/>
      <c r="W9" s="340"/>
      <c r="X9" s="340"/>
      <c r="Y9" s="340"/>
      <c r="Z9" s="340"/>
      <c r="AA9" s="340"/>
      <c r="AB9" s="340"/>
      <c r="AC9" s="340"/>
      <c r="AD9" s="23"/>
    </row>
    <row r="10" spans="1:35" ht="15" x14ac:dyDescent="0.25">
      <c r="A10" s="289"/>
      <c r="B10" s="300"/>
      <c r="C10" s="295"/>
      <c r="D10" s="301" t="s">
        <v>27</v>
      </c>
      <c r="E10" s="295"/>
      <c r="F10" s="737" t="s">
        <v>21</v>
      </c>
      <c r="G10" s="296" t="s">
        <v>28</v>
      </c>
      <c r="H10" s="734" t="s">
        <v>21</v>
      </c>
      <c r="I10" s="301" t="s">
        <v>29</v>
      </c>
      <c r="J10" s="741" t="s">
        <v>30</v>
      </c>
      <c r="K10" s="23"/>
      <c r="T10" s="338"/>
      <c r="U10" s="340"/>
      <c r="V10" s="340"/>
      <c r="W10" s="340"/>
      <c r="X10" s="340"/>
      <c r="Y10" s="340"/>
      <c r="Z10" s="340"/>
      <c r="AA10" s="340"/>
      <c r="AB10" s="340"/>
      <c r="AC10" s="340"/>
      <c r="AD10" s="23"/>
    </row>
    <row r="11" spans="1:35" ht="15" x14ac:dyDescent="0.25">
      <c r="A11" s="289"/>
      <c r="B11" s="300"/>
      <c r="C11" s="295"/>
      <c r="D11" s="301" t="s">
        <v>31</v>
      </c>
      <c r="E11" s="295"/>
      <c r="F11" s="737" t="s">
        <v>32</v>
      </c>
      <c r="G11" s="296" t="s">
        <v>33</v>
      </c>
      <c r="H11" s="302" t="s">
        <v>21</v>
      </c>
      <c r="I11" s="296" t="s">
        <v>34</v>
      </c>
      <c r="J11" s="304" t="s">
        <v>21</v>
      </c>
      <c r="K11" s="23"/>
      <c r="T11" s="338"/>
      <c r="U11" s="340"/>
      <c r="V11" s="340"/>
      <c r="W11" s="340"/>
      <c r="X11" s="340"/>
      <c r="Y11" s="340"/>
      <c r="Z11" s="340"/>
      <c r="AA11" s="340"/>
      <c r="AB11" s="340"/>
      <c r="AC11" s="340"/>
      <c r="AD11" s="23"/>
    </row>
    <row r="12" spans="1:35" ht="15" x14ac:dyDescent="0.25">
      <c r="A12" s="289"/>
      <c r="B12" s="300"/>
      <c r="C12" s="295"/>
      <c r="D12" s="301" t="s">
        <v>35</v>
      </c>
      <c r="E12" s="295"/>
      <c r="F12" s="737" t="s">
        <v>36</v>
      </c>
      <c r="G12" s="296" t="s">
        <v>37</v>
      </c>
      <c r="H12" s="734" t="s">
        <v>21</v>
      </c>
      <c r="I12" s="296" t="s">
        <v>38</v>
      </c>
      <c r="J12" s="305" t="s">
        <v>21</v>
      </c>
      <c r="K12" s="23"/>
      <c r="N12" s="722"/>
      <c r="T12" s="338"/>
      <c r="U12" s="340"/>
      <c r="V12" s="340"/>
      <c r="W12" s="340"/>
      <c r="X12" s="340"/>
      <c r="Y12" s="340"/>
      <c r="Z12" s="340"/>
      <c r="AA12" s="340"/>
      <c r="AB12" s="340"/>
      <c r="AC12" s="340"/>
      <c r="AD12" s="23"/>
    </row>
    <row r="13" spans="1:35" ht="15" x14ac:dyDescent="0.25">
      <c r="A13" s="289"/>
      <c r="B13" s="300"/>
      <c r="C13" s="295"/>
      <c r="D13" s="301" t="s">
        <v>39</v>
      </c>
      <c r="E13" s="295"/>
      <c r="F13" s="737" t="s">
        <v>21</v>
      </c>
      <c r="G13" s="296" t="s">
        <v>40</v>
      </c>
      <c r="H13" s="734" t="s">
        <v>30</v>
      </c>
      <c r="I13" s="381"/>
      <c r="J13" s="382"/>
      <c r="K13" s="23"/>
      <c r="N13" s="722"/>
      <c r="T13" s="338"/>
      <c r="U13" s="340"/>
      <c r="V13" s="340"/>
      <c r="W13" s="340"/>
      <c r="X13" s="340"/>
      <c r="Y13" s="340"/>
      <c r="Z13" s="340"/>
      <c r="AA13" s="340"/>
      <c r="AB13" s="340"/>
      <c r="AC13" s="340"/>
      <c r="AD13" s="23"/>
    </row>
    <row r="14" spans="1:35" ht="15.75" thickBot="1" x14ac:dyDescent="0.3">
      <c r="A14" s="289"/>
      <c r="B14" s="306"/>
      <c r="C14" s="307"/>
      <c r="D14" s="308"/>
      <c r="E14" s="307"/>
      <c r="F14" s="307"/>
      <c r="G14" s="308" t="s">
        <v>41</v>
      </c>
      <c r="H14" s="309" t="s">
        <v>42</v>
      </c>
      <c r="I14" s="308" t="s">
        <v>43</v>
      </c>
      <c r="J14" s="310" t="s">
        <v>44</v>
      </c>
      <c r="K14" s="23"/>
      <c r="T14" s="338"/>
      <c r="U14" s="340"/>
      <c r="V14" s="340"/>
      <c r="W14" s="340"/>
      <c r="X14" s="340"/>
      <c r="Y14" s="340"/>
      <c r="Z14" s="340"/>
      <c r="AA14" s="340"/>
      <c r="AB14" s="340"/>
      <c r="AC14" s="340"/>
      <c r="AD14" s="23"/>
    </row>
    <row r="15" spans="1:35" ht="15.75" thickTop="1" x14ac:dyDescent="0.25">
      <c r="A15" s="289"/>
      <c r="B15" s="311"/>
      <c r="C15" s="291"/>
      <c r="D15" s="293"/>
      <c r="E15" s="291"/>
      <c r="F15" s="292" t="s">
        <v>45</v>
      </c>
      <c r="G15" s="293"/>
      <c r="H15" s="312"/>
      <c r="I15" s="291"/>
      <c r="J15" s="313"/>
      <c r="K15" s="23"/>
      <c r="T15" s="338"/>
      <c r="U15" s="340"/>
      <c r="V15" s="340"/>
      <c r="W15" s="340"/>
      <c r="X15" s="340"/>
      <c r="Y15" s="340"/>
      <c r="Z15" s="340"/>
      <c r="AA15" s="340"/>
      <c r="AB15" s="340"/>
      <c r="AC15" s="340"/>
      <c r="AD15" s="23"/>
    </row>
    <row r="16" spans="1:35" x14ac:dyDescent="0.2">
      <c r="A16" s="289"/>
      <c r="B16" s="300"/>
      <c r="C16" s="295"/>
      <c r="D16" s="296" t="s">
        <v>46</v>
      </c>
      <c r="E16" s="295"/>
      <c r="F16" s="295" t="s">
        <v>47</v>
      </c>
      <c r="G16" s="296" t="s">
        <v>48</v>
      </c>
      <c r="H16" s="314" t="s">
        <v>49</v>
      </c>
      <c r="I16" s="295"/>
      <c r="J16" s="315"/>
      <c r="K16" s="23"/>
      <c r="U16" s="24"/>
      <c r="V16" s="24"/>
      <c r="W16" s="24"/>
      <c r="X16" s="24"/>
      <c r="Y16" s="24"/>
      <c r="Z16" s="24"/>
      <c r="AA16" s="24"/>
      <c r="AB16" s="24"/>
      <c r="AC16" s="24"/>
    </row>
    <row r="17" spans="1:11" x14ac:dyDescent="0.2">
      <c r="A17" s="289"/>
      <c r="B17" s="300"/>
      <c r="C17" s="295"/>
      <c r="D17" s="296" t="s">
        <v>50</v>
      </c>
      <c r="E17" s="295"/>
      <c r="F17" s="295" t="s">
        <v>51</v>
      </c>
      <c r="G17" s="296"/>
      <c r="H17" s="314"/>
      <c r="I17" s="295"/>
      <c r="J17" s="315"/>
      <c r="K17" s="23"/>
    </row>
    <row r="18" spans="1:11" x14ac:dyDescent="0.2">
      <c r="A18" s="289"/>
      <c r="B18" s="300"/>
      <c r="C18" s="295"/>
      <c r="D18" s="296" t="s">
        <v>52</v>
      </c>
      <c r="E18" s="295"/>
      <c r="F18" s="295" t="s">
        <v>53</v>
      </c>
      <c r="G18" s="296" t="s">
        <v>48</v>
      </c>
      <c r="H18" s="314" t="s">
        <v>54</v>
      </c>
      <c r="I18" s="295"/>
      <c r="J18" s="315"/>
      <c r="K18" s="23"/>
    </row>
    <row r="19" spans="1:11" x14ac:dyDescent="0.2">
      <c r="A19" s="289"/>
      <c r="B19" s="300"/>
      <c r="C19" s="295"/>
      <c r="D19" s="296" t="s">
        <v>50</v>
      </c>
      <c r="E19" s="295"/>
      <c r="F19" s="295" t="s">
        <v>55</v>
      </c>
      <c r="G19" s="296"/>
      <c r="H19" s="314"/>
      <c r="I19" s="295"/>
      <c r="J19" s="315"/>
      <c r="K19" s="23"/>
    </row>
    <row r="20" spans="1:11" x14ac:dyDescent="0.2">
      <c r="A20" s="289"/>
      <c r="B20" s="300"/>
      <c r="C20" s="295"/>
      <c r="D20" s="296" t="s">
        <v>56</v>
      </c>
      <c r="E20" s="295"/>
      <c r="F20" s="732" t="s">
        <v>57</v>
      </c>
      <c r="G20" s="296" t="s">
        <v>48</v>
      </c>
      <c r="H20" s="314" t="s">
        <v>58</v>
      </c>
      <c r="I20" s="295"/>
      <c r="J20" s="315"/>
      <c r="K20" s="23"/>
    </row>
    <row r="21" spans="1:11" x14ac:dyDescent="0.2">
      <c r="A21" s="289"/>
      <c r="B21" s="300"/>
      <c r="C21" s="295"/>
      <c r="D21" s="296" t="s">
        <v>50</v>
      </c>
      <c r="E21" s="295"/>
      <c r="F21" s="732" t="s">
        <v>59</v>
      </c>
      <c r="G21" s="296"/>
      <c r="H21" s="314"/>
      <c r="I21" s="295"/>
      <c r="J21" s="315"/>
      <c r="K21" s="23"/>
    </row>
    <row r="22" spans="1:11" x14ac:dyDescent="0.2">
      <c r="A22" s="289"/>
      <c r="B22" s="300"/>
      <c r="C22" s="295"/>
      <c r="D22" s="296" t="s">
        <v>60</v>
      </c>
      <c r="E22" s="295"/>
      <c r="F22" s="295" t="s">
        <v>2880</v>
      </c>
      <c r="G22" s="296" t="s">
        <v>48</v>
      </c>
      <c r="H22" s="314" t="s">
        <v>2882</v>
      </c>
      <c r="I22" s="295"/>
      <c r="J22" s="315"/>
      <c r="K22" s="23"/>
    </row>
    <row r="23" spans="1:11" x14ac:dyDescent="0.2">
      <c r="A23" s="289"/>
      <c r="B23" s="300"/>
      <c r="C23" s="295"/>
      <c r="D23" s="296" t="s">
        <v>50</v>
      </c>
      <c r="E23" s="295"/>
      <c r="F23" s="295" t="s">
        <v>2881</v>
      </c>
      <c r="G23" s="296"/>
      <c r="H23" s="314"/>
      <c r="I23" s="295"/>
      <c r="J23" s="315"/>
      <c r="K23" s="23"/>
    </row>
    <row r="24" spans="1:11" ht="13.5" thickBot="1" x14ac:dyDescent="0.25">
      <c r="A24" s="289"/>
      <c r="B24" s="306"/>
      <c r="C24" s="307"/>
      <c r="D24" s="307"/>
      <c r="E24" s="307"/>
      <c r="F24" s="307"/>
      <c r="G24" s="307"/>
      <c r="H24" s="307"/>
      <c r="I24" s="307"/>
      <c r="J24" s="316"/>
      <c r="K24" s="23"/>
    </row>
    <row r="25" spans="1:11" ht="42" customHeight="1" thickTop="1" thickBot="1" x14ac:dyDescent="0.25">
      <c r="A25" s="289"/>
      <c r="B25" s="317" t="s">
        <v>61</v>
      </c>
      <c r="C25" s="318"/>
      <c r="D25" s="318"/>
      <c r="E25" s="318"/>
      <c r="F25" s="318"/>
      <c r="G25" s="318"/>
      <c r="H25" s="318"/>
      <c r="I25" s="318"/>
      <c r="J25" s="319"/>
      <c r="K25" s="23"/>
    </row>
    <row r="26" spans="1:11" ht="14.25" thickTop="1" thickBot="1" x14ac:dyDescent="0.3">
      <c r="A26" s="320"/>
      <c r="B26" s="321" t="s">
        <v>62</v>
      </c>
      <c r="C26" s="322"/>
      <c r="D26" s="322" t="s">
        <v>63</v>
      </c>
      <c r="E26" s="322"/>
      <c r="F26" s="322" t="s">
        <v>64</v>
      </c>
      <c r="G26" s="322" t="s">
        <v>65</v>
      </c>
      <c r="H26" s="322" t="s">
        <v>66</v>
      </c>
      <c r="I26" s="322"/>
      <c r="J26" s="323" t="s">
        <v>67</v>
      </c>
      <c r="K26" s="23"/>
    </row>
    <row r="27" spans="1:11" ht="13.5" thickTop="1" x14ac:dyDescent="0.25">
      <c r="B27" s="325"/>
      <c r="C27" s="325"/>
      <c r="D27" s="325"/>
      <c r="E27" s="325"/>
      <c r="F27" s="325"/>
      <c r="G27" s="326"/>
      <c r="H27" s="16"/>
      <c r="I27" s="16"/>
      <c r="J27" s="16"/>
    </row>
    <row r="28" spans="1:11" x14ac:dyDescent="0.25">
      <c r="A28" s="320"/>
      <c r="D28" s="327" t="s">
        <v>71</v>
      </c>
      <c r="F28" s="328" t="s">
        <v>70</v>
      </c>
      <c r="H28" s="16"/>
      <c r="I28" s="16"/>
      <c r="J28" s="16"/>
    </row>
    <row r="29" spans="1:11" x14ac:dyDescent="0.25">
      <c r="A29" s="320"/>
      <c r="H29" s="16"/>
      <c r="I29" s="16"/>
      <c r="J29" s="16"/>
    </row>
    <row r="30" spans="1:11" x14ac:dyDescent="0.25">
      <c r="A30" s="320" t="s">
        <v>72</v>
      </c>
      <c r="B30" s="330"/>
      <c r="D30" s="327" t="s">
        <v>73</v>
      </c>
      <c r="F30" s="328" t="s">
        <v>74</v>
      </c>
      <c r="H30" s="16"/>
      <c r="I30" s="16"/>
      <c r="J30" s="16"/>
    </row>
    <row r="31" spans="1:11" x14ac:dyDescent="0.25">
      <c r="A31" s="320"/>
      <c r="H31" s="16"/>
      <c r="I31" s="16"/>
      <c r="J31" s="16"/>
    </row>
    <row r="32" spans="1:11" x14ac:dyDescent="0.25">
      <c r="A32" s="320"/>
      <c r="B32" s="324">
        <v>1</v>
      </c>
      <c r="D32" s="324" t="s">
        <v>75</v>
      </c>
      <c r="F32" s="324" t="s">
        <v>76</v>
      </c>
      <c r="H32" s="16"/>
      <c r="I32" s="16"/>
      <c r="J32" s="16"/>
    </row>
    <row r="33" spans="1:10" x14ac:dyDescent="0.25">
      <c r="A33" s="320"/>
      <c r="B33" s="324">
        <v>3</v>
      </c>
      <c r="D33" s="324" t="s">
        <v>77</v>
      </c>
      <c r="F33" s="324" t="s">
        <v>78</v>
      </c>
      <c r="H33" s="16"/>
      <c r="I33" s="16"/>
      <c r="J33" s="16"/>
    </row>
    <row r="34" spans="1:10" x14ac:dyDescent="0.25">
      <c r="A34" s="320"/>
      <c r="B34" s="324">
        <v>5</v>
      </c>
      <c r="D34" s="324" t="s">
        <v>79</v>
      </c>
      <c r="F34" s="324" t="s">
        <v>80</v>
      </c>
      <c r="H34" s="16"/>
      <c r="I34" s="16"/>
      <c r="J34" s="16"/>
    </row>
    <row r="35" spans="1:10" x14ac:dyDescent="0.25">
      <c r="A35" s="320"/>
      <c r="B35" s="324">
        <v>1</v>
      </c>
      <c r="D35" s="324" t="s">
        <v>81</v>
      </c>
      <c r="F35" s="324" t="s">
        <v>82</v>
      </c>
      <c r="H35" s="16"/>
      <c r="I35" s="16"/>
      <c r="J35" s="16"/>
    </row>
    <row r="36" spans="1:10" x14ac:dyDescent="0.25">
      <c r="A36" s="320"/>
      <c r="B36" s="324">
        <v>1</v>
      </c>
      <c r="D36" s="324" t="s">
        <v>83</v>
      </c>
      <c r="F36" s="324" t="s">
        <v>84</v>
      </c>
      <c r="H36" s="16"/>
      <c r="I36" s="16"/>
      <c r="J36" s="16"/>
    </row>
    <row r="37" spans="1:10" x14ac:dyDescent="0.25">
      <c r="A37" s="320"/>
      <c r="B37" s="324">
        <v>1</v>
      </c>
      <c r="D37" s="324" t="s">
        <v>85</v>
      </c>
      <c r="F37" s="324" t="s">
        <v>86</v>
      </c>
      <c r="H37" s="16"/>
      <c r="I37" s="16"/>
      <c r="J37" s="16"/>
    </row>
    <row r="38" spans="1:10" x14ac:dyDescent="0.25">
      <c r="A38" s="320"/>
      <c r="H38" s="16"/>
      <c r="I38" s="16"/>
      <c r="J38" s="16"/>
    </row>
    <row r="39" spans="1:10" x14ac:dyDescent="0.25">
      <c r="A39" s="320"/>
      <c r="D39" s="327" t="s">
        <v>71</v>
      </c>
      <c r="F39" s="328" t="s">
        <v>87</v>
      </c>
      <c r="H39" s="16"/>
      <c r="I39" s="16"/>
      <c r="J39" s="16"/>
    </row>
    <row r="40" spans="1:10" x14ac:dyDescent="0.25">
      <c r="A40" s="320"/>
      <c r="B40" s="324">
        <v>1</v>
      </c>
      <c r="D40" s="324" t="s">
        <v>88</v>
      </c>
      <c r="F40" s="324" t="s">
        <v>89</v>
      </c>
      <c r="H40" s="16"/>
      <c r="I40" s="16"/>
      <c r="J40" s="16"/>
    </row>
    <row r="41" spans="1:10" x14ac:dyDescent="0.25">
      <c r="A41" s="320"/>
      <c r="H41" s="16"/>
      <c r="I41" s="16"/>
      <c r="J41" s="16"/>
    </row>
    <row r="42" spans="1:10" x14ac:dyDescent="0.25">
      <c r="A42" s="320"/>
      <c r="F42" s="324" t="s">
        <v>66</v>
      </c>
      <c r="H42" s="16"/>
      <c r="I42" s="16"/>
      <c r="J42" s="16"/>
    </row>
    <row r="43" spans="1:10" x14ac:dyDescent="0.25">
      <c r="A43" s="320"/>
      <c r="I43" s="329"/>
    </row>
    <row r="44" spans="1:10" x14ac:dyDescent="0.25">
      <c r="A44" s="320"/>
      <c r="D44" s="330" t="s">
        <v>90</v>
      </c>
      <c r="I44" s="329"/>
    </row>
    <row r="45" spans="1:10" x14ac:dyDescent="0.25">
      <c r="A45" s="320"/>
      <c r="I45" s="329"/>
    </row>
    <row r="46" spans="1:10" x14ac:dyDescent="0.25">
      <c r="A46" s="320"/>
      <c r="I46" s="329"/>
    </row>
    <row r="47" spans="1:10" x14ac:dyDescent="0.25">
      <c r="A47" s="320"/>
      <c r="I47" s="329"/>
    </row>
    <row r="48" spans="1:10" x14ac:dyDescent="0.25">
      <c r="B48" s="326"/>
      <c r="C48" s="326"/>
      <c r="D48" s="326"/>
      <c r="E48" s="326"/>
      <c r="F48" s="326"/>
      <c r="G48" s="326"/>
      <c r="H48" s="326"/>
    </row>
  </sheetData>
  <mergeCells count="7">
    <mergeCell ref="I13:J13"/>
    <mergeCell ref="I2:J2"/>
    <mergeCell ref="I3:J3"/>
    <mergeCell ref="I4:J4"/>
    <mergeCell ref="I5:J5"/>
    <mergeCell ref="I7:J7"/>
    <mergeCell ref="I8:J8"/>
  </mergeCells>
  <dataValidations count="2">
    <dataValidation allowBlank="1" showInputMessage="1" showErrorMessage="1" sqref="H13"/>
    <dataValidation allowBlank="1" showInputMessage="1" showErrorMessage="1" sqref="H2:H5 D3 I2:J2 J10"/>
  </dataValidations>
  <pageMargins left="0.05" right="0.05" top="0.75" bottom="0.75" header="0.3" footer="0.3"/>
  <pageSetup scale="85" orientation="portrait" verticalDpi="0" r:id="rId1"/>
  <headerFooter>
    <oddFooter>&amp;L&amp;"Arial,Bold"Teradata Corporation Confidential&amp;R&amp;"Arial,Bold"Page &amp;P of &amp;N</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OrderSum</vt:lpstr>
      <vt:lpstr>QuoteSum</vt:lpstr>
      <vt:lpstr>P&amp;L</vt:lpstr>
      <vt:lpstr>BAR</vt:lpstr>
      <vt:lpstr>UDA Network</vt:lpstr>
      <vt:lpstr>Revision History</vt:lpstr>
      <vt:lpstr>ReadMe</vt:lpstr>
      <vt:lpstr>FlextronicsTab</vt:lpstr>
      <vt:lpstr>FlextronicsTab!Print_Area</vt:lpstr>
      <vt:lpstr>OrderSum!Print_Area</vt:lpstr>
      <vt:lpstr>QuoteSum!Print_Area</vt:lpstr>
      <vt:lpstr>'Revision History'!Print_Area</vt:lpstr>
    </vt:vector>
  </TitlesOfParts>
  <Company>SHANGHAI STOCK EXCHANGE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GSSID 46010 / SD45493A01 / 700336049</dc:title>
  <dc:subject>SHANGHAI STOCK EXCHANGE / 4122167 / SSE-NV8.6 (PROD B)</dc:subject>
  <dc:creator>PY180000</dc:creator>
  <dc:description>SSE-NV(Prod B 3n5555H ) / Production / BAR Only</dc:description>
  <cp:lastModifiedBy>PY180000</cp:lastModifiedBy>
  <dcterms:created xsi:type="dcterms:W3CDTF">2015-07-06T15:00:57Z</dcterms:created>
  <dcterms:modified xsi:type="dcterms:W3CDTF">2015-07-06T15:06:50Z</dcterms:modified>
  <cp:category>CRB Approval: Not Required</cp:category>
</cp:coreProperties>
</file>