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480" yWindow="30" windowWidth="11340" windowHeight="3240" activeTab="1"/>
  </bookViews>
  <sheets>
    <sheet name="raw cities" sheetId="1" r:id="rId1"/>
    <sheet name="city data" sheetId="2" r:id="rId2"/>
    <sheet name="Sheet3" sheetId="3" r:id="rId3"/>
    <sheet name="Sheet1" sheetId="4" r:id="rId4"/>
  </sheets>
  <definedNames>
    <definedName name="_xlnm._FilterDatabase" localSheetId="1" hidden="1">'city data'!$A$3:$CG$23</definedName>
  </definedNames>
  <calcPr calcId="125725"/>
</workbook>
</file>

<file path=xl/calcChain.xml><?xml version="1.0" encoding="utf-8"?>
<calcChain xmlns="http://schemas.openxmlformats.org/spreadsheetml/2006/main">
  <c r="AE10" i="2"/>
  <c r="AI10" s="1"/>
  <c r="AW10" s="1"/>
  <c r="BL10" s="1"/>
  <c r="AC10"/>
  <c r="AG10" s="1"/>
  <c r="AU10" s="1"/>
  <c r="BJ10" s="1"/>
  <c r="AD10"/>
  <c r="AH10" s="1"/>
  <c r="AV10" s="1"/>
  <c r="BK10" s="1"/>
  <c r="AB10"/>
  <c r="AF10" s="1"/>
  <c r="AT10" s="1"/>
  <c r="BI10" s="1"/>
  <c r="AB17"/>
  <c r="AF17" s="1"/>
  <c r="AC17"/>
  <c r="AG17" s="1"/>
  <c r="AU17" s="1"/>
  <c r="BJ17" s="1"/>
  <c r="BO17" s="1"/>
  <c r="AD17"/>
  <c r="AH17" s="1"/>
  <c r="AE17"/>
  <c r="AI17" s="1"/>
  <c r="AW17" s="1"/>
  <c r="BL17" s="1"/>
  <c r="BQ17" s="1"/>
  <c r="BM30"/>
  <c r="BM31"/>
  <c r="BM32"/>
  <c r="BM33"/>
  <c r="BM34"/>
  <c r="BM35"/>
  <c r="BM36"/>
  <c r="BM37"/>
  <c r="BM38"/>
  <c r="BM39"/>
  <c r="BM40"/>
  <c r="BM41"/>
  <c r="BM42"/>
  <c r="BM43"/>
  <c r="BM44"/>
  <c r="BM45"/>
  <c r="BM46"/>
  <c r="BM47"/>
  <c r="BM48"/>
  <c r="BM29"/>
  <c r="BH35"/>
  <c r="BH36"/>
  <c r="BH37"/>
  <c r="BH38"/>
  <c r="BH39"/>
  <c r="BH40"/>
  <c r="BH41"/>
  <c r="BH42"/>
  <c r="BH43"/>
  <c r="BH44"/>
  <c r="BH45"/>
  <c r="BH46"/>
  <c r="BH47"/>
  <c r="BH48"/>
  <c r="BH30"/>
  <c r="BH31"/>
  <c r="BH32"/>
  <c r="BH33"/>
  <c r="BH34"/>
  <c r="BH29"/>
  <c r="AS30"/>
  <c r="AS31"/>
  <c r="AS32"/>
  <c r="AS33"/>
  <c r="AS34"/>
  <c r="AS35"/>
  <c r="AS36"/>
  <c r="AS37"/>
  <c r="AS38"/>
  <c r="AS39"/>
  <c r="AS40"/>
  <c r="AS41"/>
  <c r="AS42"/>
  <c r="AS43"/>
  <c r="AS44"/>
  <c r="AS45"/>
  <c r="AS46"/>
  <c r="AS47"/>
  <c r="AS48"/>
  <c r="AS29"/>
  <c r="G29"/>
  <c r="H29"/>
  <c r="I29"/>
  <c r="J29"/>
  <c r="K29"/>
  <c r="L29"/>
  <c r="M29"/>
  <c r="N29"/>
  <c r="O29"/>
  <c r="P29"/>
  <c r="Q29"/>
  <c r="R29"/>
  <c r="S29"/>
  <c r="T29"/>
  <c r="U29"/>
  <c r="V29"/>
  <c r="W29"/>
  <c r="X29"/>
  <c r="Y29"/>
  <c r="Z29"/>
  <c r="AA29"/>
  <c r="G30"/>
  <c r="H30"/>
  <c r="I30"/>
  <c r="J30"/>
  <c r="K30"/>
  <c r="L30"/>
  <c r="M30"/>
  <c r="N30"/>
  <c r="O30"/>
  <c r="P30"/>
  <c r="Q30"/>
  <c r="R30"/>
  <c r="S30"/>
  <c r="T30"/>
  <c r="U30"/>
  <c r="V30"/>
  <c r="W30"/>
  <c r="X30"/>
  <c r="Y30"/>
  <c r="Z30"/>
  <c r="AA30"/>
  <c r="G31"/>
  <c r="H31"/>
  <c r="I31"/>
  <c r="J31"/>
  <c r="K31"/>
  <c r="L31"/>
  <c r="M31"/>
  <c r="N31"/>
  <c r="O31"/>
  <c r="P31"/>
  <c r="Q31"/>
  <c r="R31"/>
  <c r="S31"/>
  <c r="T31"/>
  <c r="U31"/>
  <c r="V31"/>
  <c r="W31"/>
  <c r="X31"/>
  <c r="Y31"/>
  <c r="Z31"/>
  <c r="AA31"/>
  <c r="G32"/>
  <c r="H32"/>
  <c r="I32"/>
  <c r="J32"/>
  <c r="K32"/>
  <c r="L32"/>
  <c r="M32"/>
  <c r="N32"/>
  <c r="O32"/>
  <c r="P32"/>
  <c r="Q32"/>
  <c r="R32"/>
  <c r="S32"/>
  <c r="T32"/>
  <c r="U32"/>
  <c r="V32"/>
  <c r="W32"/>
  <c r="X32"/>
  <c r="Y32"/>
  <c r="Z32"/>
  <c r="AA32"/>
  <c r="G33"/>
  <c r="H33"/>
  <c r="I33"/>
  <c r="J33"/>
  <c r="K33"/>
  <c r="L33"/>
  <c r="M33"/>
  <c r="N33"/>
  <c r="O33"/>
  <c r="P33"/>
  <c r="Q33"/>
  <c r="R33"/>
  <c r="S33"/>
  <c r="T33"/>
  <c r="U33"/>
  <c r="V33"/>
  <c r="W33"/>
  <c r="X33"/>
  <c r="Y33"/>
  <c r="Z33"/>
  <c r="AA33"/>
  <c r="G34"/>
  <c r="H34"/>
  <c r="I34"/>
  <c r="J34"/>
  <c r="K34"/>
  <c r="L34"/>
  <c r="M34"/>
  <c r="N34"/>
  <c r="O34"/>
  <c r="P34"/>
  <c r="Q34"/>
  <c r="R34"/>
  <c r="S34"/>
  <c r="T34"/>
  <c r="U34"/>
  <c r="V34"/>
  <c r="W34"/>
  <c r="X34"/>
  <c r="Y34"/>
  <c r="Z34"/>
  <c r="AA34"/>
  <c r="G35"/>
  <c r="H35"/>
  <c r="I35"/>
  <c r="J35"/>
  <c r="K35"/>
  <c r="L35"/>
  <c r="M35"/>
  <c r="N35"/>
  <c r="O35"/>
  <c r="P35"/>
  <c r="Q35"/>
  <c r="R35"/>
  <c r="S35"/>
  <c r="T35"/>
  <c r="U35"/>
  <c r="V35"/>
  <c r="W35"/>
  <c r="X35"/>
  <c r="Y35"/>
  <c r="Z35"/>
  <c r="AA35"/>
  <c r="G36"/>
  <c r="H36"/>
  <c r="I36"/>
  <c r="J36"/>
  <c r="K36"/>
  <c r="L36"/>
  <c r="M36"/>
  <c r="N36"/>
  <c r="O36"/>
  <c r="P36"/>
  <c r="Q36"/>
  <c r="R36"/>
  <c r="S36"/>
  <c r="T36"/>
  <c r="U36"/>
  <c r="V36"/>
  <c r="W36"/>
  <c r="X36"/>
  <c r="Y36"/>
  <c r="Z36"/>
  <c r="AA36"/>
  <c r="G37"/>
  <c r="H37"/>
  <c r="I37"/>
  <c r="J37"/>
  <c r="K37"/>
  <c r="L37"/>
  <c r="M37"/>
  <c r="N37"/>
  <c r="O37"/>
  <c r="P37"/>
  <c r="Q37"/>
  <c r="R37"/>
  <c r="S37"/>
  <c r="T37"/>
  <c r="U37"/>
  <c r="V37"/>
  <c r="W37"/>
  <c r="X37"/>
  <c r="Y37"/>
  <c r="Z37"/>
  <c r="AA37"/>
  <c r="G38"/>
  <c r="H38"/>
  <c r="I38"/>
  <c r="J38"/>
  <c r="K38"/>
  <c r="L38"/>
  <c r="M38"/>
  <c r="N38"/>
  <c r="O38"/>
  <c r="P38"/>
  <c r="Q38"/>
  <c r="R38"/>
  <c r="S38"/>
  <c r="T38"/>
  <c r="U38"/>
  <c r="V38"/>
  <c r="W38"/>
  <c r="X38"/>
  <c r="Y38"/>
  <c r="Z38"/>
  <c r="AA38"/>
  <c r="G39"/>
  <c r="H39"/>
  <c r="I39"/>
  <c r="J39"/>
  <c r="K39"/>
  <c r="L39"/>
  <c r="M39"/>
  <c r="N39"/>
  <c r="O39"/>
  <c r="P39"/>
  <c r="Q39"/>
  <c r="R39"/>
  <c r="S39"/>
  <c r="T39"/>
  <c r="U39"/>
  <c r="V39"/>
  <c r="W39"/>
  <c r="X39"/>
  <c r="Y39"/>
  <c r="Z39"/>
  <c r="AA39"/>
  <c r="G40"/>
  <c r="H40"/>
  <c r="I40"/>
  <c r="J40"/>
  <c r="K40"/>
  <c r="L40"/>
  <c r="M40"/>
  <c r="N40"/>
  <c r="O40"/>
  <c r="P40"/>
  <c r="Q40"/>
  <c r="R40"/>
  <c r="S40"/>
  <c r="T40"/>
  <c r="U40"/>
  <c r="V40"/>
  <c r="W40"/>
  <c r="X40"/>
  <c r="Y40"/>
  <c r="Z40"/>
  <c r="AA40"/>
  <c r="G41"/>
  <c r="H41"/>
  <c r="I41"/>
  <c r="J41"/>
  <c r="K41"/>
  <c r="L41"/>
  <c r="M41"/>
  <c r="N41"/>
  <c r="O41"/>
  <c r="P41"/>
  <c r="Q41"/>
  <c r="R41"/>
  <c r="S41"/>
  <c r="T41"/>
  <c r="U41"/>
  <c r="V41"/>
  <c r="W41"/>
  <c r="X41"/>
  <c r="Y41"/>
  <c r="Z41"/>
  <c r="AA41"/>
  <c r="G42"/>
  <c r="H42"/>
  <c r="I42"/>
  <c r="J42"/>
  <c r="K42"/>
  <c r="L42"/>
  <c r="M42"/>
  <c r="N42"/>
  <c r="O42"/>
  <c r="P42"/>
  <c r="Q42"/>
  <c r="R42"/>
  <c r="S42"/>
  <c r="T42"/>
  <c r="U42"/>
  <c r="V42"/>
  <c r="W42"/>
  <c r="X42"/>
  <c r="Y42"/>
  <c r="Z42"/>
  <c r="AA42"/>
  <c r="G43"/>
  <c r="H43"/>
  <c r="I43"/>
  <c r="J43"/>
  <c r="K43"/>
  <c r="L43"/>
  <c r="M43"/>
  <c r="N43"/>
  <c r="O43"/>
  <c r="P43"/>
  <c r="Q43"/>
  <c r="R43"/>
  <c r="S43"/>
  <c r="T43"/>
  <c r="U43"/>
  <c r="V43"/>
  <c r="W43"/>
  <c r="X43"/>
  <c r="Y43"/>
  <c r="Z43"/>
  <c r="AA43"/>
  <c r="G44"/>
  <c r="H44"/>
  <c r="I44"/>
  <c r="J44"/>
  <c r="K44"/>
  <c r="L44"/>
  <c r="M44"/>
  <c r="N44"/>
  <c r="O44"/>
  <c r="P44"/>
  <c r="Q44"/>
  <c r="R44"/>
  <c r="S44"/>
  <c r="T44"/>
  <c r="U44"/>
  <c r="V44"/>
  <c r="W44"/>
  <c r="X44"/>
  <c r="Y44"/>
  <c r="Z44"/>
  <c r="AA44"/>
  <c r="G45"/>
  <c r="H45"/>
  <c r="I45"/>
  <c r="J45"/>
  <c r="K45"/>
  <c r="L45"/>
  <c r="M45"/>
  <c r="N45"/>
  <c r="O45"/>
  <c r="P45"/>
  <c r="Q45"/>
  <c r="R45"/>
  <c r="S45"/>
  <c r="T45"/>
  <c r="U45"/>
  <c r="V45"/>
  <c r="W45"/>
  <c r="X45"/>
  <c r="Y45"/>
  <c r="Z45"/>
  <c r="AA45"/>
  <c r="G46"/>
  <c r="H46"/>
  <c r="I46"/>
  <c r="J46"/>
  <c r="K46"/>
  <c r="L46"/>
  <c r="M46"/>
  <c r="N46"/>
  <c r="O46"/>
  <c r="P46"/>
  <c r="Q46"/>
  <c r="R46"/>
  <c r="S46"/>
  <c r="T46"/>
  <c r="U46"/>
  <c r="V46"/>
  <c r="W46"/>
  <c r="X46"/>
  <c r="Y46"/>
  <c r="Z46"/>
  <c r="AA46"/>
  <c r="G47"/>
  <c r="H47"/>
  <c r="I47"/>
  <c r="J47"/>
  <c r="K47"/>
  <c r="L47"/>
  <c r="M47"/>
  <c r="N47"/>
  <c r="O47"/>
  <c r="P47"/>
  <c r="Q47"/>
  <c r="R47"/>
  <c r="S47"/>
  <c r="T47"/>
  <c r="U47"/>
  <c r="V47"/>
  <c r="W47"/>
  <c r="X47"/>
  <c r="Y47"/>
  <c r="Z47"/>
  <c r="AA47"/>
  <c r="G48"/>
  <c r="H48"/>
  <c r="I48"/>
  <c r="J48"/>
  <c r="K48"/>
  <c r="L48"/>
  <c r="M48"/>
  <c r="N48"/>
  <c r="O48"/>
  <c r="P48"/>
  <c r="Q48"/>
  <c r="R48"/>
  <c r="S48"/>
  <c r="T48"/>
  <c r="U48"/>
  <c r="V48"/>
  <c r="W48"/>
  <c r="X48"/>
  <c r="Y48"/>
  <c r="Z48"/>
  <c r="AA48"/>
  <c r="F30"/>
  <c r="F31"/>
  <c r="F32"/>
  <c r="F33"/>
  <c r="F34"/>
  <c r="F35"/>
  <c r="F36"/>
  <c r="F37"/>
  <c r="F38"/>
  <c r="F39"/>
  <c r="F40"/>
  <c r="F41"/>
  <c r="F42"/>
  <c r="F43"/>
  <c r="F44"/>
  <c r="F45"/>
  <c r="F46"/>
  <c r="F47"/>
  <c r="F48"/>
  <c r="F29"/>
  <c r="AB15"/>
  <c r="AF15" s="1"/>
  <c r="AT15" s="1"/>
  <c r="BI15" s="1"/>
  <c r="AE19"/>
  <c r="AI19" s="1"/>
  <c r="AW19" s="1"/>
  <c r="BL19" s="1"/>
  <c r="AE24"/>
  <c r="AI24" s="1"/>
  <c r="AW24" s="1"/>
  <c r="BL24" s="1"/>
  <c r="BQ24" s="1"/>
  <c r="AE22"/>
  <c r="AI22" s="1"/>
  <c r="AE14"/>
  <c r="AE16"/>
  <c r="AI16" s="1"/>
  <c r="AE23"/>
  <c r="AI23" s="1"/>
  <c r="AW23" s="1"/>
  <c r="BL23" s="1"/>
  <c r="BQ23" s="1"/>
  <c r="AE6"/>
  <c r="AI6" s="1"/>
  <c r="AW6" s="1"/>
  <c r="BL6" s="1"/>
  <c r="BQ6" s="1"/>
  <c r="AE13"/>
  <c r="AI13" s="1"/>
  <c r="AE18"/>
  <c r="AE20"/>
  <c r="AI20" s="1"/>
  <c r="AW20" s="1"/>
  <c r="BL20" s="1"/>
  <c r="BQ20" s="1"/>
  <c r="AE4"/>
  <c r="AI4" s="1"/>
  <c r="AW4" s="1"/>
  <c r="BL4" s="1"/>
  <c r="AE11"/>
  <c r="AE25"/>
  <c r="AE9"/>
  <c r="AI9" s="1"/>
  <c r="AW9" s="1"/>
  <c r="BL9" s="1"/>
  <c r="BQ9" s="1"/>
  <c r="AE12"/>
  <c r="AI12" s="1"/>
  <c r="AE7"/>
  <c r="AI7" s="1"/>
  <c r="AE8"/>
  <c r="AE5"/>
  <c r="AI5" s="1"/>
  <c r="AW5" s="1"/>
  <c r="BL5" s="1"/>
  <c r="BQ5" s="1"/>
  <c r="AE15"/>
  <c r="AE21"/>
  <c r="AI21" s="1"/>
  <c r="AW21" s="1"/>
  <c r="BL21" s="1"/>
  <c r="BQ21" s="1"/>
  <c r="AC19"/>
  <c r="AC24"/>
  <c r="AC22"/>
  <c r="AG22" s="1"/>
  <c r="AU22" s="1"/>
  <c r="BJ22" s="1"/>
  <c r="BO22" s="1"/>
  <c r="AC14"/>
  <c r="AG14" s="1"/>
  <c r="AC16"/>
  <c r="AC23"/>
  <c r="AG23" s="1"/>
  <c r="AU23" s="1"/>
  <c r="BJ23" s="1"/>
  <c r="BO23" s="1"/>
  <c r="AC6"/>
  <c r="AG6" s="1"/>
  <c r="AC13"/>
  <c r="AG13" s="1"/>
  <c r="AU13" s="1"/>
  <c r="BJ13" s="1"/>
  <c r="BO13" s="1"/>
  <c r="AC18"/>
  <c r="AG18" s="1"/>
  <c r="AU18" s="1"/>
  <c r="BJ18" s="1"/>
  <c r="AC20"/>
  <c r="AG20" s="1"/>
  <c r="AU20" s="1"/>
  <c r="BJ20" s="1"/>
  <c r="BO20" s="1"/>
  <c r="AC4"/>
  <c r="AC11"/>
  <c r="AC25"/>
  <c r="AC9"/>
  <c r="AG9" s="1"/>
  <c r="AU9" s="1"/>
  <c r="BJ9" s="1"/>
  <c r="BO9" s="1"/>
  <c r="AC12"/>
  <c r="AG12" s="1"/>
  <c r="AU12" s="1"/>
  <c r="BJ12" s="1"/>
  <c r="BO12" s="1"/>
  <c r="AC7"/>
  <c r="AC8"/>
  <c r="AC5"/>
  <c r="AG5" s="1"/>
  <c r="AU5" s="1"/>
  <c r="BJ5" s="1"/>
  <c r="BO5" s="1"/>
  <c r="AC15"/>
  <c r="AG15" s="1"/>
  <c r="AU15" s="1"/>
  <c r="BJ15" s="1"/>
  <c r="BO15" s="1"/>
  <c r="AC21"/>
  <c r="AG21" s="1"/>
  <c r="AU21" s="1"/>
  <c r="BJ21" s="1"/>
  <c r="BO21" s="1"/>
  <c r="AD19"/>
  <c r="AH19" s="1"/>
  <c r="AV19" s="1"/>
  <c r="BK19" s="1"/>
  <c r="BP19" s="1"/>
  <c r="AD24"/>
  <c r="AH24" s="1"/>
  <c r="AV24" s="1"/>
  <c r="BK24" s="1"/>
  <c r="BP24" s="1"/>
  <c r="AD22"/>
  <c r="AH22" s="1"/>
  <c r="AV22" s="1"/>
  <c r="BK22" s="1"/>
  <c r="BP22" s="1"/>
  <c r="AD14"/>
  <c r="AH14" s="1"/>
  <c r="AD16"/>
  <c r="AH16" s="1"/>
  <c r="AV16" s="1"/>
  <c r="BK16" s="1"/>
  <c r="BP16" s="1"/>
  <c r="AD23"/>
  <c r="AH23" s="1"/>
  <c r="AV23" s="1"/>
  <c r="BK23" s="1"/>
  <c r="BP23" s="1"/>
  <c r="AD6"/>
  <c r="AH6" s="1"/>
  <c r="AD13"/>
  <c r="AH13" s="1"/>
  <c r="AD18"/>
  <c r="AH18" s="1"/>
  <c r="AV18" s="1"/>
  <c r="BK18" s="1"/>
  <c r="AD20"/>
  <c r="AH20" s="1"/>
  <c r="AV20" s="1"/>
  <c r="BK20" s="1"/>
  <c r="BP20" s="1"/>
  <c r="AD4"/>
  <c r="AH4" s="1"/>
  <c r="AD11"/>
  <c r="AD25"/>
  <c r="AH25" s="1"/>
  <c r="AV25" s="1"/>
  <c r="BK25" s="1"/>
  <c r="BP25" s="1"/>
  <c r="AD9"/>
  <c r="AH9" s="1"/>
  <c r="AV9" s="1"/>
  <c r="BK9" s="1"/>
  <c r="BP9" s="1"/>
  <c r="AD12"/>
  <c r="AD7"/>
  <c r="AD8"/>
  <c r="AH8" s="1"/>
  <c r="AV8" s="1"/>
  <c r="BK8" s="1"/>
  <c r="BP8" s="1"/>
  <c r="AD5"/>
  <c r="AH5" s="1"/>
  <c r="AV5" s="1"/>
  <c r="BK5" s="1"/>
  <c r="BP5" s="1"/>
  <c r="AD15"/>
  <c r="AD21"/>
  <c r="AH21" s="1"/>
  <c r="AV21" s="1"/>
  <c r="BK21" s="1"/>
  <c r="BP21" s="1"/>
  <c r="AB19"/>
  <c r="AF19" s="1"/>
  <c r="AB24"/>
  <c r="AB22"/>
  <c r="AF22" s="1"/>
  <c r="AT22" s="1"/>
  <c r="BI22" s="1"/>
  <c r="BN22" s="1"/>
  <c r="AB14"/>
  <c r="AB16"/>
  <c r="AB23"/>
  <c r="AF23" s="1"/>
  <c r="AT23" s="1"/>
  <c r="BI23" s="1"/>
  <c r="AB6"/>
  <c r="AF6" s="1"/>
  <c r="AT6" s="1"/>
  <c r="BI6" s="1"/>
  <c r="BN6" s="1"/>
  <c r="AB13"/>
  <c r="AB18"/>
  <c r="AB42" s="1"/>
  <c r="AB20"/>
  <c r="AB4"/>
  <c r="AF4" s="1"/>
  <c r="AT4" s="1"/>
  <c r="BI4" s="1"/>
  <c r="BN4" s="1"/>
  <c r="AB11"/>
  <c r="AF11" s="1"/>
  <c r="AB25"/>
  <c r="AB9"/>
  <c r="AF9" s="1"/>
  <c r="AT9" s="1"/>
  <c r="BI9" s="1"/>
  <c r="AB12"/>
  <c r="AF12" s="1"/>
  <c r="AT12" s="1"/>
  <c r="BI12" s="1"/>
  <c r="BN12" s="1"/>
  <c r="AB7"/>
  <c r="AB8"/>
  <c r="AF8" s="1"/>
  <c r="AB5"/>
  <c r="AF5" s="1"/>
  <c r="AT5" s="1"/>
  <c r="BI5" s="1"/>
  <c r="BN5" s="1"/>
  <c r="AB21"/>
  <c r="AF21" s="1"/>
  <c r="AT21" s="1"/>
  <c r="BI21" s="1"/>
  <c r="BN21" s="1"/>
  <c r="AI14"/>
  <c r="AW14" s="1"/>
  <c r="BL14" s="1"/>
  <c r="BQ14" s="1"/>
  <c r="AI25"/>
  <c r="AW25" s="1"/>
  <c r="BL25" s="1"/>
  <c r="BQ25" s="1"/>
  <c r="AF24"/>
  <c r="AT24" s="1"/>
  <c r="BI24" s="1"/>
  <c r="BN24" s="1"/>
  <c r="AB41" l="1"/>
  <c r="AB32"/>
  <c r="AD32"/>
  <c r="AC32"/>
  <c r="AW44"/>
  <c r="AF18"/>
  <c r="AT18" s="1"/>
  <c r="BI18" s="1"/>
  <c r="BN18" s="1"/>
  <c r="AE44"/>
  <c r="BO10"/>
  <c r="BS10"/>
  <c r="BP10"/>
  <c r="BT10"/>
  <c r="BN9"/>
  <c r="BR9"/>
  <c r="BN10"/>
  <c r="BR10"/>
  <c r="BU10"/>
  <c r="BQ10"/>
  <c r="BU9"/>
  <c r="BR5"/>
  <c r="AD42"/>
  <c r="BU5"/>
  <c r="BL48"/>
  <c r="AB37"/>
  <c r="AI47"/>
  <c r="AB40"/>
  <c r="AC33"/>
  <c r="AC40"/>
  <c r="AC44"/>
  <c r="AE48"/>
  <c r="AE42"/>
  <c r="AE32"/>
  <c r="BT8"/>
  <c r="BQ4"/>
  <c r="BU4"/>
  <c r="BR4"/>
  <c r="AD35"/>
  <c r="AC35"/>
  <c r="AB39"/>
  <c r="BK43"/>
  <c r="BT9"/>
  <c r="BU6"/>
  <c r="BT5"/>
  <c r="AB38"/>
  <c r="AC43"/>
  <c r="AE40"/>
  <c r="AD30"/>
  <c r="BS20"/>
  <c r="BR6"/>
  <c r="BS9"/>
  <c r="BS5"/>
  <c r="BN23"/>
  <c r="BR23"/>
  <c r="BN15"/>
  <c r="BR15"/>
  <c r="BS22"/>
  <c r="AG7"/>
  <c r="AU7" s="1"/>
  <c r="BJ7" s="1"/>
  <c r="AF20"/>
  <c r="AT20" s="1"/>
  <c r="BI20" s="1"/>
  <c r="AI8"/>
  <c r="AW8" s="1"/>
  <c r="BL8" s="1"/>
  <c r="AI18"/>
  <c r="AW43" s="1"/>
  <c r="AB43"/>
  <c r="AD41"/>
  <c r="AI30"/>
  <c r="BT24"/>
  <c r="BS15"/>
  <c r="AF29"/>
  <c r="AT46"/>
  <c r="AW30"/>
  <c r="BS23"/>
  <c r="BP18"/>
  <c r="BT18"/>
  <c r="BO18"/>
  <c r="BS18"/>
  <c r="AW16"/>
  <c r="BL16" s="1"/>
  <c r="BQ19"/>
  <c r="BU19"/>
  <c r="AI48"/>
  <c r="AT36"/>
  <c r="BK44"/>
  <c r="BU25"/>
  <c r="BU21"/>
  <c r="BT19"/>
  <c r="BU17"/>
  <c r="BT16"/>
  <c r="AC48"/>
  <c r="AB48"/>
  <c r="AB36"/>
  <c r="AC34"/>
  <c r="AU47"/>
  <c r="AU31"/>
  <c r="BL45"/>
  <c r="BL41"/>
  <c r="BJ30"/>
  <c r="BR24"/>
  <c r="BR12"/>
  <c r="BU24"/>
  <c r="BT23"/>
  <c r="BT20"/>
  <c r="AF25"/>
  <c r="AH7"/>
  <c r="AV7" s="1"/>
  <c r="AG11"/>
  <c r="AU11" s="1"/>
  <c r="BJ11" s="1"/>
  <c r="BS11" s="1"/>
  <c r="AG16"/>
  <c r="AU16" s="1"/>
  <c r="BJ16" s="1"/>
  <c r="AB30"/>
  <c r="AB34"/>
  <c r="AD39"/>
  <c r="AD36"/>
  <c r="AD46"/>
  <c r="AC29"/>
  <c r="AE39"/>
  <c r="AE29"/>
  <c r="AE31"/>
  <c r="AB47"/>
  <c r="AD34"/>
  <c r="AD33"/>
  <c r="AB31"/>
  <c r="AV48"/>
  <c r="AV44"/>
  <c r="AW47"/>
  <c r="AV43"/>
  <c r="BJ42"/>
  <c r="BR21"/>
  <c r="BU23"/>
  <c r="BT22"/>
  <c r="BS21"/>
  <c r="BU20"/>
  <c r="BS17"/>
  <c r="BS13"/>
  <c r="AF45"/>
  <c r="AF36"/>
  <c r="AU34"/>
  <c r="BK48"/>
  <c r="AG19"/>
  <c r="AU19" s="1"/>
  <c r="BJ19" s="1"/>
  <c r="AE41"/>
  <c r="AC38"/>
  <c r="AF13"/>
  <c r="AG8"/>
  <c r="AU8" s="1"/>
  <c r="BJ8" s="1"/>
  <c r="AG25"/>
  <c r="AU25" s="1"/>
  <c r="BJ25" s="1"/>
  <c r="AG24"/>
  <c r="AU24" s="1"/>
  <c r="BJ24" s="1"/>
  <c r="AC45"/>
  <c r="AC37"/>
  <c r="AE45"/>
  <c r="AE35"/>
  <c r="AE38"/>
  <c r="AC47"/>
  <c r="AD45"/>
  <c r="AC42"/>
  <c r="AD37"/>
  <c r="AE33"/>
  <c r="AC30"/>
  <c r="AI44"/>
  <c r="AI41"/>
  <c r="AW29"/>
  <c r="AW45"/>
  <c r="AW41"/>
  <c r="AW33"/>
  <c r="AT47"/>
  <c r="AW48"/>
  <c r="AU30"/>
  <c r="BL44"/>
  <c r="BJ34"/>
  <c r="BR22"/>
  <c r="BT25"/>
  <c r="BT21"/>
  <c r="BU14"/>
  <c r="BS12"/>
  <c r="AT11"/>
  <c r="BI11" s="1"/>
  <c r="AT8"/>
  <c r="BI48" s="1"/>
  <c r="BN48" s="1"/>
  <c r="AT19"/>
  <c r="BI19" s="1"/>
  <c r="AT44"/>
  <c r="AF44"/>
  <c r="AV4"/>
  <c r="BK4" s="1"/>
  <c r="AH29"/>
  <c r="AV6"/>
  <c r="BK6" s="1"/>
  <c r="AH31"/>
  <c r="AV31"/>
  <c r="AU6"/>
  <c r="BJ6" s="1"/>
  <c r="AG31"/>
  <c r="AW12"/>
  <c r="BL30" s="1"/>
  <c r="AW22"/>
  <c r="BL22" s="1"/>
  <c r="AI46"/>
  <c r="AV13"/>
  <c r="BK13" s="1"/>
  <c r="AV14"/>
  <c r="BK14" s="1"/>
  <c r="AU14"/>
  <c r="BJ14" s="1"/>
  <c r="AU38"/>
  <c r="AW7"/>
  <c r="AW13"/>
  <c r="BL13" s="1"/>
  <c r="AI37"/>
  <c r="AV17"/>
  <c r="BK17" s="1"/>
  <c r="AH41"/>
  <c r="AW37"/>
  <c r="AC46"/>
  <c r="AB35"/>
  <c r="AI33"/>
  <c r="AI31"/>
  <c r="AU46"/>
  <c r="BI29"/>
  <c r="BN29" s="1"/>
  <c r="BJ46"/>
  <c r="AF14"/>
  <c r="AF33" s="1"/>
  <c r="AH15"/>
  <c r="AH34" s="1"/>
  <c r="AB44"/>
  <c r="AC39"/>
  <c r="AD38"/>
  <c r="AC31"/>
  <c r="AF48"/>
  <c r="AF39"/>
  <c r="AT48"/>
  <c r="AV46"/>
  <c r="AU45"/>
  <c r="AV42"/>
  <c r="AW31"/>
  <c r="AV30"/>
  <c r="BI46"/>
  <c r="BN46" s="1"/>
  <c r="BI30"/>
  <c r="BN30" s="1"/>
  <c r="BJ45"/>
  <c r="BJ37"/>
  <c r="AF7"/>
  <c r="AF47" s="1"/>
  <c r="AF16"/>
  <c r="AT34" s="1"/>
  <c r="AI15"/>
  <c r="AI29" s="1"/>
  <c r="AH12"/>
  <c r="AV37" s="1"/>
  <c r="AH11"/>
  <c r="AH38" s="1"/>
  <c r="AD47"/>
  <c r="AE46"/>
  <c r="AB45"/>
  <c r="AD43"/>
  <c r="AC36"/>
  <c r="AE34"/>
  <c r="AB33"/>
  <c r="AD31"/>
  <c r="AE30"/>
  <c r="AB29"/>
  <c r="AG46"/>
  <c r="AG45"/>
  <c r="AG42"/>
  <c r="AG39"/>
  <c r="AG37"/>
  <c r="AG36"/>
  <c r="AG30"/>
  <c r="AT30"/>
  <c r="AT45"/>
  <c r="AT37"/>
  <c r="AW46"/>
  <c r="AV45"/>
  <c r="AV41"/>
  <c r="AU36"/>
  <c r="AV33"/>
  <c r="AV29"/>
  <c r="BK45"/>
  <c r="BJ36"/>
  <c r="AE36"/>
  <c r="AD29"/>
  <c r="AI45"/>
  <c r="AT29"/>
  <c r="AU42"/>
  <c r="BK31"/>
  <c r="AE37"/>
  <c r="AF37"/>
  <c r="AF30"/>
  <c r="AU37"/>
  <c r="AI11"/>
  <c r="AI36" s="1"/>
  <c r="AG4"/>
  <c r="AU29" s="1"/>
  <c r="AD48"/>
  <c r="AE47"/>
  <c r="AB46"/>
  <c r="AD44"/>
  <c r="AE43"/>
  <c r="AC41"/>
  <c r="AD40"/>
  <c r="AH48"/>
  <c r="AH47"/>
  <c r="AH46"/>
  <c r="AH45"/>
  <c r="AH44"/>
  <c r="AH43"/>
  <c r="AH42"/>
  <c r="AH40"/>
  <c r="AH33"/>
  <c r="AH30"/>
  <c r="AK30" s="1"/>
  <c r="AT31"/>
  <c r="AT17"/>
  <c r="BI36" l="1"/>
  <c r="BN36" s="1"/>
  <c r="AW36"/>
  <c r="AH32"/>
  <c r="AK47"/>
  <c r="BL47"/>
  <c r="BL33"/>
  <c r="AV40"/>
  <c r="AI40"/>
  <c r="AW40"/>
  <c r="AW34"/>
  <c r="AH37"/>
  <c r="AF46"/>
  <c r="AU32"/>
  <c r="AU48"/>
  <c r="AU44"/>
  <c r="BR18"/>
  <c r="AT42"/>
  <c r="AK40"/>
  <c r="AI32"/>
  <c r="AF42"/>
  <c r="AJ42" s="1"/>
  <c r="AU40"/>
  <c r="AG47"/>
  <c r="AJ47" s="1"/>
  <c r="BI42"/>
  <c r="BN42" s="1"/>
  <c r="AV34"/>
  <c r="AU35"/>
  <c r="AJ45"/>
  <c r="BJ38"/>
  <c r="BJ41"/>
  <c r="BI45"/>
  <c r="BN45" s="1"/>
  <c r="AI43"/>
  <c r="AK43" s="1"/>
  <c r="BK42"/>
  <c r="AT41"/>
  <c r="AG35"/>
  <c r="AG41"/>
  <c r="AU41"/>
  <c r="AF41"/>
  <c r="AU39"/>
  <c r="AI34"/>
  <c r="AK34" s="1"/>
  <c r="BO6"/>
  <c r="BS6"/>
  <c r="BO8"/>
  <c r="BS8"/>
  <c r="AW38"/>
  <c r="AG40"/>
  <c r="BI44"/>
  <c r="BN44" s="1"/>
  <c r="BJ40"/>
  <c r="AJ37"/>
  <c r="AK29"/>
  <c r="AV38"/>
  <c r="BJ31"/>
  <c r="AT35"/>
  <c r="BJ47"/>
  <c r="AT39"/>
  <c r="BP4"/>
  <c r="BT4"/>
  <c r="BQ8"/>
  <c r="BU8"/>
  <c r="BP6"/>
  <c r="BT6"/>
  <c r="BO7"/>
  <c r="BS7"/>
  <c r="AI38"/>
  <c r="AK38" s="1"/>
  <c r="BJ39"/>
  <c r="AF35"/>
  <c r="AJ35" s="1"/>
  <c r="BJ33"/>
  <c r="BK41"/>
  <c r="AK44"/>
  <c r="AG44"/>
  <c r="AJ44" s="1"/>
  <c r="AG33"/>
  <c r="AJ33" s="1"/>
  <c r="AU33"/>
  <c r="AK33"/>
  <c r="BL37"/>
  <c r="AK37"/>
  <c r="BL46"/>
  <c r="AK41"/>
  <c r="AT43"/>
  <c r="BJ35"/>
  <c r="AW18"/>
  <c r="BL43" s="1"/>
  <c r="AI42"/>
  <c r="BN20"/>
  <c r="BR20"/>
  <c r="AK42"/>
  <c r="AW42"/>
  <c r="AJ46"/>
  <c r="AT38"/>
  <c r="AV32"/>
  <c r="BQ22"/>
  <c r="BU22"/>
  <c r="BO19"/>
  <c r="BS19"/>
  <c r="BO11"/>
  <c r="BN19"/>
  <c r="BR19"/>
  <c r="AT13"/>
  <c r="BI37" s="1"/>
  <c r="BN37" s="1"/>
  <c r="AF31"/>
  <c r="AJ31" s="1"/>
  <c r="BK7"/>
  <c r="BK47"/>
  <c r="BQ16"/>
  <c r="BU16"/>
  <c r="AG32"/>
  <c r="AJ36"/>
  <c r="AF34"/>
  <c r="BJ32"/>
  <c r="AT33"/>
  <c r="AG34"/>
  <c r="AJ39"/>
  <c r="AG43"/>
  <c r="AW32"/>
  <c r="AG38"/>
  <c r="AV47"/>
  <c r="AU43"/>
  <c r="BL40"/>
  <c r="BQ13"/>
  <c r="BU13"/>
  <c r="BP14"/>
  <c r="BT14"/>
  <c r="BO25"/>
  <c r="BS25"/>
  <c r="BO16"/>
  <c r="BS16"/>
  <c r="BP17"/>
  <c r="BT17"/>
  <c r="BO14"/>
  <c r="BS14"/>
  <c r="BP13"/>
  <c r="BT13"/>
  <c r="BN11"/>
  <c r="BR11"/>
  <c r="BO24"/>
  <c r="BS24"/>
  <c r="AT25"/>
  <c r="AF43"/>
  <c r="AK48"/>
  <c r="BK33"/>
  <c r="BJ48"/>
  <c r="AG48"/>
  <c r="AJ48" s="1"/>
  <c r="BL31"/>
  <c r="BK46"/>
  <c r="BJ43"/>
  <c r="AT7"/>
  <c r="BI47" s="1"/>
  <c r="BN47" s="1"/>
  <c r="AT32"/>
  <c r="AF32"/>
  <c r="BL7"/>
  <c r="BL32"/>
  <c r="BL12"/>
  <c r="BL36"/>
  <c r="AW11"/>
  <c r="BL38" s="1"/>
  <c r="AW35"/>
  <c r="AI35"/>
  <c r="AV12"/>
  <c r="BK30" s="1"/>
  <c r="AH36"/>
  <c r="AK36" s="1"/>
  <c r="AV15"/>
  <c r="BK40" s="1"/>
  <c r="AH39"/>
  <c r="AV39"/>
  <c r="AK46"/>
  <c r="BI17"/>
  <c r="AJ30"/>
  <c r="AV11"/>
  <c r="BK32" s="1"/>
  <c r="AH35"/>
  <c r="AV35"/>
  <c r="BI8"/>
  <c r="BI33"/>
  <c r="BN33" s="1"/>
  <c r="AT16"/>
  <c r="BI34" s="1"/>
  <c r="BN34" s="1"/>
  <c r="AF40"/>
  <c r="AT40"/>
  <c r="AU4"/>
  <c r="BJ44" s="1"/>
  <c r="AG29"/>
  <c r="AJ29" s="1"/>
  <c r="AW15"/>
  <c r="AI39"/>
  <c r="AW39"/>
  <c r="AT14"/>
  <c r="BI39" s="1"/>
  <c r="BN39" s="1"/>
  <c r="AF38"/>
  <c r="AK45"/>
  <c r="AK31"/>
  <c r="AV36"/>
  <c r="AJ41" l="1"/>
  <c r="AJ40"/>
  <c r="AK32"/>
  <c r="BI35"/>
  <c r="BN35" s="1"/>
  <c r="BI41"/>
  <c r="BN41" s="1"/>
  <c r="BK37"/>
  <c r="BN8"/>
  <c r="BR8"/>
  <c r="BK29"/>
  <c r="BK34"/>
  <c r="BP7"/>
  <c r="BT7"/>
  <c r="AJ32"/>
  <c r="BL29"/>
  <c r="BL34"/>
  <c r="BQ7"/>
  <c r="BU7"/>
  <c r="AJ38"/>
  <c r="BK38"/>
  <c r="BL18"/>
  <c r="BL42"/>
  <c r="AK35"/>
  <c r="AJ34"/>
  <c r="BI13"/>
  <c r="BI31"/>
  <c r="BN31" s="1"/>
  <c r="BN17"/>
  <c r="BR17"/>
  <c r="AJ43"/>
  <c r="BQ12"/>
  <c r="BU12"/>
  <c r="BI25"/>
  <c r="BI43"/>
  <c r="BN43" s="1"/>
  <c r="AK39"/>
  <c r="BK15"/>
  <c r="BK39"/>
  <c r="BI7"/>
  <c r="BI32"/>
  <c r="BN32" s="1"/>
  <c r="BJ4"/>
  <c r="BJ29"/>
  <c r="BK11"/>
  <c r="BT11" s="1"/>
  <c r="BK35"/>
  <c r="BI14"/>
  <c r="BI38"/>
  <c r="BN38" s="1"/>
  <c r="BI16"/>
  <c r="BI40"/>
  <c r="BN40" s="1"/>
  <c r="BK12"/>
  <c r="BK36"/>
  <c r="BL15"/>
  <c r="BL39"/>
  <c r="BL11"/>
  <c r="BU11" s="1"/>
  <c r="BL35"/>
  <c r="BN7" l="1"/>
  <c r="BR7"/>
  <c r="BO4"/>
  <c r="BS4"/>
  <c r="BQ18"/>
  <c r="BU18"/>
  <c r="BN25"/>
  <c r="BR25"/>
  <c r="BQ15"/>
  <c r="BU15"/>
  <c r="BN16"/>
  <c r="BR16"/>
  <c r="BP11"/>
  <c r="BN13"/>
  <c r="BR13"/>
  <c r="BQ11"/>
  <c r="BP12"/>
  <c r="BT12"/>
  <c r="BN14"/>
  <c r="BR14"/>
  <c r="BP15"/>
  <c r="BT15"/>
</calcChain>
</file>

<file path=xl/sharedStrings.xml><?xml version="1.0" encoding="utf-8"?>
<sst xmlns="http://schemas.openxmlformats.org/spreadsheetml/2006/main" count="689" uniqueCount="421">
  <si>
    <t>https://www.datasciencecentral.com/profiles/blogs/the-10-best-cities-to-find-a-big-data-job</t>
  </si>
  <si>
    <t>Raleigh, NC</t>
  </si>
  <si>
    <t>Boston, MA</t>
  </si>
  <si>
    <t>Boston enjoys a high concentration of universities as well as large security, finance, and insurance industry players. The survey showed significant growth in hiring for security software engineers and developers.</t>
  </si>
  <si>
    <t>Portland, OR</t>
  </si>
  <si>
    <t>Portland’s tech scene has grown so much, it’s earned itself the nickname “Silicon Forest.” Intel, HP, Salesforce, and Yahoo! all have major offices here, but much of the hiring is driven by a major startup boom. The area and culture are popular with startup founders and employees.</t>
  </si>
  <si>
    <t>San Diego, CA</t>
  </si>
  <si>
    <t>If Portland and Northern California are a little cloudy for your taste, why not head to San Diego. Their tech hiring was up 9% last year, and the average salary for those jobs is the ninth highest in the nation.</t>
  </si>
  <si>
    <t>Dallas, TX</t>
  </si>
  <si>
    <t>Texas overall saw major statewide job growth in 2014, and Dallas is no exception. It already has a strong tech presence, with healthcare and finance driving much of the hiring expansion.</t>
  </si>
  <si>
    <t>Denver, CO</t>
  </si>
  <si>
    <t>Denver is emerging as a hotspot for mobile application development. It’s popular with startups because of the great weather and living conditions — and popular with IT professionals because it’s got the eighth highest average salaries in the country.</t>
  </si>
  <si>
    <t>Hartford, Conn</t>
  </si>
  <si>
    <t>Score one for the smaller cities: Hartford saw IT hiring up 14% last year — the same as the Washington, D.C. area. It’s especially popular with insurance and finance firms because of its proximity to New York City, and Aetna, MassMutual and Cigna all have offices there.</t>
  </si>
  <si>
    <t>Atlanta, GA</t>
  </si>
  <si>
    <t>Atlanta has a high concentration of Fortune 500 companies as well as plenty of firms in the business-to-business services sector, fueling strong big data job growth. The area saw hiring in the IT sector rise 7% last year.</t>
  </si>
  <si>
    <t>St. Louis, MO</t>
  </si>
  <si>
    <t>Surprised? St. Louis has strong big data needs in healthcare, biotech, and pharmaceuticals industries, as well as a strong university presence. These industries especially need data analysts and data scientists.</t>
  </si>
  <si>
    <t>Raleigh has been in the top 10 cities for big data jobs for a while, but it showed the most growth in hiring over the last year. The demand is being fueled by healthcare IT and high-tech research facilities. The area is also home to campuses for Citrix, Lenovo, Cisco, and others.</t>
  </si>
  <si>
    <t>https://www.kdnuggets.com/2016/07/best-places-data-scientist-jobs.html</t>
  </si>
  <si>
    <t>Rank Location State Population Job Listings Jobs per 1,000 Residents Designation</t>
  </si>
  <si>
    <t>San Francisco CA 808,976 175 0.2163</t>
  </si>
  <si>
    <t>Boston MA 609,023 54 0.0887</t>
  </si>
  <si>
    <t>Seattle WA 598,541 53 0.0885</t>
  </si>
  <si>
    <t>Washington DC 591,833 49 0.0828</t>
  </si>
  <si>
    <t>Atlanta GA 537,958 44 0.0818</t>
  </si>
  <si>
    <t>Cincinnati OH 333,336 16 0.048</t>
  </si>
  <si>
    <t>St. Louis MO 354,361 0.0452</t>
  </si>
  <si>
    <t>Austin TX 757,688 34 0.0449</t>
  </si>
  <si>
    <t>Tampa FL 340,882 0.0381</t>
  </si>
  <si>
    <t>Pittsburgh PA 310,037 10 0.0323</t>
  </si>
  <si>
    <t>https://www.springboard.com/blog/highest-data-scientist-salary-possible/</t>
  </si>
  <si>
    <t>City</t>
  </si>
  <si>
    <t>Data scientist salary difference from national average</t>
  </si>
  <si>
    <t>Cost of Living Index (based on NYC)</t>
  </si>
  <si>
    <t>State Tax Rate (income of $115,000)</t>
  </si>
  <si>
    <t>Salary minus Cost of Living minus State Tax (Rounded)</t>
  </si>
  <si>
    <t>San Francisco</t>
  </si>
  <si>
    <t>+22% (1.22)</t>
  </si>
  <si>
    <t>10.30% (0.103)</t>
  </si>
  <si>
    <t>New York City</t>
  </si>
  <si>
    <t>+5% (1.05)</t>
  </si>
  <si>
    <t>6.85% (0.0685)</t>
  </si>
  <si>
    <t>Seattle</t>
  </si>
  <si>
    <t>+6% (1.06)</t>
  </si>
  <si>
    <t>San Jose</t>
  </si>
  <si>
    <t>+26% (1.26)</t>
  </si>
  <si>
    <t>San Diego</t>
  </si>
  <si>
    <t>0% (1)</t>
  </si>
  <si>
    <t>Boston</t>
  </si>
  <si>
    <t>-3% (0.97)</t>
  </si>
  <si>
    <t>5.10% (0.0510)</t>
  </si>
  <si>
    <t>Los Angeles</t>
  </si>
  <si>
    <t>-7% (0.93)</t>
  </si>
  <si>
    <t>Austin</t>
  </si>
  <si>
    <t>-8% (0.92)</t>
  </si>
  <si>
    <t>https://medium.com/@ODSC/top-10-cities-hiring-data-scientists-in-the-u-s-64078f747826</t>
  </si>
  <si>
    <r>
      <t>New York City</t>
    </r>
    <r>
      <rPr>
        <sz val="11"/>
        <color theme="1"/>
        <rFont val="Calibri"/>
        <family val="2"/>
        <scheme val="minor"/>
      </rPr>
      <t>; 314 jobs</t>
    </r>
  </si>
  <si>
    <r>
      <t>San Francisco</t>
    </r>
    <r>
      <rPr>
        <sz val="11"/>
        <color theme="1"/>
        <rFont val="Calibri"/>
        <family val="2"/>
        <scheme val="minor"/>
      </rPr>
      <t>; 269 jobs</t>
    </r>
  </si>
  <si>
    <r>
      <t>Seattle</t>
    </r>
    <r>
      <rPr>
        <sz val="11"/>
        <color theme="1"/>
        <rFont val="Calibri"/>
        <family val="2"/>
        <scheme val="minor"/>
      </rPr>
      <t>; 128 jobs</t>
    </r>
  </si>
  <si>
    <r>
      <t>Chicago</t>
    </r>
    <r>
      <rPr>
        <sz val="11"/>
        <color theme="1"/>
        <rFont val="Calibri"/>
        <family val="2"/>
        <scheme val="minor"/>
      </rPr>
      <t>; 98 jobs</t>
    </r>
  </si>
  <si>
    <r>
      <t>Boston</t>
    </r>
    <r>
      <rPr>
        <sz val="11"/>
        <color theme="1"/>
        <rFont val="Calibri"/>
        <family val="2"/>
        <scheme val="minor"/>
      </rPr>
      <t>; 91 jobs</t>
    </r>
  </si>
  <si>
    <r>
      <t>Redmond</t>
    </r>
    <r>
      <rPr>
        <sz val="11"/>
        <color theme="1"/>
        <rFont val="Calibri"/>
        <family val="2"/>
        <scheme val="minor"/>
      </rPr>
      <t>; 89 jobs</t>
    </r>
  </si>
  <si>
    <r>
      <t>Washington DC</t>
    </r>
    <r>
      <rPr>
        <sz val="11"/>
        <color theme="1"/>
        <rFont val="Calibri"/>
        <family val="2"/>
        <scheme val="minor"/>
      </rPr>
      <t>; 72 jobs</t>
    </r>
  </si>
  <si>
    <r>
      <t>San Jose</t>
    </r>
    <r>
      <rPr>
        <sz val="11"/>
        <color theme="1"/>
        <rFont val="Calibri"/>
        <family val="2"/>
        <scheme val="minor"/>
      </rPr>
      <t>; 50 jobs</t>
    </r>
  </si>
  <si>
    <r>
      <t>Austin</t>
    </r>
    <r>
      <rPr>
        <sz val="11"/>
        <color theme="1"/>
        <rFont val="Calibri"/>
        <family val="2"/>
        <scheme val="minor"/>
      </rPr>
      <t>; 48 jobs</t>
    </r>
  </si>
  <si>
    <r>
      <t>Cambridge</t>
    </r>
    <r>
      <rPr>
        <sz val="11"/>
        <color theme="1"/>
        <rFont val="Calibri"/>
        <family val="2"/>
        <scheme val="minor"/>
      </rPr>
      <t>; 46 jobs</t>
    </r>
  </si>
  <si>
    <t>https://datascience.smu.edu/blog/comparing-tech-hub-cities-guide/accessible/</t>
  </si>
  <si>
    <t>Job Postings: per 1,000 people. (Most recent data from 2016.)</t>
  </si>
  <si>
    <t>Austin: 44</t>
  </si>
  <si>
    <t>Boston: 40</t>
  </si>
  <si>
    <t>Denver: 54</t>
  </si>
  <si>
    <t>New York: 26</t>
  </si>
  <si>
    <t>Raleigh-Durham: 56</t>
  </si>
  <si>
    <t>San Francisco: 38</t>
  </si>
  <si>
    <t>Seattle: 46</t>
  </si>
  <si>
    <t>Washington, D.C.: 38</t>
  </si>
  <si>
    <t>Washington DC</t>
  </si>
  <si>
    <t>choose 3 bold</t>
  </si>
  <si>
    <t>Population</t>
  </si>
  <si>
    <t>http://www.mlive.com/news/index.ssf/2017/09/see_richest_poorest_us_cities.html</t>
  </si>
  <si>
    <t>Atlanta</t>
  </si>
  <si>
    <t>Chicago</t>
  </si>
  <si>
    <t>Cincinnati</t>
  </si>
  <si>
    <t>Dallas</t>
  </si>
  <si>
    <t>Denver</t>
  </si>
  <si>
    <t>Hartford</t>
  </si>
  <si>
    <t>New York</t>
  </si>
  <si>
    <t>Pittsburgh</t>
  </si>
  <si>
    <t>Portland</t>
  </si>
  <si>
    <t>Raleigh</t>
  </si>
  <si>
    <t>St. Louis</t>
  </si>
  <si>
    <t>Tampa</t>
  </si>
  <si>
    <t>State</t>
  </si>
  <si>
    <t>CA</t>
  </si>
  <si>
    <t>DC</t>
  </si>
  <si>
    <t>CO</t>
  </si>
  <si>
    <t>CT</t>
  </si>
  <si>
    <t>FL</t>
  </si>
  <si>
    <t>GA</t>
  </si>
  <si>
    <t>IL</t>
  </si>
  <si>
    <t>MA</t>
  </si>
  <si>
    <t>MO</t>
  </si>
  <si>
    <t>NC</t>
  </si>
  <si>
    <t>NY</t>
  </si>
  <si>
    <t>OH</t>
  </si>
  <si>
    <t>OR</t>
  </si>
  <si>
    <t>PA</t>
  </si>
  <si>
    <t>TX</t>
  </si>
  <si>
    <t>WA</t>
  </si>
  <si>
    <t>a</t>
  </si>
  <si>
    <t>Cost of Living: Percent above the national average. (Most recent data from 2015.)</t>
  </si>
  <si>
    <t>Austin: 10.90%</t>
  </si>
  <si>
    <t>Boston: 18.40%</t>
  </si>
  <si>
    <t>Denver: 6.70%</t>
  </si>
  <si>
    <t>New York: 23.30%</t>
  </si>
  <si>
    <t>Raleigh-Durham: 0.70%</t>
  </si>
  <si>
    <t>San Francisco: 50.50%</t>
  </si>
  <si>
    <t>Seattle: 21.30%</t>
  </si>
  <si>
    <t>Washington, D.C.: 24.60%</t>
  </si>
  <si>
    <t>Per Capita Annual Income: (Most recent data from 2014.)</t>
  </si>
  <si>
    <t>Austin: $32,672</t>
  </si>
  <si>
    <t>Boston: $34,770</t>
  </si>
  <si>
    <t>Denver: $34,423</t>
  </si>
  <si>
    <t>New York: $32,459</t>
  </si>
  <si>
    <t>Raleigh-Durham: $30,110</t>
  </si>
  <si>
    <t>San Francisco: $49,986</t>
  </si>
  <si>
    <t>Seattle: $44,167</t>
  </si>
  <si>
    <t>Washington, D.C.: $46,502</t>
  </si>
  <si>
    <t>Job Growth Rate: (Most recent data from 2014.)</t>
  </si>
  <si>
    <t>Austin: 4.2%</t>
  </si>
  <si>
    <t>Boston: 1.8%</t>
  </si>
  <si>
    <t>Denver: 3.7%</t>
  </si>
  <si>
    <t>New York: 2.40%</t>
  </si>
  <si>
    <t>Raleigh-Durham: 2.95%</t>
  </si>
  <si>
    <t>San Francisco: 4.6%</t>
  </si>
  <si>
    <t>Seattle: 3%</t>
  </si>
  <si>
    <t>Washington, D.C.: 0.6%</t>
  </si>
  <si>
    <t>Unemployment Rate: (Most recent data from 2015.)</t>
  </si>
  <si>
    <t>Austin: 3.5%</t>
  </si>
  <si>
    <t>Boston: 4.60%</t>
  </si>
  <si>
    <t>Denver: 3.80%</t>
  </si>
  <si>
    <t>New York: 6.10%</t>
  </si>
  <si>
    <t>Raleigh-Durham: 4.30%</t>
  </si>
  <si>
    <t>San Francisco: 3.50%</t>
  </si>
  <si>
    <t>Seattle: 4.40%</t>
  </si>
  <si>
    <t>Washington, D.C.: 4.70%</t>
  </si>
  <si>
    <t>Median 1-Bedroom Rent: Monthly USD. (Most recent data from 2016.)</t>
  </si>
  <si>
    <t>Austin: $1,200</t>
  </si>
  <si>
    <t>Boston: $2,500</t>
  </si>
  <si>
    <t>Denver: $1,340</t>
  </si>
  <si>
    <t>New York: $3,500</t>
  </si>
  <si>
    <t>Raleigh-Durham: $900</t>
  </si>
  <si>
    <t>San Francisco: $3,460</t>
  </si>
  <si>
    <t>Seattle: $1,730</t>
  </si>
  <si>
    <t>Washington, D.C.: $2,170</t>
  </si>
  <si>
    <t>Office Rentals USD: per square foot per month. (Most recent data from Q1 of 2016.)</t>
  </si>
  <si>
    <t>Austin: $33.52</t>
  </si>
  <si>
    <t>Boston: $32.62</t>
  </si>
  <si>
    <t>Denver: $24.56</t>
  </si>
  <si>
    <t>New York: $72.40*</t>
  </si>
  <si>
    <t>Raleigh-Durham: $27.17</t>
  </si>
  <si>
    <t>San Francisco: $68.44</t>
  </si>
  <si>
    <t>Seattle: $24.47</t>
  </si>
  <si>
    <t>Washington, D.C.: $51.63</t>
  </si>
  <si>
    <t>Total Square Feet of Available Space: (Most recent data from Q1 of 2016.)</t>
  </si>
  <si>
    <t>Austin: 4,218,954</t>
  </si>
  <si>
    <t>Boston: 8,880,354</t>
  </si>
  <si>
    <t>Denver: 12,345,306</t>
  </si>
  <si>
    <t>New York: 35,436,272*</t>
  </si>
  <si>
    <t>Raleigh-Durham: 589,158</t>
  </si>
  <si>
    <t>San Francisco: 4,310,254</t>
  </si>
  <si>
    <t>Seattle: 5,789,712</t>
  </si>
  <si>
    <t>Washington, D.C.: 12,868,353</t>
  </si>
  <si>
    <t>Number of Companies: (Most recent data from 2013. Includes all companies.)</t>
  </si>
  <si>
    <t>Austin: 36,687</t>
  </si>
  <si>
    <t>Boston: 101,399</t>
  </si>
  <si>
    <t>Denver: 62,992</t>
  </si>
  <si>
    <t>New York: 493,151</t>
  </si>
  <si>
    <t>Raleigh-Durham: 34,770</t>
  </si>
  <si>
    <t>San Francisco: 101,709</t>
  </si>
  <si>
    <t>Seattle: 80,818</t>
  </si>
  <si>
    <t>Washington, D.C.: 114,339</t>
  </si>
  <si>
    <t>Number of New Companies: (Most recent data from 2012-13. Includes all companies.)</t>
  </si>
  <si>
    <t>Austin: 1,237</t>
  </si>
  <si>
    <t>Boston: 845</t>
  </si>
  <si>
    <t>Denver: 1,175</t>
  </si>
  <si>
    <t>New York: 7,086</t>
  </si>
  <si>
    <t>Raleigh-Durham: 501</t>
  </si>
  <si>
    <t>San Francisco: 1,374</t>
  </si>
  <si>
    <t>Seattle: 1,151</t>
  </si>
  <si>
    <t>Washington, D.C.: 1,553</t>
  </si>
  <si>
    <t>Corporate Income Tax Rate: (Most recent data from 2016.)</t>
  </si>
  <si>
    <t>Austin: None</t>
  </si>
  <si>
    <t>Boston: 8%</t>
  </si>
  <si>
    <t>Denver: 4.63%</t>
  </si>
  <si>
    <t>New York: 6.5% to 8.5%</t>
  </si>
  <si>
    <t>Raleigh-Durham: 5%</t>
  </si>
  <si>
    <t>San Francisco: 8.84%</t>
  </si>
  <si>
    <t>Seattle: None</t>
  </si>
  <si>
    <t>Washington, D.C.: 9.20%</t>
  </si>
  <si>
    <t>Share of Global Venture Capital Investment: Venture capital investment in the area divided by total global venture capital investment. (Most recent data from 2012.)</t>
  </si>
  <si>
    <t>Austin: 1.50%</t>
  </si>
  <si>
    <t>Boston: 7.40%</t>
  </si>
  <si>
    <t>Denver: 0.58%</t>
  </si>
  <si>
    <t>New York: 5%</t>
  </si>
  <si>
    <t>Raleigh-Durham: 1.30%</t>
  </si>
  <si>
    <t>San Francisco: 15%</t>
  </si>
  <si>
    <t>Seattle: 1.70%</t>
  </si>
  <si>
    <t>Washington, D.C.: 2%</t>
  </si>
  <si>
    <t>Net Migration: The difference of immigrants and emigrants of an area in a period of time. (Most recent data from 2015.)</t>
  </si>
  <si>
    <t>Austin: (+) 9,570</t>
  </si>
  <si>
    <t>Boston: (+) 1,360</t>
  </si>
  <si>
    <t>Denver: (+) 8,390</t>
  </si>
  <si>
    <t>New York: (-) 5,310</t>
  </si>
  <si>
    <t>Raleigh-Durham: (+) 5,200</t>
  </si>
  <si>
    <t>San Francisco: (+) 2,690</t>
  </si>
  <si>
    <t>Seattle: (+) 6120</t>
  </si>
  <si>
    <t>Washington, D.C.: (+) 890</t>
  </si>
  <si>
    <t>Crimes: per 100,000 people. (Most recent data from 2015.)</t>
  </si>
  <si>
    <t>Austin: 3,724</t>
  </si>
  <si>
    <t>Boston: 2,676</t>
  </si>
  <si>
    <t>Denver: 3,084</t>
  </si>
  <si>
    <t>New York: 2,227</t>
  </si>
  <si>
    <t>Raleigh-Durham: 3,293</t>
  </si>
  <si>
    <t>San Francisco: 3,996</t>
  </si>
  <si>
    <t>Seattle: 4,068</t>
  </si>
  <si>
    <t>Washington, D.C.: 2,800</t>
  </si>
  <si>
    <t>Science and Engineering Degrees: Number of residents who hold science and engineering degrees. (Most recent data from 2014.)</t>
  </si>
  <si>
    <t>Austin: 131,682</t>
  </si>
  <si>
    <t>Boston: 99,661</t>
  </si>
  <si>
    <t>Denver: 96,722</t>
  </si>
  <si>
    <t>New York: 908,311</t>
  </si>
  <si>
    <t>Raleigh-Durham: 101,926</t>
  </si>
  <si>
    <t>San Francisco: 184,478</t>
  </si>
  <si>
    <t>Seattle: 154,630</t>
  </si>
  <si>
    <t>Washington, D.C.: 136,264</t>
  </si>
  <si>
    <t>Higher Education: Percent of population with a bachelor’s degree or higher. (Most recent data from 2014.)</t>
  </si>
  <si>
    <t>Austin: 41.50%</t>
  </si>
  <si>
    <t>Boston: 43.30%</t>
  </si>
  <si>
    <t>Denver: 40.30%</t>
  </si>
  <si>
    <t>New York: 37%</t>
  </si>
  <si>
    <t>Raleigh-Durham: 44.60%</t>
  </si>
  <si>
    <t>San Francisco: 49.90%</t>
  </si>
  <si>
    <t>Seattle: 43.40%</t>
  </si>
  <si>
    <t>Washington, D.C.: 47.30%</t>
  </si>
  <si>
    <t>Walk Score: A number between 0 and 100 that measures the walkability of any address.</t>
  </si>
  <si>
    <t>Austin: 39</t>
  </si>
  <si>
    <t>Boston: 81</t>
  </si>
  <si>
    <t>Denver: 60</t>
  </si>
  <si>
    <t>New York: 89</t>
  </si>
  <si>
    <t>Raleigh-Durham: 29</t>
  </si>
  <si>
    <t>San Francisco: 86</t>
  </si>
  <si>
    <t>Seattle: 73</t>
  </si>
  <si>
    <t>Washington, D.C.: 77</t>
  </si>
  <si>
    <t>Transit Score: A patented measure of how well a location is served by public transit.</t>
  </si>
  <si>
    <t>Austin: 34</t>
  </si>
  <si>
    <t>Boston: 74</t>
  </si>
  <si>
    <t>Denver: 47</t>
  </si>
  <si>
    <t>New York: 84</t>
  </si>
  <si>
    <t>Raleigh-Durham: 25</t>
  </si>
  <si>
    <t>San Francisco: 80</t>
  </si>
  <si>
    <t>Seattle: 57</t>
  </si>
  <si>
    <t>Washington, D.C.: 71</t>
  </si>
  <si>
    <t>Bike Score: Measures whether an area is good for biking.</t>
  </si>
  <si>
    <t>Austin: 52</t>
  </si>
  <si>
    <t>Boston: 70</t>
  </si>
  <si>
    <t>Denver: 71</t>
  </si>
  <si>
    <t>New York: 65</t>
  </si>
  <si>
    <t>Raleigh-Durham: 40</t>
  </si>
  <si>
    <t>San Francisco: 75</t>
  </si>
  <si>
    <t>Seattle: 63</t>
  </si>
  <si>
    <t>Washington, D.C.: 69</t>
  </si>
  <si>
    <t>Average Commute in Minutes: (Most recent data from 2015.)</t>
  </si>
  <si>
    <t>Austin: 26</t>
  </si>
  <si>
    <t>Boston: 32</t>
  </si>
  <si>
    <t>Denver: 27</t>
  </si>
  <si>
    <t>New York: 37</t>
  </si>
  <si>
    <t>San Francisco: 30</t>
  </si>
  <si>
    <t>Seattle: 28</t>
  </si>
  <si>
    <t>Washington, D.C.: 34</t>
  </si>
  <si>
    <t>https://www.infoplease.com/business-finance/us-economy-and-federal-budget/cost-living-index-selected-us-cities1</t>
  </si>
  <si>
    <t>2010 b</t>
  </si>
  <si>
    <t>Standard of Living Index</t>
  </si>
  <si>
    <t>Grocery Index (13%)</t>
  </si>
  <si>
    <t>Housing Index (29%)</t>
  </si>
  <si>
    <t>Utilities Index (10%)</t>
  </si>
  <si>
    <t>Transportation Index (12%)</t>
  </si>
  <si>
    <t>Health Care Index (4%)</t>
  </si>
  <si>
    <t>Good/Services Index (32%)</t>
  </si>
  <si>
    <t>b</t>
  </si>
  <si>
    <t>ref</t>
  </si>
  <si>
    <t>2013 c</t>
  </si>
  <si>
    <t>c</t>
  </si>
  <si>
    <t>https://www.indexmundi.com/facts/united-states/quick-facts/cities/rank/average-commute-time</t>
  </si>
  <si>
    <t>d</t>
  </si>
  <si>
    <t>https://www.census.gov/quickfacts/fact/table/US/PST045217</t>
  </si>
  <si>
    <t>e</t>
  </si>
  <si>
    <t>Fact</t>
  </si>
  <si>
    <t>Hartford city, Connecticut</t>
  </si>
  <si>
    <t>Denver city, Colorado</t>
  </si>
  <si>
    <t>Los Angeles city, California</t>
  </si>
  <si>
    <t>San Jose city, California</t>
  </si>
  <si>
    <t>San Francisco city, California</t>
  </si>
  <si>
    <t>San Diego city, California</t>
  </si>
  <si>
    <t>Raleigh city, North Carolina</t>
  </si>
  <si>
    <t>St. Louis city, Missouri</t>
  </si>
  <si>
    <t>Boston city, Massachusetts</t>
  </si>
  <si>
    <t>Chicago city, Illinois</t>
  </si>
  <si>
    <t>Atlanta city, Georgia</t>
  </si>
  <si>
    <t>Tampa city, Florida</t>
  </si>
  <si>
    <t>Dallas city, Texas</t>
  </si>
  <si>
    <t>Austin city, Texas</t>
  </si>
  <si>
    <t>Pittsburgh city, Pennsylvania</t>
  </si>
  <si>
    <t>Portland city, Oregon</t>
  </si>
  <si>
    <t>Cincinnati city, Ohio</t>
  </si>
  <si>
    <t>New York city, New York</t>
  </si>
  <si>
    <t>Washington city, District of Columbia</t>
  </si>
  <si>
    <t>Seattle city, Washington</t>
  </si>
  <si>
    <t>UNITED STATES</t>
  </si>
  <si>
    <t>Housing units 2010</t>
  </si>
  <si>
    <t>Owner occupied housing rate 2016</t>
  </si>
  <si>
    <t>Median owner-occupied housing 2016</t>
  </si>
  <si>
    <t>Median monthly owner mortgage 2016</t>
  </si>
  <si>
    <t>Median monthly owner without morgage 2016</t>
  </si>
  <si>
    <t>Median rent 2016</t>
  </si>
  <si>
    <t>Percent Bachelor's degree+ 2016</t>
  </si>
  <si>
    <t>civilian labor force 2016</t>
  </si>
  <si>
    <t>Mean travel time to work 2016</t>
  </si>
  <si>
    <t>Median household income 2016</t>
  </si>
  <si>
    <t>poverty percent</t>
  </si>
  <si>
    <t>Population per square mile 2010</t>
  </si>
  <si>
    <t>Land area in square miles 2010</t>
  </si>
  <si>
    <t>f</t>
  </si>
  <si>
    <t>2016 f</t>
  </si>
  <si>
    <t>2010-2016 f</t>
  </si>
  <si>
    <t>Population change</t>
  </si>
  <si>
    <t>US</t>
  </si>
  <si>
    <t>https://en.wikipedia.org/wiki/List_of_United_States_cities_by_crime_rate</t>
  </si>
  <si>
    <t>2009 e</t>
  </si>
  <si>
    <t>Avg IQ</t>
  </si>
  <si>
    <t>https://www.thedailybeast.com/smartest-cities?ref=scroll</t>
  </si>
  <si>
    <t>g</t>
  </si>
  <si>
    <t>2010 g</t>
  </si>
  <si>
    <t>Sales tax</t>
  </si>
  <si>
    <t>https://taxfoundation.org/sales-tax-rates-major-cities-midyear-2017/</t>
  </si>
  <si>
    <t>h</t>
  </si>
  <si>
    <t>2017 h</t>
  </si>
  <si>
    <t>https://smartasset.com/taxes/</t>
  </si>
  <si>
    <t>i</t>
  </si>
  <si>
    <t>2017 i</t>
  </si>
  <si>
    <t>violent crime / 1000</t>
  </si>
  <si>
    <t>Property crime / 1000</t>
  </si>
  <si>
    <t>Bachelor's+</t>
  </si>
  <si>
    <t>Med household income</t>
  </si>
  <si>
    <t>Med owner housing</t>
  </si>
  <si>
    <t>Med monthly mortgage</t>
  </si>
  <si>
    <t>Med monthly rent</t>
  </si>
  <si>
    <t>http://then.gasbuddy.com/GB_Price_List.aspx?cntry=USA#us_cities</t>
  </si>
  <si>
    <t>j</t>
  </si>
  <si>
    <t>Avg gas price</t>
  </si>
  <si>
    <t>2018 j</t>
  </si>
  <si>
    <t>Avg daily commute (min)</t>
  </si>
  <si>
    <t>Poverty</t>
  </si>
  <si>
    <t>Job Growth</t>
  </si>
  <si>
    <t>http://www.bestplaces.net/economy</t>
  </si>
  <si>
    <t>Precipitation Days</t>
  </si>
  <si>
    <t>Air quality (100=best)</t>
  </si>
  <si>
    <t>Water quality (100=best)</t>
  </si>
  <si>
    <t>Avg July Temp</t>
  </si>
  <si>
    <t>Avg Jan Temp</t>
  </si>
  <si>
    <t>Confort Index (100=best)</t>
  </si>
  <si>
    <t>k</t>
  </si>
  <si>
    <t>linkedin</t>
  </si>
  <si>
    <t>Data Scientist salary</t>
  </si>
  <si>
    <t>glassdoor</t>
  </si>
  <si>
    <t>Community</t>
  </si>
  <si>
    <t>Physical Health</t>
  </si>
  <si>
    <t>Financial health</t>
  </si>
  <si>
    <t>Social health</t>
  </si>
  <si>
    <t>Sense of Purpose</t>
  </si>
  <si>
    <t>Happiness Rank (1=best)</t>
  </si>
  <si>
    <t>http://time.com/4691862/best-cities-us-happiest-healthiest/</t>
  </si>
  <si>
    <t>l</t>
  </si>
  <si>
    <t>m</t>
  </si>
  <si>
    <t>n</t>
  </si>
  <si>
    <t>2016 k</t>
  </si>
  <si>
    <t>2018 m</t>
  </si>
  <si>
    <t>2018 n</t>
  </si>
  <si>
    <t>year</t>
  </si>
  <si>
    <t>Data Scientist Listing</t>
  </si>
  <si>
    <t>Income Kept</t>
  </si>
  <si>
    <t>Income to tax</t>
  </si>
  <si>
    <t>math i</t>
  </si>
  <si>
    <t>Income adjusted</t>
  </si>
  <si>
    <t>Math I, b</t>
  </si>
  <si>
    <t>https://www.opm.gov/policy-data-oversight/pay-leave/pay-administration/fact-sheets/computing-hourly-rates-of-pay-using-the-2087-hour-divisor/</t>
  </si>
  <si>
    <t>o</t>
  </si>
  <si>
    <t>Math I, b, c, o</t>
  </si>
  <si>
    <t>2087 work hours in year, 262.5 work days</t>
  </si>
  <si>
    <t>commute adjusted</t>
  </si>
  <si>
    <t>After Mortgage</t>
  </si>
  <si>
    <t>Math I, b, c, o, f</t>
  </si>
  <si>
    <t>married</t>
  </si>
  <si>
    <t>single 2017</t>
  </si>
  <si>
    <t>married 2017</t>
  </si>
  <si>
    <t>single 2018</t>
  </si>
  <si>
    <t>married 2018</t>
  </si>
  <si>
    <t>Federal Tax</t>
  </si>
  <si>
    <t>FICA</t>
  </si>
  <si>
    <t>State Tax</t>
  </si>
  <si>
    <t>Local Tax</t>
  </si>
  <si>
    <t>Sales Tax</t>
  </si>
  <si>
    <t>Fuel Tax</t>
  </si>
  <si>
    <t>Property Tax</t>
  </si>
  <si>
    <t>single</t>
  </si>
  <si>
    <t>Ratio</t>
  </si>
  <si>
    <t>yearly mortgage</t>
  </si>
  <si>
    <t>Miami</t>
  </si>
  <si>
    <t>after rent</t>
  </si>
  <si>
    <t>Columbus</t>
  </si>
</sst>
</file>

<file path=xl/styles.xml><?xml version="1.0" encoding="utf-8"?>
<styleSheet xmlns="http://schemas.openxmlformats.org/spreadsheetml/2006/main">
  <numFmts count="3">
    <numFmt numFmtId="6" formatCode="&quot;$&quot;#,##0_);[Red]\(&quot;$&quot;#,##0\)"/>
    <numFmt numFmtId="8" formatCode="&quot;$&quot;#,##0.00_);[Red]\(&quot;$&quot;#,##0.00\)"/>
    <numFmt numFmtId="164" formatCode="0.000"/>
  </numFmts>
  <fonts count="4">
    <font>
      <sz val="11"/>
      <color theme="1"/>
      <name val="Calibri"/>
      <family val="2"/>
      <scheme val="minor"/>
    </font>
    <font>
      <b/>
      <sz val="11"/>
      <color theme="1"/>
      <name val="Calibri"/>
      <family val="2"/>
      <scheme val="minor"/>
    </font>
    <font>
      <b/>
      <sz val="18"/>
      <color theme="1"/>
      <name val="Calibri"/>
      <family val="2"/>
      <scheme val="minor"/>
    </font>
    <font>
      <u/>
      <sz val="11"/>
      <color theme="10"/>
      <name val="Calibri"/>
      <family val="2"/>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2">
    <xf numFmtId="0" fontId="0" fillId="0" borderId="0"/>
    <xf numFmtId="0" fontId="3" fillId="0" borderId="0" applyNumberFormat="0" applyFill="0" applyBorder="0" applyAlignment="0" applyProtection="0">
      <alignment vertical="top"/>
      <protection locked="0"/>
    </xf>
  </cellStyleXfs>
  <cellXfs count="28">
    <xf numFmtId="0" fontId="0" fillId="0" borderId="0" xfId="0"/>
    <xf numFmtId="0" fontId="0" fillId="0" borderId="0" xfId="0" applyAlignment="1">
      <alignment horizontal="left" indent="1"/>
    </xf>
    <xf numFmtId="0" fontId="0" fillId="0" borderId="0" xfId="0" applyAlignment="1">
      <alignment wrapText="1"/>
    </xf>
    <xf numFmtId="9" fontId="0" fillId="0" borderId="0" xfId="0" applyNumberFormat="1" applyAlignment="1">
      <alignment wrapText="1"/>
    </xf>
    <xf numFmtId="0" fontId="1" fillId="0" borderId="0" xfId="0" applyFont="1"/>
    <xf numFmtId="0" fontId="2" fillId="0" borderId="0" xfId="0" applyFont="1"/>
    <xf numFmtId="0" fontId="1" fillId="0" borderId="0" xfId="0" applyFont="1" applyAlignment="1">
      <alignment wrapText="1"/>
    </xf>
    <xf numFmtId="0" fontId="0" fillId="0" borderId="0" xfId="0" applyFont="1"/>
    <xf numFmtId="0" fontId="0" fillId="0" borderId="0" xfId="0" applyFont="1" applyAlignment="1">
      <alignment wrapText="1"/>
    </xf>
    <xf numFmtId="6" fontId="0" fillId="0" borderId="0" xfId="0" applyNumberFormat="1"/>
    <xf numFmtId="3" fontId="0" fillId="0" borderId="0" xfId="0" applyNumberFormat="1"/>
    <xf numFmtId="10" fontId="0" fillId="0" borderId="0" xfId="0" applyNumberFormat="1"/>
    <xf numFmtId="4" fontId="0" fillId="0" borderId="0" xfId="0" applyNumberFormat="1"/>
    <xf numFmtId="2" fontId="0" fillId="0" borderId="0" xfId="0" applyNumberFormat="1"/>
    <xf numFmtId="8" fontId="1" fillId="0" borderId="0" xfId="0" applyNumberFormat="1" applyFont="1"/>
    <xf numFmtId="9" fontId="1" fillId="0" borderId="0" xfId="0" applyNumberFormat="1" applyFont="1"/>
    <xf numFmtId="2" fontId="1" fillId="0" borderId="0" xfId="0" applyNumberFormat="1" applyFont="1"/>
    <xf numFmtId="0" fontId="0" fillId="2" borderId="0" xfId="0" applyFill="1"/>
    <xf numFmtId="0" fontId="0" fillId="0" borderId="0" xfId="0" applyNumberFormat="1"/>
    <xf numFmtId="164" fontId="0" fillId="0" borderId="0" xfId="0" applyNumberFormat="1"/>
    <xf numFmtId="164" fontId="0" fillId="2" borderId="0" xfId="0" applyNumberFormat="1" applyFill="1"/>
    <xf numFmtId="0" fontId="0" fillId="2" borderId="0" xfId="0" applyFill="1" applyAlignment="1">
      <alignment horizontal="left" indent="1"/>
    </xf>
    <xf numFmtId="2" fontId="0" fillId="2" borderId="0" xfId="0" applyNumberFormat="1" applyFill="1"/>
    <xf numFmtId="6" fontId="0" fillId="2" borderId="0" xfId="0" applyNumberFormat="1" applyFill="1"/>
    <xf numFmtId="164" fontId="0" fillId="0" borderId="0" xfId="0" applyNumberFormat="1" applyFill="1"/>
    <xf numFmtId="0" fontId="3" fillId="0" borderId="0" xfId="1" applyAlignment="1" applyProtection="1"/>
    <xf numFmtId="6" fontId="0" fillId="0" borderId="0" xfId="0" applyNumberFormat="1" applyAlignment="1">
      <alignment wrapText="1"/>
    </xf>
    <xf numFmtId="3" fontId="1" fillId="0" borderId="0" xfId="0" applyNumberFormat="1" applyFont="1"/>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census.gov/quickfacts/fact/table/US/PST045217" TargetMode="External"/><Relationship Id="rId1" Type="http://schemas.openxmlformats.org/officeDocument/2006/relationships/hyperlink" Target="https://www.infoplease.com/business-finance/us-economy-and-federal-budget/cost-living-index-selected-us-cities1" TargetMode="External"/></Relationships>
</file>

<file path=xl/worksheets/sheet1.xml><?xml version="1.0" encoding="utf-8"?>
<worksheet xmlns="http://schemas.openxmlformats.org/spreadsheetml/2006/main" xmlns:r="http://schemas.openxmlformats.org/officeDocument/2006/relationships">
  <dimension ref="A1:E281"/>
  <sheetViews>
    <sheetView workbookViewId="0">
      <selection activeCell="B288" sqref="B288"/>
    </sheetView>
  </sheetViews>
  <sheetFormatPr defaultRowHeight="15"/>
  <sheetData>
    <row r="1" spans="1:1">
      <c r="A1" t="s">
        <v>0</v>
      </c>
    </row>
    <row r="3" spans="1:1">
      <c r="A3" t="s">
        <v>1</v>
      </c>
    </row>
    <row r="4" spans="1:1">
      <c r="A4" t="s">
        <v>18</v>
      </c>
    </row>
    <row r="5" spans="1:1">
      <c r="A5" t="s">
        <v>2</v>
      </c>
    </row>
    <row r="6" spans="1:1">
      <c r="A6" t="s">
        <v>3</v>
      </c>
    </row>
    <row r="7" spans="1:1">
      <c r="A7" t="s">
        <v>4</v>
      </c>
    </row>
    <row r="8" spans="1:1">
      <c r="A8" t="s">
        <v>5</v>
      </c>
    </row>
    <row r="9" spans="1:1">
      <c r="A9" t="s">
        <v>6</v>
      </c>
    </row>
    <row r="10" spans="1:1">
      <c r="A10" t="s">
        <v>7</v>
      </c>
    </row>
    <row r="11" spans="1:1">
      <c r="A11" t="s">
        <v>8</v>
      </c>
    </row>
    <row r="12" spans="1:1">
      <c r="A12" t="s">
        <v>9</v>
      </c>
    </row>
    <row r="13" spans="1:1">
      <c r="A13" t="s">
        <v>10</v>
      </c>
    </row>
    <row r="14" spans="1:1">
      <c r="A14" t="s">
        <v>11</v>
      </c>
    </row>
    <row r="15" spans="1:1">
      <c r="A15" t="s">
        <v>12</v>
      </c>
    </row>
    <row r="16" spans="1:1">
      <c r="A16" t="s">
        <v>13</v>
      </c>
    </row>
    <row r="17" spans="1:1">
      <c r="A17" t="s">
        <v>14</v>
      </c>
    </row>
    <row r="18" spans="1:1">
      <c r="A18" t="s">
        <v>15</v>
      </c>
    </row>
    <row r="19" spans="1:1">
      <c r="A19" t="s">
        <v>16</v>
      </c>
    </row>
    <row r="20" spans="1:1">
      <c r="A20" t="s">
        <v>17</v>
      </c>
    </row>
    <row r="22" spans="1:1">
      <c r="A22" t="s">
        <v>19</v>
      </c>
    </row>
    <row r="24" spans="1:1">
      <c r="A24" t="s">
        <v>20</v>
      </c>
    </row>
    <row r="25" spans="1:1">
      <c r="A25" t="s">
        <v>21</v>
      </c>
    </row>
    <row r="26" spans="1:1">
      <c r="A26" t="s">
        <v>22</v>
      </c>
    </row>
    <row r="27" spans="1:1">
      <c r="A27" t="s">
        <v>23</v>
      </c>
    </row>
    <row r="28" spans="1:1">
      <c r="A28" t="s">
        <v>24</v>
      </c>
    </row>
    <row r="29" spans="1:1">
      <c r="A29" t="s">
        <v>25</v>
      </c>
    </row>
    <row r="30" spans="1:1">
      <c r="A30" t="s">
        <v>26</v>
      </c>
    </row>
    <row r="31" spans="1:1">
      <c r="A31" t="s">
        <v>27</v>
      </c>
    </row>
    <row r="32" spans="1:1">
      <c r="A32" t="s">
        <v>28</v>
      </c>
    </row>
    <row r="33" spans="1:5">
      <c r="A33" t="s">
        <v>29</v>
      </c>
    </row>
    <row r="34" spans="1:5">
      <c r="A34" t="s">
        <v>30</v>
      </c>
    </row>
    <row r="36" spans="1:5">
      <c r="A36" t="s">
        <v>31</v>
      </c>
    </row>
    <row r="38" spans="1:5" ht="120">
      <c r="A38" s="2" t="s">
        <v>32</v>
      </c>
      <c r="B38" s="2" t="s">
        <v>33</v>
      </c>
      <c r="C38" s="2" t="s">
        <v>34</v>
      </c>
      <c r="D38" s="2" t="s">
        <v>35</v>
      </c>
      <c r="E38" s="2" t="s">
        <v>36</v>
      </c>
    </row>
    <row r="39" spans="1:5" ht="30">
      <c r="A39" s="2" t="s">
        <v>37</v>
      </c>
      <c r="B39" s="2" t="s">
        <v>38</v>
      </c>
      <c r="C39" s="2">
        <v>0.97</v>
      </c>
      <c r="D39" s="2" t="s">
        <v>39</v>
      </c>
      <c r="E39" s="2">
        <v>147</v>
      </c>
    </row>
    <row r="40" spans="1:5" ht="30">
      <c r="A40" s="2" t="s">
        <v>40</v>
      </c>
      <c r="B40" s="2" t="s">
        <v>41</v>
      </c>
      <c r="C40" s="2">
        <v>1</v>
      </c>
      <c r="D40" s="2" t="s">
        <v>42</v>
      </c>
      <c r="E40" s="2">
        <v>-11</v>
      </c>
    </row>
    <row r="41" spans="1:5" ht="30">
      <c r="A41" s="2" t="s">
        <v>43</v>
      </c>
      <c r="B41" s="2" t="s">
        <v>44</v>
      </c>
      <c r="C41" s="2">
        <v>0.90710000000000002</v>
      </c>
      <c r="D41" s="3">
        <v>0</v>
      </c>
      <c r="E41" s="2">
        <v>153</v>
      </c>
    </row>
    <row r="42" spans="1:5" ht="30">
      <c r="A42" s="2" t="s">
        <v>45</v>
      </c>
      <c r="B42" s="2" t="s">
        <v>46</v>
      </c>
      <c r="C42" s="2">
        <v>0.85870000000000002</v>
      </c>
      <c r="D42" s="2" t="s">
        <v>39</v>
      </c>
      <c r="E42" s="2">
        <v>298</v>
      </c>
    </row>
    <row r="43" spans="1:5" ht="30">
      <c r="A43" s="2" t="s">
        <v>47</v>
      </c>
      <c r="B43" s="2" t="s">
        <v>48</v>
      </c>
      <c r="C43" s="2">
        <v>0.77329999999999999</v>
      </c>
      <c r="D43" s="2" t="s">
        <v>39</v>
      </c>
      <c r="E43" s="2">
        <v>124</v>
      </c>
    </row>
    <row r="44" spans="1:5" ht="30">
      <c r="A44" s="2" t="s">
        <v>49</v>
      </c>
      <c r="B44" s="2" t="s">
        <v>50</v>
      </c>
      <c r="C44" s="2">
        <v>0.89370000000000005</v>
      </c>
      <c r="D44" s="2" t="s">
        <v>51</v>
      </c>
      <c r="E44" s="2">
        <v>25</v>
      </c>
    </row>
    <row r="45" spans="1:5" ht="30">
      <c r="A45" s="2" t="s">
        <v>52</v>
      </c>
      <c r="B45" s="2" t="s">
        <v>53</v>
      </c>
      <c r="C45" s="2">
        <v>0.69410000000000005</v>
      </c>
      <c r="D45" s="2" t="s">
        <v>39</v>
      </c>
      <c r="E45" s="2">
        <v>133</v>
      </c>
    </row>
    <row r="46" spans="1:5" ht="30">
      <c r="A46" s="2" t="s">
        <v>54</v>
      </c>
      <c r="B46" s="2" t="s">
        <v>55</v>
      </c>
      <c r="C46" s="2">
        <v>0.78259999999999996</v>
      </c>
      <c r="D46" s="3">
        <v>0</v>
      </c>
      <c r="E46" s="2">
        <v>137</v>
      </c>
    </row>
    <row r="48" spans="1:5">
      <c r="A48" t="s">
        <v>56</v>
      </c>
    </row>
    <row r="50" spans="1:1">
      <c r="A50" s="4" t="s">
        <v>57</v>
      </c>
    </row>
    <row r="51" spans="1:1">
      <c r="A51" s="4" t="s">
        <v>58</v>
      </c>
    </row>
    <row r="52" spans="1:1">
      <c r="A52" s="4" t="s">
        <v>59</v>
      </c>
    </row>
    <row r="53" spans="1:1">
      <c r="A53" s="4" t="s">
        <v>60</v>
      </c>
    </row>
    <row r="54" spans="1:1">
      <c r="A54" s="4" t="s">
        <v>61</v>
      </c>
    </row>
    <row r="55" spans="1:1">
      <c r="A55" s="4" t="s">
        <v>62</v>
      </c>
    </row>
    <row r="56" spans="1:1">
      <c r="A56" s="4" t="s">
        <v>63</v>
      </c>
    </row>
    <row r="57" spans="1:1">
      <c r="A57" s="4" t="s">
        <v>64</v>
      </c>
    </row>
    <row r="58" spans="1:1">
      <c r="A58" s="4" t="s">
        <v>65</v>
      </c>
    </row>
    <row r="59" spans="1:1">
      <c r="A59" s="4" t="s">
        <v>66</v>
      </c>
    </row>
    <row r="61" spans="1:1">
      <c r="A61" t="s">
        <v>67</v>
      </c>
    </row>
    <row r="63" spans="1:1" ht="23.25">
      <c r="A63" s="5" t="s">
        <v>111</v>
      </c>
    </row>
    <row r="64" spans="1:1">
      <c r="A64" s="1"/>
    </row>
    <row r="65" spans="1:1">
      <c r="A65" s="1" t="s">
        <v>112</v>
      </c>
    </row>
    <row r="66" spans="1:1">
      <c r="A66" s="1" t="s">
        <v>113</v>
      </c>
    </row>
    <row r="67" spans="1:1">
      <c r="A67" s="1" t="s">
        <v>114</v>
      </c>
    </row>
    <row r="68" spans="1:1">
      <c r="A68" s="1" t="s">
        <v>115</v>
      </c>
    </row>
    <row r="69" spans="1:1">
      <c r="A69" s="1" t="s">
        <v>116</v>
      </c>
    </row>
    <row r="70" spans="1:1">
      <c r="A70" s="1" t="s">
        <v>117</v>
      </c>
    </row>
    <row r="71" spans="1:1">
      <c r="A71" s="1" t="s">
        <v>118</v>
      </c>
    </row>
    <row r="72" spans="1:1">
      <c r="A72" s="1" t="s">
        <v>119</v>
      </c>
    </row>
    <row r="74" spans="1:1" ht="23.25">
      <c r="A74" s="5" t="s">
        <v>68</v>
      </c>
    </row>
    <row r="75" spans="1:1">
      <c r="A75" s="1"/>
    </row>
    <row r="76" spans="1:1">
      <c r="A76" s="1" t="s">
        <v>69</v>
      </c>
    </row>
    <row r="77" spans="1:1">
      <c r="A77" s="1" t="s">
        <v>70</v>
      </c>
    </row>
    <row r="78" spans="1:1">
      <c r="A78" s="1" t="s">
        <v>71</v>
      </c>
    </row>
    <row r="79" spans="1:1">
      <c r="A79" s="1" t="s">
        <v>72</v>
      </c>
    </row>
    <row r="80" spans="1:1">
      <c r="A80" s="1" t="s">
        <v>73</v>
      </c>
    </row>
    <row r="81" spans="1:1">
      <c r="A81" s="1" t="s">
        <v>74</v>
      </c>
    </row>
    <row r="82" spans="1:1">
      <c r="A82" s="1" t="s">
        <v>75</v>
      </c>
    </row>
    <row r="83" spans="1:1">
      <c r="A83" s="1" t="s">
        <v>76</v>
      </c>
    </row>
    <row r="85" spans="1:1" ht="23.25">
      <c r="A85" s="5" t="s">
        <v>120</v>
      </c>
    </row>
    <row r="86" spans="1:1">
      <c r="A86" s="1"/>
    </row>
    <row r="87" spans="1:1">
      <c r="A87" s="1" t="s">
        <v>121</v>
      </c>
    </row>
    <row r="88" spans="1:1">
      <c r="A88" s="1" t="s">
        <v>122</v>
      </c>
    </row>
    <row r="89" spans="1:1">
      <c r="A89" s="1" t="s">
        <v>123</v>
      </c>
    </row>
    <row r="90" spans="1:1">
      <c r="A90" s="1" t="s">
        <v>124</v>
      </c>
    </row>
    <row r="91" spans="1:1">
      <c r="A91" s="1" t="s">
        <v>125</v>
      </c>
    </row>
    <row r="92" spans="1:1">
      <c r="A92" s="1" t="s">
        <v>126</v>
      </c>
    </row>
    <row r="93" spans="1:1">
      <c r="A93" s="1" t="s">
        <v>127</v>
      </c>
    </row>
    <row r="94" spans="1:1">
      <c r="A94" s="1" t="s">
        <v>128</v>
      </c>
    </row>
    <row r="96" spans="1:1" ht="23.25">
      <c r="A96" s="5" t="s">
        <v>129</v>
      </c>
    </row>
    <row r="97" spans="1:1">
      <c r="A97" s="1"/>
    </row>
    <row r="98" spans="1:1">
      <c r="A98" s="1" t="s">
        <v>130</v>
      </c>
    </row>
    <row r="99" spans="1:1">
      <c r="A99" s="1" t="s">
        <v>131</v>
      </c>
    </row>
    <row r="100" spans="1:1">
      <c r="A100" s="1" t="s">
        <v>132</v>
      </c>
    </row>
    <row r="101" spans="1:1">
      <c r="A101" s="1" t="s">
        <v>133</v>
      </c>
    </row>
    <row r="102" spans="1:1">
      <c r="A102" s="1" t="s">
        <v>134</v>
      </c>
    </row>
    <row r="103" spans="1:1">
      <c r="A103" s="1" t="s">
        <v>135</v>
      </c>
    </row>
    <row r="104" spans="1:1">
      <c r="A104" s="1" t="s">
        <v>136</v>
      </c>
    </row>
    <row r="105" spans="1:1">
      <c r="A105" s="1" t="s">
        <v>137</v>
      </c>
    </row>
    <row r="107" spans="1:1" ht="23.25">
      <c r="A107" s="5" t="s">
        <v>138</v>
      </c>
    </row>
    <row r="108" spans="1:1">
      <c r="A108" s="1"/>
    </row>
    <row r="109" spans="1:1">
      <c r="A109" s="1" t="s">
        <v>139</v>
      </c>
    </row>
    <row r="110" spans="1:1">
      <c r="A110" s="1" t="s">
        <v>140</v>
      </c>
    </row>
    <row r="111" spans="1:1">
      <c r="A111" s="1" t="s">
        <v>141</v>
      </c>
    </row>
    <row r="112" spans="1:1">
      <c r="A112" s="1" t="s">
        <v>142</v>
      </c>
    </row>
    <row r="113" spans="1:1">
      <c r="A113" s="1" t="s">
        <v>143</v>
      </c>
    </row>
    <row r="114" spans="1:1">
      <c r="A114" s="1" t="s">
        <v>144</v>
      </c>
    </row>
    <row r="115" spans="1:1">
      <c r="A115" s="1" t="s">
        <v>145</v>
      </c>
    </row>
    <row r="116" spans="1:1">
      <c r="A116" s="1" t="s">
        <v>146</v>
      </c>
    </row>
    <row r="118" spans="1:1" ht="23.25">
      <c r="A118" s="5" t="s">
        <v>147</v>
      </c>
    </row>
    <row r="119" spans="1:1">
      <c r="A119" s="1"/>
    </row>
    <row r="120" spans="1:1">
      <c r="A120" s="1" t="s">
        <v>148</v>
      </c>
    </row>
    <row r="121" spans="1:1">
      <c r="A121" s="1" t="s">
        <v>149</v>
      </c>
    </row>
    <row r="122" spans="1:1">
      <c r="A122" s="1" t="s">
        <v>150</v>
      </c>
    </row>
    <row r="123" spans="1:1">
      <c r="A123" s="1" t="s">
        <v>151</v>
      </c>
    </row>
    <row r="124" spans="1:1">
      <c r="A124" s="1" t="s">
        <v>152</v>
      </c>
    </row>
    <row r="125" spans="1:1">
      <c r="A125" s="1" t="s">
        <v>153</v>
      </c>
    </row>
    <row r="126" spans="1:1">
      <c r="A126" s="1" t="s">
        <v>154</v>
      </c>
    </row>
    <row r="127" spans="1:1">
      <c r="A127" s="1" t="s">
        <v>155</v>
      </c>
    </row>
    <row r="129" spans="1:1" ht="23.25">
      <c r="A129" s="5" t="s">
        <v>156</v>
      </c>
    </row>
    <row r="130" spans="1:1">
      <c r="A130" s="1"/>
    </row>
    <row r="131" spans="1:1">
      <c r="A131" s="1" t="s">
        <v>157</v>
      </c>
    </row>
    <row r="132" spans="1:1">
      <c r="A132" s="1" t="s">
        <v>158</v>
      </c>
    </row>
    <row r="133" spans="1:1">
      <c r="A133" s="1" t="s">
        <v>159</v>
      </c>
    </row>
    <row r="134" spans="1:1">
      <c r="A134" s="1" t="s">
        <v>160</v>
      </c>
    </row>
    <row r="135" spans="1:1">
      <c r="A135" s="1" t="s">
        <v>161</v>
      </c>
    </row>
    <row r="136" spans="1:1">
      <c r="A136" s="1" t="s">
        <v>162</v>
      </c>
    </row>
    <row r="137" spans="1:1">
      <c r="A137" s="1" t="s">
        <v>163</v>
      </c>
    </row>
    <row r="138" spans="1:1">
      <c r="A138" s="1" t="s">
        <v>164</v>
      </c>
    </row>
    <row r="140" spans="1:1" ht="23.25">
      <c r="A140" s="5" t="s">
        <v>165</v>
      </c>
    </row>
    <row r="141" spans="1:1">
      <c r="A141" s="1"/>
    </row>
    <row r="142" spans="1:1">
      <c r="A142" s="1" t="s">
        <v>166</v>
      </c>
    </row>
    <row r="143" spans="1:1">
      <c r="A143" s="1" t="s">
        <v>167</v>
      </c>
    </row>
    <row r="144" spans="1:1">
      <c r="A144" s="1" t="s">
        <v>168</v>
      </c>
    </row>
    <row r="145" spans="1:1">
      <c r="A145" s="1" t="s">
        <v>169</v>
      </c>
    </row>
    <row r="146" spans="1:1">
      <c r="A146" s="1" t="s">
        <v>170</v>
      </c>
    </row>
    <row r="147" spans="1:1">
      <c r="A147" s="1" t="s">
        <v>171</v>
      </c>
    </row>
    <row r="148" spans="1:1">
      <c r="A148" s="1" t="s">
        <v>172</v>
      </c>
    </row>
    <row r="149" spans="1:1">
      <c r="A149" s="1" t="s">
        <v>173</v>
      </c>
    </row>
    <row r="151" spans="1:1" ht="23.25">
      <c r="A151" s="5" t="s">
        <v>174</v>
      </c>
    </row>
    <row r="152" spans="1:1">
      <c r="A152" s="1"/>
    </row>
    <row r="153" spans="1:1">
      <c r="A153" s="1" t="s">
        <v>175</v>
      </c>
    </row>
    <row r="154" spans="1:1">
      <c r="A154" s="1" t="s">
        <v>176</v>
      </c>
    </row>
    <row r="155" spans="1:1">
      <c r="A155" s="1" t="s">
        <v>177</v>
      </c>
    </row>
    <row r="156" spans="1:1">
      <c r="A156" s="1" t="s">
        <v>178</v>
      </c>
    </row>
    <row r="157" spans="1:1">
      <c r="A157" s="1" t="s">
        <v>179</v>
      </c>
    </row>
    <row r="158" spans="1:1">
      <c r="A158" s="1" t="s">
        <v>180</v>
      </c>
    </row>
    <row r="159" spans="1:1">
      <c r="A159" s="1" t="s">
        <v>181</v>
      </c>
    </row>
    <row r="160" spans="1:1">
      <c r="A160" s="1" t="s">
        <v>182</v>
      </c>
    </row>
    <row r="162" spans="1:1" ht="23.25">
      <c r="A162" s="5" t="s">
        <v>183</v>
      </c>
    </row>
    <row r="163" spans="1:1">
      <c r="A163" s="1"/>
    </row>
    <row r="164" spans="1:1">
      <c r="A164" s="1" t="s">
        <v>184</v>
      </c>
    </row>
    <row r="165" spans="1:1">
      <c r="A165" s="1" t="s">
        <v>185</v>
      </c>
    </row>
    <row r="166" spans="1:1">
      <c r="A166" s="1" t="s">
        <v>186</v>
      </c>
    </row>
    <row r="167" spans="1:1">
      <c r="A167" s="1" t="s">
        <v>187</v>
      </c>
    </row>
    <row r="168" spans="1:1">
      <c r="A168" s="1" t="s">
        <v>188</v>
      </c>
    </row>
    <row r="169" spans="1:1">
      <c r="A169" s="1" t="s">
        <v>189</v>
      </c>
    </row>
    <row r="170" spans="1:1">
      <c r="A170" s="1" t="s">
        <v>190</v>
      </c>
    </row>
    <row r="171" spans="1:1">
      <c r="A171" s="1" t="s">
        <v>191</v>
      </c>
    </row>
    <row r="173" spans="1:1" ht="23.25">
      <c r="A173" s="5" t="s">
        <v>192</v>
      </c>
    </row>
    <row r="174" spans="1:1">
      <c r="A174" s="1"/>
    </row>
    <row r="175" spans="1:1">
      <c r="A175" s="1" t="s">
        <v>193</v>
      </c>
    </row>
    <row r="176" spans="1:1">
      <c r="A176" s="1" t="s">
        <v>194</v>
      </c>
    </row>
    <row r="177" spans="1:1">
      <c r="A177" s="1" t="s">
        <v>195</v>
      </c>
    </row>
    <row r="178" spans="1:1">
      <c r="A178" s="1" t="s">
        <v>196</v>
      </c>
    </row>
    <row r="179" spans="1:1">
      <c r="A179" s="1" t="s">
        <v>197</v>
      </c>
    </row>
    <row r="180" spans="1:1">
      <c r="A180" s="1" t="s">
        <v>198</v>
      </c>
    </row>
    <row r="181" spans="1:1">
      <c r="A181" s="1" t="s">
        <v>199</v>
      </c>
    </row>
    <row r="182" spans="1:1">
      <c r="A182" s="1" t="s">
        <v>200</v>
      </c>
    </row>
    <row r="184" spans="1:1" ht="23.25">
      <c r="A184" s="5" t="s">
        <v>201</v>
      </c>
    </row>
    <row r="185" spans="1:1">
      <c r="A185" s="1"/>
    </row>
    <row r="186" spans="1:1">
      <c r="A186" s="1" t="s">
        <v>202</v>
      </c>
    </row>
    <row r="187" spans="1:1">
      <c r="A187" s="1" t="s">
        <v>203</v>
      </c>
    </row>
    <row r="188" spans="1:1">
      <c r="A188" s="1" t="s">
        <v>204</v>
      </c>
    </row>
    <row r="189" spans="1:1">
      <c r="A189" s="1" t="s">
        <v>205</v>
      </c>
    </row>
    <row r="190" spans="1:1">
      <c r="A190" s="1" t="s">
        <v>206</v>
      </c>
    </row>
    <row r="191" spans="1:1">
      <c r="A191" s="1" t="s">
        <v>207</v>
      </c>
    </row>
    <row r="192" spans="1:1">
      <c r="A192" s="1" t="s">
        <v>208</v>
      </c>
    </row>
    <row r="193" spans="1:1">
      <c r="A193" s="1" t="s">
        <v>209</v>
      </c>
    </row>
    <row r="195" spans="1:1" ht="23.25">
      <c r="A195" s="5" t="s">
        <v>210</v>
      </c>
    </row>
    <row r="196" spans="1:1">
      <c r="A196" s="1"/>
    </row>
    <row r="197" spans="1:1">
      <c r="A197" s="1" t="s">
        <v>211</v>
      </c>
    </row>
    <row r="198" spans="1:1">
      <c r="A198" s="1" t="s">
        <v>212</v>
      </c>
    </row>
    <row r="199" spans="1:1">
      <c r="A199" s="1" t="s">
        <v>213</v>
      </c>
    </row>
    <row r="200" spans="1:1">
      <c r="A200" s="1" t="s">
        <v>214</v>
      </c>
    </row>
    <row r="201" spans="1:1">
      <c r="A201" s="1" t="s">
        <v>215</v>
      </c>
    </row>
    <row r="202" spans="1:1">
      <c r="A202" s="1" t="s">
        <v>216</v>
      </c>
    </row>
    <row r="203" spans="1:1">
      <c r="A203" s="1" t="s">
        <v>217</v>
      </c>
    </row>
    <row r="204" spans="1:1">
      <c r="A204" s="1" t="s">
        <v>218</v>
      </c>
    </row>
    <row r="206" spans="1:1" ht="23.25">
      <c r="A206" s="5" t="s">
        <v>219</v>
      </c>
    </row>
    <row r="207" spans="1:1">
      <c r="A207" s="1"/>
    </row>
    <row r="208" spans="1:1">
      <c r="A208" s="1" t="s">
        <v>220</v>
      </c>
    </row>
    <row r="209" spans="1:1">
      <c r="A209" s="1" t="s">
        <v>221</v>
      </c>
    </row>
    <row r="210" spans="1:1">
      <c r="A210" s="1" t="s">
        <v>222</v>
      </c>
    </row>
    <row r="211" spans="1:1">
      <c r="A211" s="1" t="s">
        <v>223</v>
      </c>
    </row>
    <row r="212" spans="1:1">
      <c r="A212" s="1" t="s">
        <v>224</v>
      </c>
    </row>
    <row r="213" spans="1:1">
      <c r="A213" s="1" t="s">
        <v>225</v>
      </c>
    </row>
    <row r="214" spans="1:1">
      <c r="A214" s="1" t="s">
        <v>226</v>
      </c>
    </row>
    <row r="215" spans="1:1">
      <c r="A215" s="1" t="s">
        <v>227</v>
      </c>
    </row>
    <row r="217" spans="1:1" ht="23.25">
      <c r="A217" s="5" t="s">
        <v>228</v>
      </c>
    </row>
    <row r="218" spans="1:1">
      <c r="A218" s="1"/>
    </row>
    <row r="219" spans="1:1">
      <c r="A219" s="1" t="s">
        <v>229</v>
      </c>
    </row>
    <row r="220" spans="1:1">
      <c r="A220" s="1" t="s">
        <v>230</v>
      </c>
    </row>
    <row r="221" spans="1:1">
      <c r="A221" s="1" t="s">
        <v>231</v>
      </c>
    </row>
    <row r="222" spans="1:1">
      <c r="A222" s="1" t="s">
        <v>232</v>
      </c>
    </row>
    <row r="223" spans="1:1">
      <c r="A223" s="1" t="s">
        <v>233</v>
      </c>
    </row>
    <row r="224" spans="1:1">
      <c r="A224" s="1" t="s">
        <v>234</v>
      </c>
    </row>
    <row r="225" spans="1:1">
      <c r="A225" s="1" t="s">
        <v>235</v>
      </c>
    </row>
    <row r="226" spans="1:1">
      <c r="A226" s="1" t="s">
        <v>236</v>
      </c>
    </row>
    <row r="228" spans="1:1" ht="23.25">
      <c r="A228" s="5" t="s">
        <v>237</v>
      </c>
    </row>
    <row r="229" spans="1:1">
      <c r="A229" s="1"/>
    </row>
    <row r="230" spans="1:1">
      <c r="A230" s="1" t="s">
        <v>238</v>
      </c>
    </row>
    <row r="231" spans="1:1">
      <c r="A231" s="1" t="s">
        <v>239</v>
      </c>
    </row>
    <row r="232" spans="1:1">
      <c r="A232" s="1" t="s">
        <v>240</v>
      </c>
    </row>
    <row r="233" spans="1:1">
      <c r="A233" s="1" t="s">
        <v>241</v>
      </c>
    </row>
    <row r="234" spans="1:1">
      <c r="A234" s="1" t="s">
        <v>242</v>
      </c>
    </row>
    <row r="235" spans="1:1">
      <c r="A235" s="1" t="s">
        <v>243</v>
      </c>
    </row>
    <row r="236" spans="1:1">
      <c r="A236" s="1" t="s">
        <v>244</v>
      </c>
    </row>
    <row r="237" spans="1:1">
      <c r="A237" s="1" t="s">
        <v>245</v>
      </c>
    </row>
    <row r="239" spans="1:1" ht="23.25">
      <c r="A239" s="5" t="s">
        <v>246</v>
      </c>
    </row>
    <row r="240" spans="1:1">
      <c r="A240" s="1"/>
    </row>
    <row r="241" spans="1:1">
      <c r="A241" s="1" t="s">
        <v>247</v>
      </c>
    </row>
    <row r="242" spans="1:1">
      <c r="A242" s="1" t="s">
        <v>248</v>
      </c>
    </row>
    <row r="243" spans="1:1">
      <c r="A243" s="1" t="s">
        <v>249</v>
      </c>
    </row>
    <row r="244" spans="1:1">
      <c r="A244" s="1" t="s">
        <v>250</v>
      </c>
    </row>
    <row r="245" spans="1:1">
      <c r="A245" s="1" t="s">
        <v>251</v>
      </c>
    </row>
    <row r="246" spans="1:1">
      <c r="A246" s="1" t="s">
        <v>252</v>
      </c>
    </row>
    <row r="247" spans="1:1">
      <c r="A247" s="1" t="s">
        <v>253</v>
      </c>
    </row>
    <row r="248" spans="1:1">
      <c r="A248" s="1" t="s">
        <v>254</v>
      </c>
    </row>
    <row r="250" spans="1:1" ht="23.25">
      <c r="A250" s="5" t="s">
        <v>255</v>
      </c>
    </row>
    <row r="251" spans="1:1">
      <c r="A251" s="1"/>
    </row>
    <row r="252" spans="1:1">
      <c r="A252" s="1" t="s">
        <v>256</v>
      </c>
    </row>
    <row r="253" spans="1:1">
      <c r="A253" s="1" t="s">
        <v>257</v>
      </c>
    </row>
    <row r="254" spans="1:1">
      <c r="A254" s="1" t="s">
        <v>258</v>
      </c>
    </row>
    <row r="255" spans="1:1">
      <c r="A255" s="1" t="s">
        <v>259</v>
      </c>
    </row>
    <row r="256" spans="1:1">
      <c r="A256" s="1" t="s">
        <v>260</v>
      </c>
    </row>
    <row r="257" spans="1:1">
      <c r="A257" s="1" t="s">
        <v>261</v>
      </c>
    </row>
    <row r="258" spans="1:1">
      <c r="A258" s="1" t="s">
        <v>262</v>
      </c>
    </row>
    <row r="259" spans="1:1">
      <c r="A259" s="1" t="s">
        <v>263</v>
      </c>
    </row>
    <row r="261" spans="1:1" ht="23.25">
      <c r="A261" s="5" t="s">
        <v>264</v>
      </c>
    </row>
    <row r="262" spans="1:1">
      <c r="A262" s="1"/>
    </row>
    <row r="263" spans="1:1">
      <c r="A263" s="1" t="s">
        <v>265</v>
      </c>
    </row>
    <row r="264" spans="1:1">
      <c r="A264" s="1" t="s">
        <v>266</v>
      </c>
    </row>
    <row r="265" spans="1:1">
      <c r="A265" s="1" t="s">
        <v>267</v>
      </c>
    </row>
    <row r="266" spans="1:1">
      <c r="A266" s="1" t="s">
        <v>268</v>
      </c>
    </row>
    <row r="267" spans="1:1">
      <c r="A267" s="1" t="s">
        <v>269</v>
      </c>
    </row>
    <row r="268" spans="1:1">
      <c r="A268" s="1" t="s">
        <v>270</v>
      </c>
    </row>
    <row r="269" spans="1:1">
      <c r="A269" s="1" t="s">
        <v>271</v>
      </c>
    </row>
    <row r="270" spans="1:1">
      <c r="A270" s="1" t="s">
        <v>272</v>
      </c>
    </row>
    <row r="272" spans="1:1" ht="23.25">
      <c r="A272" s="5" t="s">
        <v>273</v>
      </c>
    </row>
    <row r="273" spans="1:1">
      <c r="A273" s="1"/>
    </row>
    <row r="274" spans="1:1">
      <c r="A274" s="1" t="s">
        <v>274</v>
      </c>
    </row>
    <row r="275" spans="1:1">
      <c r="A275" s="1" t="s">
        <v>275</v>
      </c>
    </row>
    <row r="276" spans="1:1">
      <c r="A276" s="1" t="s">
        <v>276</v>
      </c>
    </row>
    <row r="277" spans="1:1">
      <c r="A277" s="1" t="s">
        <v>277</v>
      </c>
    </row>
    <row r="278" spans="1:1">
      <c r="A278" s="1" t="s">
        <v>260</v>
      </c>
    </row>
    <row r="279" spans="1:1">
      <c r="A279" s="1" t="s">
        <v>278</v>
      </c>
    </row>
    <row r="280" spans="1:1">
      <c r="A280" s="1" t="s">
        <v>279</v>
      </c>
    </row>
    <row r="281" spans="1:1">
      <c r="A281" s="1" t="s">
        <v>280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CK75"/>
  <sheetViews>
    <sheetView tabSelected="1" zoomScaleNormal="100" workbookViewId="0">
      <pane xSplit="3" ySplit="3" topLeftCell="BO4" activePane="bottomRight" state="frozen"/>
      <selection pane="topRight" activeCell="D1" sqref="D1"/>
      <selection pane="bottomLeft" activeCell="A4" sqref="A4"/>
      <selection pane="bottomRight" activeCell="BQ10" sqref="BQ10"/>
    </sheetView>
  </sheetViews>
  <sheetFormatPr defaultRowHeight="15"/>
  <cols>
    <col min="1" max="1" width="14.5703125" bestFit="1" customWidth="1"/>
    <col min="2" max="2" width="7.7109375" bestFit="1" customWidth="1"/>
    <col min="3" max="3" width="21" bestFit="1" customWidth="1"/>
    <col min="4" max="4" width="21.5703125" bestFit="1" customWidth="1"/>
    <col min="5" max="5" width="10.85546875" bestFit="1" customWidth="1"/>
    <col min="6" max="27" width="10.85546875" customWidth="1"/>
    <col min="28" max="28" width="15.28515625" bestFit="1" customWidth="1"/>
    <col min="29" max="31" width="15.28515625" customWidth="1"/>
    <col min="32" max="32" width="14.28515625" bestFit="1" customWidth="1"/>
    <col min="33" max="35" width="14.28515625" customWidth="1"/>
    <col min="36" max="36" width="24.42578125" bestFit="1" customWidth="1"/>
    <col min="37" max="37" width="12.85546875" bestFit="1" customWidth="1"/>
    <col min="38" max="38" width="17.7109375" bestFit="1" customWidth="1"/>
    <col min="39" max="40" width="13.140625" bestFit="1" customWidth="1"/>
    <col min="41" max="41" width="8.85546875" bestFit="1" customWidth="1"/>
    <col min="42" max="42" width="10" bestFit="1" customWidth="1"/>
    <col min="43" max="43" width="20.85546875" bestFit="1" customWidth="1"/>
    <col min="44" max="44" width="22.28515625" bestFit="1" customWidth="1"/>
    <col min="45" max="45" width="18" customWidth="1"/>
    <col min="46" max="49" width="14.5703125" customWidth="1"/>
    <col min="50" max="50" width="19" customWidth="1"/>
    <col min="51" max="51" width="20" customWidth="1"/>
    <col min="52" max="52" width="19.140625" customWidth="1"/>
    <col min="53" max="53" width="25.42578125" customWidth="1"/>
    <col min="54" max="54" width="21.5703125" customWidth="1"/>
    <col min="55" max="55" width="24.42578125" customWidth="1"/>
    <col min="56" max="56" width="21" bestFit="1" customWidth="1"/>
    <col min="57" max="57" width="24.28515625" bestFit="1" customWidth="1"/>
    <col min="58" max="58" width="19.42578125" bestFit="1" customWidth="1"/>
    <col min="59" max="59" width="14.5703125" bestFit="1" customWidth="1"/>
    <col min="60" max="60" width="20.28515625" customWidth="1"/>
    <col min="61" max="65" width="20.42578125" customWidth="1"/>
    <col min="66" max="66" width="16.85546875" bestFit="1" customWidth="1"/>
    <col min="67" max="73" width="16.85546875" customWidth="1"/>
    <col min="74" max="74" width="17.140625" bestFit="1" customWidth="1"/>
    <col min="75" max="75" width="18.5703125" bestFit="1" customWidth="1"/>
    <col min="76" max="76" width="14.5703125" customWidth="1"/>
    <col min="77" max="77" width="17.28515625" bestFit="1" customWidth="1"/>
    <col min="78" max="78" width="13.42578125" bestFit="1" customWidth="1"/>
    <col min="79" max="79" width="10.28515625" bestFit="1" customWidth="1"/>
    <col min="80" max="80" width="19.42578125" bestFit="1" customWidth="1"/>
    <col min="81" max="81" width="15.85546875" bestFit="1" customWidth="1"/>
    <col min="82" max="82" width="15.28515625" bestFit="1" customWidth="1"/>
    <col min="83" max="83" width="15.42578125" bestFit="1" customWidth="1"/>
    <col min="84" max="84" width="12.28515625" customWidth="1"/>
    <col min="85" max="85" width="15.140625" customWidth="1"/>
    <col min="86" max="86" width="17.7109375" customWidth="1"/>
  </cols>
  <sheetData>
    <row r="1" spans="1:89">
      <c r="A1" s="4" t="s">
        <v>78</v>
      </c>
      <c r="F1" t="s">
        <v>404</v>
      </c>
      <c r="G1" t="s">
        <v>404</v>
      </c>
      <c r="H1" t="s">
        <v>404</v>
      </c>
      <c r="I1" t="s">
        <v>404</v>
      </c>
      <c r="J1" s="17" t="s">
        <v>415</v>
      </c>
      <c r="K1" s="17" t="s">
        <v>415</v>
      </c>
      <c r="L1" s="17" t="s">
        <v>415</v>
      </c>
      <c r="M1" t="s">
        <v>406</v>
      </c>
      <c r="N1" t="s">
        <v>406</v>
      </c>
      <c r="O1" t="s">
        <v>406</v>
      </c>
      <c r="P1" t="s">
        <v>406</v>
      </c>
      <c r="Q1" t="s">
        <v>405</v>
      </c>
      <c r="R1" t="s">
        <v>405</v>
      </c>
      <c r="S1" t="s">
        <v>405</v>
      </c>
      <c r="T1" t="s">
        <v>405</v>
      </c>
      <c r="U1" s="17" t="s">
        <v>403</v>
      </c>
      <c r="V1" s="17" t="s">
        <v>403</v>
      </c>
      <c r="W1" s="17" t="s">
        <v>403</v>
      </c>
      <c r="X1" t="s">
        <v>407</v>
      </c>
      <c r="Y1" t="s">
        <v>407</v>
      </c>
      <c r="Z1" t="s">
        <v>407</v>
      </c>
      <c r="AA1" t="s">
        <v>407</v>
      </c>
      <c r="AB1" t="s">
        <v>404</v>
      </c>
      <c r="AC1" t="s">
        <v>405</v>
      </c>
      <c r="AD1" t="s">
        <v>406</v>
      </c>
      <c r="AE1" t="s">
        <v>407</v>
      </c>
      <c r="AF1" t="s">
        <v>404</v>
      </c>
      <c r="AG1" t="s">
        <v>405</v>
      </c>
      <c r="AH1" t="s">
        <v>406</v>
      </c>
      <c r="AI1" t="s">
        <v>407</v>
      </c>
      <c r="AS1" s="4"/>
      <c r="AT1" t="s">
        <v>404</v>
      </c>
      <c r="AU1" t="s">
        <v>405</v>
      </c>
      <c r="AV1" t="s">
        <v>406</v>
      </c>
      <c r="AW1" t="s">
        <v>407</v>
      </c>
      <c r="BI1" t="s">
        <v>404</v>
      </c>
      <c r="BJ1" t="s">
        <v>405</v>
      </c>
      <c r="BK1" t="s">
        <v>406</v>
      </c>
      <c r="BL1" t="s">
        <v>407</v>
      </c>
      <c r="BN1" t="s">
        <v>404</v>
      </c>
      <c r="BO1" t="s">
        <v>405</v>
      </c>
      <c r="BP1" t="s">
        <v>406</v>
      </c>
      <c r="BQ1" t="s">
        <v>407</v>
      </c>
    </row>
    <row r="2" spans="1:89">
      <c r="B2" t="s">
        <v>389</v>
      </c>
      <c r="C2" s="4" t="s">
        <v>387</v>
      </c>
      <c r="D2" t="s">
        <v>387</v>
      </c>
      <c r="E2" t="s">
        <v>347</v>
      </c>
      <c r="F2" t="s">
        <v>350</v>
      </c>
      <c r="G2" t="s">
        <v>350</v>
      </c>
      <c r="H2" t="s">
        <v>350</v>
      </c>
      <c r="I2" t="s">
        <v>350</v>
      </c>
      <c r="J2" t="s">
        <v>350</v>
      </c>
      <c r="K2" t="s">
        <v>350</v>
      </c>
      <c r="L2" t="s">
        <v>350</v>
      </c>
      <c r="M2" t="s">
        <v>350</v>
      </c>
      <c r="N2" t="s">
        <v>350</v>
      </c>
      <c r="O2" t="s">
        <v>350</v>
      </c>
      <c r="P2" t="s">
        <v>350</v>
      </c>
      <c r="Q2" t="s">
        <v>350</v>
      </c>
      <c r="R2" t="s">
        <v>350</v>
      </c>
      <c r="S2" t="s">
        <v>350</v>
      </c>
      <c r="T2" t="s">
        <v>350</v>
      </c>
      <c r="U2" t="s">
        <v>350</v>
      </c>
      <c r="V2" t="s">
        <v>350</v>
      </c>
      <c r="W2" t="s">
        <v>350</v>
      </c>
      <c r="X2" t="s">
        <v>350</v>
      </c>
      <c r="Y2" t="s">
        <v>350</v>
      </c>
      <c r="Z2" t="s">
        <v>350</v>
      </c>
      <c r="AA2" t="s">
        <v>350</v>
      </c>
      <c r="AB2" t="s">
        <v>350</v>
      </c>
      <c r="AC2" t="s">
        <v>350</v>
      </c>
      <c r="AD2" t="s">
        <v>350</v>
      </c>
      <c r="AE2" t="s">
        <v>350</v>
      </c>
      <c r="AF2" s="15" t="s">
        <v>393</v>
      </c>
      <c r="AG2" s="15" t="s">
        <v>393</v>
      </c>
      <c r="AH2" s="15" t="s">
        <v>393</v>
      </c>
      <c r="AI2" s="15" t="s">
        <v>393</v>
      </c>
      <c r="AJ2" s="7" t="s">
        <v>334</v>
      </c>
      <c r="AK2" t="s">
        <v>334</v>
      </c>
      <c r="AL2" t="s">
        <v>335</v>
      </c>
      <c r="AM2" t="s">
        <v>386</v>
      </c>
      <c r="AN2" t="s">
        <v>334</v>
      </c>
      <c r="AO2" t="s">
        <v>343</v>
      </c>
      <c r="AP2" t="s">
        <v>334</v>
      </c>
      <c r="AQ2" t="s">
        <v>339</v>
      </c>
      <c r="AR2" t="s">
        <v>339</v>
      </c>
      <c r="AS2" s="4" t="s">
        <v>282</v>
      </c>
      <c r="AT2" s="4" t="s">
        <v>395</v>
      </c>
      <c r="AU2" s="4" t="s">
        <v>395</v>
      </c>
      <c r="AV2" s="4" t="s">
        <v>395</v>
      </c>
      <c r="AW2" s="4" t="s">
        <v>395</v>
      </c>
      <c r="AX2" t="s">
        <v>282</v>
      </c>
      <c r="AY2" t="s">
        <v>282</v>
      </c>
      <c r="AZ2" t="s">
        <v>282</v>
      </c>
      <c r="BA2" t="s">
        <v>282</v>
      </c>
      <c r="BB2" t="s">
        <v>282</v>
      </c>
      <c r="BC2" t="s">
        <v>282</v>
      </c>
      <c r="BD2" t="s">
        <v>334</v>
      </c>
      <c r="BE2" t="s">
        <v>334</v>
      </c>
      <c r="BF2" t="s">
        <v>334</v>
      </c>
      <c r="BG2" t="s">
        <v>361</v>
      </c>
      <c r="BH2" s="4" t="s">
        <v>292</v>
      </c>
      <c r="BI2" s="4" t="s">
        <v>398</v>
      </c>
      <c r="BJ2" t="s">
        <v>399</v>
      </c>
      <c r="BK2" s="4"/>
      <c r="BL2" s="4"/>
      <c r="BM2" s="4"/>
      <c r="BN2" s="4" t="s">
        <v>402</v>
      </c>
      <c r="BO2" s="4"/>
      <c r="BP2" s="4"/>
      <c r="BQ2" s="4"/>
      <c r="BR2" s="4"/>
      <c r="BS2" s="4"/>
      <c r="BT2" s="4"/>
      <c r="BU2" s="4"/>
      <c r="BV2" s="7" t="s">
        <v>388</v>
      </c>
      <c r="BW2" t="s">
        <v>388</v>
      </c>
      <c r="BX2" t="s">
        <v>388</v>
      </c>
      <c r="BY2" t="s">
        <v>388</v>
      </c>
      <c r="BZ2" t="s">
        <v>388</v>
      </c>
      <c r="CA2" t="s">
        <v>388</v>
      </c>
      <c r="CB2" t="s">
        <v>386</v>
      </c>
      <c r="CC2" t="s">
        <v>386</v>
      </c>
      <c r="CD2" t="s">
        <v>386</v>
      </c>
      <c r="CE2" t="s">
        <v>386</v>
      </c>
      <c r="CF2" t="s">
        <v>386</v>
      </c>
      <c r="CG2" t="s">
        <v>386</v>
      </c>
    </row>
    <row r="3" spans="1:89">
      <c r="A3" t="s">
        <v>32</v>
      </c>
      <c r="B3" t="s">
        <v>93</v>
      </c>
      <c r="C3" s="4" t="s">
        <v>374</v>
      </c>
      <c r="D3" t="s">
        <v>390</v>
      </c>
      <c r="E3" t="s">
        <v>344</v>
      </c>
      <c r="F3" t="s">
        <v>408</v>
      </c>
      <c r="G3" t="s">
        <v>409</v>
      </c>
      <c r="H3" t="s">
        <v>410</v>
      </c>
      <c r="I3" t="s">
        <v>411</v>
      </c>
      <c r="J3" t="s">
        <v>412</v>
      </c>
      <c r="K3" t="s">
        <v>413</v>
      </c>
      <c r="L3" t="s">
        <v>414</v>
      </c>
      <c r="M3" t="s">
        <v>408</v>
      </c>
      <c r="N3" t="s">
        <v>409</v>
      </c>
      <c r="O3" t="s">
        <v>410</v>
      </c>
      <c r="P3" t="s">
        <v>411</v>
      </c>
      <c r="Q3" t="s">
        <v>408</v>
      </c>
      <c r="R3" t="s">
        <v>409</v>
      </c>
      <c r="S3" t="s">
        <v>410</v>
      </c>
      <c r="T3" t="s">
        <v>411</v>
      </c>
      <c r="U3" t="s">
        <v>412</v>
      </c>
      <c r="V3" t="s">
        <v>413</v>
      </c>
      <c r="W3" t="s">
        <v>414</v>
      </c>
      <c r="X3" t="s">
        <v>408</v>
      </c>
      <c r="Y3" t="s">
        <v>409</v>
      </c>
      <c r="Z3" t="s">
        <v>410</v>
      </c>
      <c r="AA3" t="s">
        <v>411</v>
      </c>
      <c r="AB3" t="s">
        <v>392</v>
      </c>
      <c r="AC3" t="s">
        <v>392</v>
      </c>
      <c r="AD3" t="s">
        <v>392</v>
      </c>
      <c r="AE3" t="s">
        <v>392</v>
      </c>
      <c r="AF3" s="15" t="s">
        <v>391</v>
      </c>
      <c r="AG3" s="15" t="s">
        <v>391</v>
      </c>
      <c r="AH3" s="15" t="s">
        <v>391</v>
      </c>
      <c r="AI3" s="15" t="s">
        <v>391</v>
      </c>
      <c r="AJ3" s="7" t="s">
        <v>354</v>
      </c>
      <c r="AK3" t="s">
        <v>79</v>
      </c>
      <c r="AL3" t="s">
        <v>336</v>
      </c>
      <c r="AM3" t="s">
        <v>364</v>
      </c>
      <c r="AN3" t="s">
        <v>353</v>
      </c>
      <c r="AO3" t="s">
        <v>340</v>
      </c>
      <c r="AP3" t="s">
        <v>363</v>
      </c>
      <c r="AQ3" t="s">
        <v>351</v>
      </c>
      <c r="AR3" t="s">
        <v>352</v>
      </c>
      <c r="AS3" s="4" t="s">
        <v>283</v>
      </c>
      <c r="AT3" s="4" t="s">
        <v>394</v>
      </c>
      <c r="AU3" s="4" t="s">
        <v>394</v>
      </c>
      <c r="AV3" s="4" t="s">
        <v>394</v>
      </c>
      <c r="AW3" s="4" t="s">
        <v>394</v>
      </c>
      <c r="AX3" t="s">
        <v>284</v>
      </c>
      <c r="AY3" t="s">
        <v>285</v>
      </c>
      <c r="AZ3" t="s">
        <v>286</v>
      </c>
      <c r="BA3" t="s">
        <v>287</v>
      </c>
      <c r="BB3" t="s">
        <v>288</v>
      </c>
      <c r="BC3" t="s">
        <v>289</v>
      </c>
      <c r="BD3" t="s">
        <v>355</v>
      </c>
      <c r="BE3" t="s">
        <v>356</v>
      </c>
      <c r="BF3" t="s">
        <v>357</v>
      </c>
      <c r="BG3" t="s">
        <v>360</v>
      </c>
      <c r="BH3" s="4" t="s">
        <v>362</v>
      </c>
      <c r="BI3" s="4" t="s">
        <v>400</v>
      </c>
      <c r="BJ3" s="4" t="s">
        <v>400</v>
      </c>
      <c r="BK3" s="4" t="s">
        <v>400</v>
      </c>
      <c r="BL3" s="4" t="s">
        <v>400</v>
      </c>
      <c r="BM3" s="4"/>
      <c r="BN3" s="4" t="s">
        <v>401</v>
      </c>
      <c r="BO3" s="4" t="s">
        <v>401</v>
      </c>
      <c r="BP3" s="4" t="s">
        <v>401</v>
      </c>
      <c r="BQ3" s="4" t="s">
        <v>401</v>
      </c>
      <c r="BR3" s="4" t="s">
        <v>419</v>
      </c>
      <c r="BS3" s="4" t="s">
        <v>419</v>
      </c>
      <c r="BT3" s="4" t="s">
        <v>419</v>
      </c>
      <c r="BU3" s="4" t="s">
        <v>419</v>
      </c>
      <c r="BV3" s="7" t="s">
        <v>381</v>
      </c>
      <c r="BW3" t="s">
        <v>380</v>
      </c>
      <c r="BX3" t="s">
        <v>379</v>
      </c>
      <c r="BY3" t="s">
        <v>378</v>
      </c>
      <c r="BZ3" t="s">
        <v>376</v>
      </c>
      <c r="CA3" t="s">
        <v>377</v>
      </c>
      <c r="CB3" t="s">
        <v>366</v>
      </c>
      <c r="CC3" t="s">
        <v>369</v>
      </c>
      <c r="CD3" t="s">
        <v>370</v>
      </c>
      <c r="CE3" t="s">
        <v>371</v>
      </c>
      <c r="CF3" t="s">
        <v>367</v>
      </c>
      <c r="CG3" t="s">
        <v>368</v>
      </c>
      <c r="CJ3" t="s">
        <v>291</v>
      </c>
    </row>
    <row r="4" spans="1:89">
      <c r="A4" s="7" t="s">
        <v>91</v>
      </c>
      <c r="B4" t="s">
        <v>102</v>
      </c>
      <c r="C4" s="6">
        <v>104623</v>
      </c>
      <c r="D4" s="2">
        <v>320</v>
      </c>
      <c r="E4">
        <v>8.6790000000000003</v>
      </c>
      <c r="F4" s="9">
        <v>18045</v>
      </c>
      <c r="G4" s="9">
        <v>8004</v>
      </c>
      <c r="H4" s="9">
        <v>4948</v>
      </c>
      <c r="I4" s="9">
        <v>1046</v>
      </c>
      <c r="J4" s="9">
        <v>2053</v>
      </c>
      <c r="K4" s="9">
        <v>153</v>
      </c>
      <c r="L4" s="9">
        <v>2636</v>
      </c>
      <c r="M4" s="9">
        <v>15319</v>
      </c>
      <c r="N4" s="9">
        <v>8004</v>
      </c>
      <c r="O4" s="9">
        <v>4934</v>
      </c>
      <c r="P4" s="9">
        <v>1046</v>
      </c>
      <c r="Q4" s="9">
        <v>11183</v>
      </c>
      <c r="R4" s="9">
        <v>8004</v>
      </c>
      <c r="S4" s="9">
        <v>4144</v>
      </c>
      <c r="T4" s="9">
        <v>1046</v>
      </c>
      <c r="U4" s="9">
        <v>2286</v>
      </c>
      <c r="V4">
        <v>307</v>
      </c>
      <c r="W4" s="9">
        <v>2636</v>
      </c>
      <c r="X4" s="9">
        <v>8694</v>
      </c>
      <c r="Y4" s="9">
        <v>8004</v>
      </c>
      <c r="Z4" s="9">
        <v>4198</v>
      </c>
      <c r="AA4" s="9">
        <v>1046</v>
      </c>
      <c r="AB4" s="9">
        <f>SUM(F4:L4)</f>
        <v>36885</v>
      </c>
      <c r="AC4" s="9">
        <f>SUM(Q4:W4)</f>
        <v>29606</v>
      </c>
      <c r="AD4" s="9">
        <f>SUM(J4:P4)</f>
        <v>34145</v>
      </c>
      <c r="AE4" s="9">
        <f>SUM(U4:AA4)</f>
        <v>27171</v>
      </c>
      <c r="AF4" s="16">
        <f>$C4-AB4</f>
        <v>67738</v>
      </c>
      <c r="AG4" s="16">
        <f>$C4-AC4</f>
        <v>75017</v>
      </c>
      <c r="AH4" s="16">
        <f>$C4-AD4</f>
        <v>70478</v>
      </c>
      <c r="AI4" s="16">
        <f>$C4-AE4</f>
        <v>77452</v>
      </c>
      <c r="AJ4" s="9">
        <v>36809</v>
      </c>
      <c r="AK4" s="10">
        <v>311404</v>
      </c>
      <c r="AL4" s="11">
        <v>-2.5000000000000001E-2</v>
      </c>
      <c r="AM4" s="11">
        <v>3.3300000000000003E-2</v>
      </c>
      <c r="AN4" s="11">
        <v>0.33</v>
      </c>
      <c r="AO4">
        <v>96.65</v>
      </c>
      <c r="AP4" s="11">
        <v>0.26700000000000002</v>
      </c>
      <c r="AQ4" s="13">
        <v>18.170000000000002</v>
      </c>
      <c r="AR4" s="13">
        <v>63.16</v>
      </c>
      <c r="AS4" s="6">
        <v>90.4</v>
      </c>
      <c r="AT4" s="6">
        <f>AF4/$AS4*100</f>
        <v>74931.415929203533</v>
      </c>
      <c r="AU4" s="6">
        <f>AG4/$AS4*100</f>
        <v>82983.407079646015</v>
      </c>
      <c r="AV4" s="6">
        <f>AH4/$AS4*100</f>
        <v>77962.389380530964</v>
      </c>
      <c r="AW4" s="6">
        <f>AI4/$AS4*100</f>
        <v>85676.991150442467</v>
      </c>
      <c r="AX4" s="2">
        <v>98.4</v>
      </c>
      <c r="AY4" s="2">
        <v>74.599999999999994</v>
      </c>
      <c r="AZ4" s="2">
        <v>92.9</v>
      </c>
      <c r="BA4" s="2">
        <v>99</v>
      </c>
      <c r="BB4" s="2">
        <v>100.8</v>
      </c>
      <c r="BC4" s="2">
        <v>96.5</v>
      </c>
      <c r="BD4" s="9">
        <v>120900</v>
      </c>
      <c r="BE4" s="9">
        <v>1198</v>
      </c>
      <c r="BF4" s="9">
        <v>759</v>
      </c>
      <c r="BG4">
        <v>2.3109999999999999</v>
      </c>
      <c r="BH4" s="4">
        <v>48.2</v>
      </c>
      <c r="BI4" s="4">
        <f>AT4/(2087+$BH4/60*262.5)*2087</f>
        <v>68054.992131533596</v>
      </c>
      <c r="BJ4" s="4">
        <f>AU4/(2087+$BH4/60*262.5)*2087</f>
        <v>75368.055518782014</v>
      </c>
      <c r="BK4" s="4">
        <f>AV4/(2087+$BH4/60*262.5)*2087</f>
        <v>70807.814453426807</v>
      </c>
      <c r="BL4" s="4">
        <f>AW4/(2087+$BH4/60*262.5)*2087</f>
        <v>77814.450538420686</v>
      </c>
      <c r="BM4" s="4"/>
      <c r="BN4" s="14">
        <f>BI4-$BE4*12</f>
        <v>53678.992131533596</v>
      </c>
      <c r="BO4" s="14">
        <f>BJ4-$BE4*12</f>
        <v>60992.055518782014</v>
      </c>
      <c r="BP4" s="14">
        <f>BK4-$BE4*12</f>
        <v>56431.814453426807</v>
      </c>
      <c r="BQ4" s="14">
        <f>BL4-$BE4*12</f>
        <v>63438.450538420686</v>
      </c>
      <c r="BR4" s="14">
        <f>BI4-12*$BF4</f>
        <v>58946.992131533596</v>
      </c>
      <c r="BS4" s="14">
        <f>BJ4-12*$BF4</f>
        <v>66260.055518782014</v>
      </c>
      <c r="BT4" s="14">
        <f>BK4-12*$BF4</f>
        <v>61699.814453426807</v>
      </c>
      <c r="BU4" s="14">
        <f>BL4-12*$BF4</f>
        <v>68706.450538420686</v>
      </c>
      <c r="BV4" s="2">
        <v>128</v>
      </c>
      <c r="BW4" s="2">
        <v>142</v>
      </c>
      <c r="BX4" s="2">
        <v>137</v>
      </c>
      <c r="BY4" s="2">
        <v>79</v>
      </c>
      <c r="BZ4" s="2">
        <v>145</v>
      </c>
      <c r="CA4" s="2">
        <v>96</v>
      </c>
      <c r="CB4">
        <v>73.814300000000003</v>
      </c>
      <c r="CC4">
        <v>88.397099999999995</v>
      </c>
      <c r="CD4">
        <v>23.2667</v>
      </c>
      <c r="CE4">
        <v>50</v>
      </c>
      <c r="CF4">
        <v>39.299999999999997</v>
      </c>
      <c r="CG4">
        <v>20</v>
      </c>
      <c r="CH4" s="11"/>
      <c r="CJ4" t="s">
        <v>110</v>
      </c>
      <c r="CK4" t="s">
        <v>80</v>
      </c>
    </row>
    <row r="5" spans="1:89">
      <c r="A5" s="7" t="s">
        <v>84</v>
      </c>
      <c r="B5" t="s">
        <v>108</v>
      </c>
      <c r="C5" s="6">
        <v>101853</v>
      </c>
      <c r="D5" s="2">
        <v>501</v>
      </c>
      <c r="E5">
        <v>8.25</v>
      </c>
      <c r="F5" s="9">
        <v>17352</v>
      </c>
      <c r="G5" s="9">
        <v>7792</v>
      </c>
      <c r="H5" s="9">
        <v>0</v>
      </c>
      <c r="I5" s="9">
        <v>0</v>
      </c>
      <c r="J5" s="10">
        <v>2071</v>
      </c>
      <c r="K5">
        <v>158</v>
      </c>
      <c r="L5" s="10">
        <v>5161</v>
      </c>
      <c r="M5" s="9">
        <v>14654</v>
      </c>
      <c r="N5" s="9">
        <v>7792</v>
      </c>
      <c r="O5" s="9">
        <v>0</v>
      </c>
      <c r="P5" s="9">
        <v>0</v>
      </c>
      <c r="Q5" s="9">
        <v>10491</v>
      </c>
      <c r="R5" s="9">
        <v>7792</v>
      </c>
      <c r="S5" s="9">
        <v>0</v>
      </c>
      <c r="T5" s="9">
        <v>0</v>
      </c>
      <c r="U5" s="9">
        <v>2269</v>
      </c>
      <c r="V5">
        <v>315</v>
      </c>
      <c r="W5" s="9">
        <v>5161</v>
      </c>
      <c r="X5" s="9">
        <v>8361</v>
      </c>
      <c r="Y5" s="9">
        <v>7792</v>
      </c>
      <c r="Z5" s="9">
        <v>0</v>
      </c>
      <c r="AA5" s="9">
        <v>0</v>
      </c>
      <c r="AB5" s="9">
        <f>SUM(F5:L5)</f>
        <v>32534</v>
      </c>
      <c r="AC5" s="9">
        <f>SUM(Q5:W5)</f>
        <v>26028</v>
      </c>
      <c r="AD5" s="9">
        <f>SUM(J5:P5)</f>
        <v>29836</v>
      </c>
      <c r="AE5" s="9">
        <f>SUM(U5:AA5)</f>
        <v>23898</v>
      </c>
      <c r="AF5" s="16">
        <f>$C5-AB5</f>
        <v>69319</v>
      </c>
      <c r="AG5" s="16">
        <f>$C5-AC5</f>
        <v>75825</v>
      </c>
      <c r="AH5" s="16">
        <f>$C5-AD5</f>
        <v>72017</v>
      </c>
      <c r="AI5" s="16">
        <f>$C5-AE5</f>
        <v>77955</v>
      </c>
      <c r="AJ5" s="9">
        <v>45215</v>
      </c>
      <c r="AK5" s="10">
        <v>1317929</v>
      </c>
      <c r="AL5" s="11">
        <v>0.1</v>
      </c>
      <c r="AM5" s="11">
        <v>3.09E-2</v>
      </c>
      <c r="AN5" s="11">
        <v>0.31</v>
      </c>
      <c r="AO5">
        <v>102</v>
      </c>
      <c r="AP5" s="11">
        <v>0.22900000000000001</v>
      </c>
      <c r="AQ5" s="13">
        <v>6.94</v>
      </c>
      <c r="AR5" s="13">
        <v>34.4</v>
      </c>
      <c r="AS5" s="6">
        <v>91.9</v>
      </c>
      <c r="AT5" s="6">
        <f>AF5/$AS5*100</f>
        <v>75428.726877040259</v>
      </c>
      <c r="AU5" s="6">
        <f>AG5/$AS5*100</f>
        <v>82508.161044613706</v>
      </c>
      <c r="AV5" s="6">
        <f>AH5/$AS5*100</f>
        <v>78364.526659412397</v>
      </c>
      <c r="AW5" s="6">
        <f>AI5/$AS5*100</f>
        <v>84825.897714907507</v>
      </c>
      <c r="AX5" s="2">
        <v>96.2</v>
      </c>
      <c r="AY5" s="2">
        <v>70.7</v>
      </c>
      <c r="AZ5" s="2">
        <v>105.5</v>
      </c>
      <c r="BA5" s="2">
        <v>100.9</v>
      </c>
      <c r="BB5" s="2">
        <v>103.8</v>
      </c>
      <c r="BC5" s="2">
        <v>100.4</v>
      </c>
      <c r="BD5" s="9">
        <v>142600</v>
      </c>
      <c r="BE5" s="9">
        <v>1490</v>
      </c>
      <c r="BF5" s="9">
        <v>888</v>
      </c>
      <c r="BG5">
        <v>2.2810000000000001</v>
      </c>
      <c r="BH5" s="4">
        <v>52.6</v>
      </c>
      <c r="BI5" s="4">
        <f>AT5/(2087+$BH5/60*262.5)*2087</f>
        <v>67937.531636136599</v>
      </c>
      <c r="BJ5" s="4">
        <f>AU5/(2087+$BH5/60*262.5)*2087</f>
        <v>74313.87262236989</v>
      </c>
      <c r="BK5" s="4">
        <f>AV5/(2087+$BH5/60*262.5)*2087</f>
        <v>70581.762804420854</v>
      </c>
      <c r="BL5" s="4">
        <f>AW5/(2087+$BH5/60*262.5)*2087</f>
        <v>76401.423544699559</v>
      </c>
      <c r="BM5" s="4"/>
      <c r="BN5" s="14">
        <f>BI5-$BE5*12</f>
        <v>50057.531636136599</v>
      </c>
      <c r="BO5" s="14">
        <f>BJ5-$BE5*12</f>
        <v>56433.87262236989</v>
      </c>
      <c r="BP5" s="14">
        <f>BK5-$BE5*12</f>
        <v>52701.762804420854</v>
      </c>
      <c r="BQ5" s="14">
        <f>BL5-$BE5*12</f>
        <v>58521.423544699559</v>
      </c>
      <c r="BR5" s="14">
        <f>BI5-12*$BF5</f>
        <v>57281.531636136599</v>
      </c>
      <c r="BS5" s="14">
        <f>BJ5-12*$BF5</f>
        <v>63657.87262236989</v>
      </c>
      <c r="BT5" s="14">
        <f>BK5-12*$BF5</f>
        <v>59925.762804420854</v>
      </c>
      <c r="BU5" s="14">
        <f>BL5-12*$BF5</f>
        <v>65745.423544699559</v>
      </c>
      <c r="BV5" s="2">
        <v>55</v>
      </c>
      <c r="BW5" s="2">
        <v>23</v>
      </c>
      <c r="BX5" s="2">
        <v>80</v>
      </c>
      <c r="BY5" s="2">
        <v>86</v>
      </c>
      <c r="BZ5" s="2">
        <v>62</v>
      </c>
      <c r="CA5" s="2">
        <v>73</v>
      </c>
      <c r="CB5">
        <v>53.691899999999997</v>
      </c>
      <c r="CC5">
        <v>94.914900000000003</v>
      </c>
      <c r="CD5">
        <v>35.586100000000002</v>
      </c>
      <c r="CE5">
        <v>65</v>
      </c>
      <c r="CF5">
        <v>45.1</v>
      </c>
      <c r="CG5">
        <v>87</v>
      </c>
      <c r="CH5" s="11"/>
      <c r="CJ5" t="s">
        <v>290</v>
      </c>
      <c r="CK5" s="25" t="s">
        <v>281</v>
      </c>
    </row>
    <row r="6" spans="1:89">
      <c r="A6" t="s">
        <v>92</v>
      </c>
      <c r="B6" t="s">
        <v>98</v>
      </c>
      <c r="C6" s="6">
        <v>96408</v>
      </c>
      <c r="D6" s="2">
        <v>212</v>
      </c>
      <c r="E6">
        <v>7</v>
      </c>
      <c r="F6" s="9">
        <v>15991</v>
      </c>
      <c r="G6" s="9">
        <v>7375</v>
      </c>
      <c r="H6" s="9">
        <v>0</v>
      </c>
      <c r="I6" s="9">
        <v>0</v>
      </c>
      <c r="J6" s="10">
        <v>1667</v>
      </c>
      <c r="K6">
        <v>277</v>
      </c>
      <c r="L6" s="10">
        <v>2658</v>
      </c>
      <c r="M6" s="9">
        <v>13409</v>
      </c>
      <c r="N6" s="9">
        <v>7375</v>
      </c>
      <c r="O6" s="9">
        <v>0</v>
      </c>
      <c r="P6" s="9">
        <v>0</v>
      </c>
      <c r="Q6" s="9">
        <v>9659</v>
      </c>
      <c r="R6" s="9">
        <v>7375</v>
      </c>
      <c r="S6" s="9">
        <v>0</v>
      </c>
      <c r="T6" s="9">
        <v>0</v>
      </c>
      <c r="U6" s="9">
        <v>1822</v>
      </c>
      <c r="V6">
        <v>555</v>
      </c>
      <c r="W6" s="10">
        <v>2658</v>
      </c>
      <c r="X6" s="9">
        <v>7708</v>
      </c>
      <c r="Y6" s="9">
        <v>7375</v>
      </c>
      <c r="Z6" s="9">
        <v>0</v>
      </c>
      <c r="AA6" s="9">
        <v>0</v>
      </c>
      <c r="AB6" s="9">
        <f>SUM(F6:L6)</f>
        <v>27968</v>
      </c>
      <c r="AC6" s="9">
        <f>SUM(Q6:W6)</f>
        <v>22069</v>
      </c>
      <c r="AD6" s="9">
        <f>SUM(J6:P6)</f>
        <v>25386</v>
      </c>
      <c r="AE6" s="9">
        <f>SUM(U6:AA6)</f>
        <v>20118</v>
      </c>
      <c r="AF6" s="16">
        <f>$C6-AB6</f>
        <v>68440</v>
      </c>
      <c r="AG6" s="16">
        <f>$C6-AC6</f>
        <v>74339</v>
      </c>
      <c r="AH6" s="16">
        <f>$C6-AD6</f>
        <v>71022</v>
      </c>
      <c r="AI6" s="16">
        <f>$C6-AE6</f>
        <v>76290</v>
      </c>
      <c r="AJ6" s="9">
        <v>45874</v>
      </c>
      <c r="AK6" s="10">
        <v>377165</v>
      </c>
      <c r="AL6" s="11">
        <v>0.123</v>
      </c>
      <c r="AM6" s="11">
        <v>1.6199999999999999E-2</v>
      </c>
      <c r="AN6" s="11">
        <v>0.35499999999999998</v>
      </c>
      <c r="AO6">
        <v>56.68</v>
      </c>
      <c r="AP6" s="11">
        <v>0.21199999999999999</v>
      </c>
      <c r="AQ6" s="13">
        <v>6.3</v>
      </c>
      <c r="AR6" s="13">
        <v>22.95</v>
      </c>
      <c r="AS6" s="6">
        <v>92.4</v>
      </c>
      <c r="AT6" s="6">
        <f>AF6/$AS6*100</f>
        <v>74069.264069264071</v>
      </c>
      <c r="AU6" s="6">
        <f>AG6/$AS6*100</f>
        <v>80453.463203463194</v>
      </c>
      <c r="AV6" s="6">
        <f>AH6/$AS6*100</f>
        <v>76863.636363636368</v>
      </c>
      <c r="AW6" s="6">
        <f>AI6/$AS6*100</f>
        <v>82564.935064935053</v>
      </c>
      <c r="AX6" s="2">
        <v>96.3</v>
      </c>
      <c r="AY6" s="2">
        <v>84.7</v>
      </c>
      <c r="AZ6" s="2">
        <v>93.8</v>
      </c>
      <c r="BA6" s="2">
        <v>103.3</v>
      </c>
      <c r="BB6" s="2">
        <v>98.4</v>
      </c>
      <c r="BC6" s="2">
        <v>93.4</v>
      </c>
      <c r="BD6" s="9">
        <v>172100</v>
      </c>
      <c r="BE6" s="9">
        <v>1485</v>
      </c>
      <c r="BF6" s="9">
        <v>983</v>
      </c>
      <c r="BG6">
        <v>2.4590000000000001</v>
      </c>
      <c r="BH6" s="4">
        <v>47.2</v>
      </c>
      <c r="BI6" s="4">
        <f>AT6/(2087+$BH6/60*262.5)*2087</f>
        <v>67400.285202770479</v>
      </c>
      <c r="BJ6" s="4">
        <f>AU6/(2087+$BH6/60*262.5)*2087</f>
        <v>73209.669808427163</v>
      </c>
      <c r="BK6" s="4">
        <f>AV6/(2087+$BH6/60*262.5)*2087</f>
        <v>69943.060427690914</v>
      </c>
      <c r="BL6" s="4">
        <f>AW6/(2087+$BH6/60*262.5)*2087</f>
        <v>75131.030948558735</v>
      </c>
      <c r="BM6" s="4"/>
      <c r="BN6" s="14">
        <f>BI6-$BE6*12</f>
        <v>49580.285202770479</v>
      </c>
      <c r="BO6" s="14">
        <f>BJ6-$BE6*12</f>
        <v>55389.669808427163</v>
      </c>
      <c r="BP6" s="14">
        <f>BK6-$BE6*12</f>
        <v>52123.060427690914</v>
      </c>
      <c r="BQ6" s="14">
        <f>BL6-$BE6*12</f>
        <v>57311.030948558735</v>
      </c>
      <c r="BR6" s="14">
        <f>BI6-12*$BF6</f>
        <v>55604.285202770479</v>
      </c>
      <c r="BS6" s="14">
        <f>BJ6-12*$BF6</f>
        <v>61413.669808427163</v>
      </c>
      <c r="BT6" s="14">
        <f>BK6-12*$BF6</f>
        <v>58147.060427690914</v>
      </c>
      <c r="BU6" s="14">
        <f>BL6-12*$BF6</f>
        <v>63335.030948558735</v>
      </c>
      <c r="BV6" s="2">
        <v>115</v>
      </c>
      <c r="BW6" s="2">
        <v>128</v>
      </c>
      <c r="BX6" s="2">
        <v>83</v>
      </c>
      <c r="BY6" s="2">
        <v>136</v>
      </c>
      <c r="BZ6" s="2">
        <v>107</v>
      </c>
      <c r="CA6" s="2">
        <v>101</v>
      </c>
      <c r="CB6">
        <v>67.52</v>
      </c>
      <c r="CC6">
        <v>90.781300000000002</v>
      </c>
      <c r="CD6">
        <v>49.348100000000002</v>
      </c>
      <c r="CE6">
        <v>83</v>
      </c>
      <c r="CF6">
        <v>49.8</v>
      </c>
      <c r="CG6">
        <v>33</v>
      </c>
      <c r="CH6" s="11"/>
      <c r="CJ6" t="s">
        <v>293</v>
      </c>
      <c r="CK6" t="s">
        <v>294</v>
      </c>
    </row>
    <row r="7" spans="1:89">
      <c r="A7" t="s">
        <v>88</v>
      </c>
      <c r="B7" t="s">
        <v>107</v>
      </c>
      <c r="C7" s="6">
        <v>95900</v>
      </c>
      <c r="D7" s="2">
        <v>128</v>
      </c>
      <c r="E7">
        <v>7</v>
      </c>
      <c r="F7" s="9">
        <v>15864</v>
      </c>
      <c r="G7" s="9">
        <v>7336</v>
      </c>
      <c r="H7" s="9">
        <v>2791</v>
      </c>
      <c r="I7" s="9">
        <v>909</v>
      </c>
      <c r="J7" s="9">
        <v>1568</v>
      </c>
      <c r="K7">
        <v>246</v>
      </c>
      <c r="L7" s="9">
        <v>5203</v>
      </c>
      <c r="M7" s="9">
        <v>13298</v>
      </c>
      <c r="N7" s="9">
        <v>7336</v>
      </c>
      <c r="O7" s="9">
        <v>2791</v>
      </c>
      <c r="P7" s="9">
        <v>909</v>
      </c>
      <c r="Q7" s="9">
        <v>9583</v>
      </c>
      <c r="R7" s="9">
        <v>7336</v>
      </c>
      <c r="S7" s="9">
        <v>2791</v>
      </c>
      <c r="T7" s="9">
        <v>909</v>
      </c>
      <c r="U7" s="9">
        <v>1722</v>
      </c>
      <c r="V7" s="9">
        <v>493</v>
      </c>
      <c r="W7" s="9">
        <v>5203</v>
      </c>
      <c r="X7" s="9">
        <v>7647</v>
      </c>
      <c r="Y7" s="9">
        <v>7336</v>
      </c>
      <c r="Z7" s="9">
        <v>2791</v>
      </c>
      <c r="AA7">
        <v>909</v>
      </c>
      <c r="AB7" s="9">
        <f>SUM(F7:L7)</f>
        <v>33917</v>
      </c>
      <c r="AC7" s="9">
        <f>SUM(Q7:W7)</f>
        <v>28037</v>
      </c>
      <c r="AD7" s="9">
        <f>SUM(J7:P7)</f>
        <v>31351</v>
      </c>
      <c r="AE7" s="9">
        <f>SUM(U7:AA7)</f>
        <v>26101</v>
      </c>
      <c r="AF7" s="16">
        <f>$C7-AB7</f>
        <v>61983</v>
      </c>
      <c r="AG7" s="16">
        <f>$C7-AC7</f>
        <v>67863</v>
      </c>
      <c r="AH7" s="16">
        <f>$C7-AD7</f>
        <v>64549</v>
      </c>
      <c r="AI7" s="16">
        <f>$C7-AE7</f>
        <v>69799</v>
      </c>
      <c r="AJ7" s="9">
        <v>42450</v>
      </c>
      <c r="AK7" s="10">
        <v>303625</v>
      </c>
      <c r="AL7" s="11">
        <v>-7.0000000000000001E-3</v>
      </c>
      <c r="AM7" s="11">
        <v>8.5000000000000006E-3</v>
      </c>
      <c r="AN7" s="11">
        <v>0.40699999999999997</v>
      </c>
      <c r="AO7">
        <v>114.97</v>
      </c>
      <c r="AP7" s="11">
        <v>0.223</v>
      </c>
      <c r="AQ7" s="13">
        <v>7.06</v>
      </c>
      <c r="AR7" s="13">
        <v>32.24</v>
      </c>
      <c r="AS7" s="6">
        <v>91.5</v>
      </c>
      <c r="AT7" s="6">
        <f>AF7/$AS7*100</f>
        <v>67740.983606557376</v>
      </c>
      <c r="AU7" s="6">
        <f>AG7/$AS7*100</f>
        <v>74167.213114754093</v>
      </c>
      <c r="AV7" s="6">
        <f>AH7/$AS7*100</f>
        <v>70545.355191256822</v>
      </c>
      <c r="AW7" s="6">
        <f>AI7/$AS7*100</f>
        <v>76283.06010928961</v>
      </c>
      <c r="AX7" s="2">
        <v>104.1</v>
      </c>
      <c r="AY7" s="2">
        <v>74.400000000000006</v>
      </c>
      <c r="AZ7" s="2">
        <v>97</v>
      </c>
      <c r="BA7" s="2">
        <v>105.9</v>
      </c>
      <c r="BB7" s="2">
        <v>90.1</v>
      </c>
      <c r="BC7" s="2">
        <v>95.8</v>
      </c>
      <c r="BD7" s="9">
        <v>100800</v>
      </c>
      <c r="BE7" s="9">
        <v>1093</v>
      </c>
      <c r="BF7" s="9">
        <v>844</v>
      </c>
      <c r="BG7">
        <v>2.81</v>
      </c>
      <c r="BH7" s="4">
        <v>47</v>
      </c>
      <c r="BI7" s="4">
        <f>AT7/(2087+$BH7/60*262.5)*2087</f>
        <v>61665.310631649423</v>
      </c>
      <c r="BJ7" s="4">
        <f>AU7/(2087+$BH7/60*262.5)*2087</f>
        <v>67515.173118365099</v>
      </c>
      <c r="BK7" s="4">
        <f>AV7/(2087+$BH7/60*262.5)*2087</f>
        <v>64218.158784865809</v>
      </c>
      <c r="BL7" s="4">
        <f>AW7/(2087+$BH7/60*262.5)*2087</f>
        <v>69441.250290861964</v>
      </c>
      <c r="BM7" s="4"/>
      <c r="BN7" s="14">
        <f>BI7-$BE7*12</f>
        <v>48549.310631649423</v>
      </c>
      <c r="BO7" s="14">
        <f>BJ7-$BE7*12</f>
        <v>54399.173118365099</v>
      </c>
      <c r="BP7" s="14">
        <f>BK7-$BE7*12</f>
        <v>51102.158784865809</v>
      </c>
      <c r="BQ7" s="14">
        <f>BL7-$BE7*12</f>
        <v>56325.250290861964</v>
      </c>
      <c r="BR7" s="14">
        <f>BI7-12*$BF7</f>
        <v>51537.310631649423</v>
      </c>
      <c r="BS7" s="14">
        <f>BJ7-12*$BF7</f>
        <v>57387.173118365099</v>
      </c>
      <c r="BT7" s="14">
        <f>BK7-12*$BF7</f>
        <v>54090.158784865809</v>
      </c>
      <c r="BU7" s="14">
        <f>BL7-12*$BF7</f>
        <v>59313.250290861964</v>
      </c>
      <c r="BV7" s="2">
        <v>62</v>
      </c>
      <c r="BW7" s="2">
        <v>108</v>
      </c>
      <c r="BX7" s="2">
        <v>62</v>
      </c>
      <c r="BY7" s="2">
        <v>24</v>
      </c>
      <c r="BZ7" s="2">
        <v>81</v>
      </c>
      <c r="CA7" s="2">
        <v>80</v>
      </c>
      <c r="CB7">
        <v>80.290000000000006</v>
      </c>
      <c r="CC7">
        <v>83.6511</v>
      </c>
      <c r="CD7">
        <v>21.533100000000001</v>
      </c>
      <c r="CE7">
        <v>52</v>
      </c>
      <c r="CF7">
        <v>39.200000000000003</v>
      </c>
      <c r="CG7">
        <v>52</v>
      </c>
      <c r="CH7" s="11"/>
    </row>
    <row r="8" spans="1:89">
      <c r="A8" s="8" t="s">
        <v>54</v>
      </c>
      <c r="B8" s="2" t="s">
        <v>108</v>
      </c>
      <c r="C8" s="6">
        <v>103313</v>
      </c>
      <c r="D8" s="2">
        <v>342</v>
      </c>
      <c r="E8">
        <v>8.25</v>
      </c>
      <c r="F8" s="9">
        <v>17717</v>
      </c>
      <c r="G8" s="9">
        <v>7903</v>
      </c>
      <c r="H8" s="9">
        <v>0</v>
      </c>
      <c r="I8" s="9">
        <v>0</v>
      </c>
      <c r="J8" s="9">
        <v>2099</v>
      </c>
      <c r="K8" s="9">
        <v>167</v>
      </c>
      <c r="L8" s="9">
        <v>4675</v>
      </c>
      <c r="M8" s="9">
        <v>15005</v>
      </c>
      <c r="N8" s="9">
        <v>7903</v>
      </c>
      <c r="O8" s="9">
        <v>0</v>
      </c>
      <c r="P8" s="9">
        <v>0</v>
      </c>
      <c r="Q8" s="9">
        <v>10856</v>
      </c>
      <c r="R8" s="9">
        <v>7903</v>
      </c>
      <c r="S8" s="9">
        <v>0</v>
      </c>
      <c r="T8" s="9">
        <v>0</v>
      </c>
      <c r="U8" s="9">
        <v>2297</v>
      </c>
      <c r="V8" s="9">
        <v>334</v>
      </c>
      <c r="W8" s="9">
        <v>4675</v>
      </c>
      <c r="X8" s="9">
        <v>8537</v>
      </c>
      <c r="Y8" s="9">
        <v>7903</v>
      </c>
      <c r="Z8" s="9">
        <v>0</v>
      </c>
      <c r="AA8" s="9">
        <v>0</v>
      </c>
      <c r="AB8" s="9">
        <f>SUM(F8:L8)</f>
        <v>32561</v>
      </c>
      <c r="AC8" s="9">
        <f>SUM(Q8:W8)</f>
        <v>26065</v>
      </c>
      <c r="AD8" s="9">
        <f>SUM(J8:P8)</f>
        <v>29849</v>
      </c>
      <c r="AE8" s="9">
        <f>SUM(U8:AA8)</f>
        <v>23746</v>
      </c>
      <c r="AF8" s="16">
        <f>$C8-AB8</f>
        <v>70752</v>
      </c>
      <c r="AG8" s="16">
        <f>$C8-AC8</f>
        <v>77248</v>
      </c>
      <c r="AH8" s="16">
        <f>$C8-AD8</f>
        <v>73464</v>
      </c>
      <c r="AI8" s="16">
        <f>$C8-AE8</f>
        <v>79567</v>
      </c>
      <c r="AJ8" s="9">
        <v>60939</v>
      </c>
      <c r="AK8" s="10">
        <v>947890</v>
      </c>
      <c r="AL8" s="11">
        <v>0.16900000000000001</v>
      </c>
      <c r="AM8" s="11">
        <v>3.0200000000000001E-2</v>
      </c>
      <c r="AN8" s="11">
        <v>0.47699999999999998</v>
      </c>
      <c r="AO8">
        <v>140.01</v>
      </c>
      <c r="AP8" s="11">
        <v>0.16700000000000001</v>
      </c>
      <c r="AQ8" s="13">
        <v>3.72</v>
      </c>
      <c r="AR8" s="13">
        <v>37.71</v>
      </c>
      <c r="AS8" s="6">
        <v>95.5</v>
      </c>
      <c r="AT8" s="6">
        <f>AF8/$AS8*100</f>
        <v>74085.863874345552</v>
      </c>
      <c r="AU8" s="6">
        <f>AG8/$AS8*100</f>
        <v>80887.958115183239</v>
      </c>
      <c r="AV8" s="6">
        <f>AH8/$AS8*100</f>
        <v>76925.654450261776</v>
      </c>
      <c r="AW8" s="6">
        <f>AI8/$AS8*100</f>
        <v>83316.230366492135</v>
      </c>
      <c r="AX8" s="2">
        <v>89.3</v>
      </c>
      <c r="AY8" s="2">
        <v>85.1</v>
      </c>
      <c r="AZ8" s="2">
        <v>110.7</v>
      </c>
      <c r="BA8" s="2">
        <v>100.2</v>
      </c>
      <c r="BB8" s="2">
        <v>100.3</v>
      </c>
      <c r="BC8" s="2">
        <v>100.4</v>
      </c>
      <c r="BD8" s="9">
        <v>257800</v>
      </c>
      <c r="BE8" s="9">
        <v>1765</v>
      </c>
      <c r="BF8" s="9">
        <v>1106</v>
      </c>
      <c r="BG8">
        <v>2.2480000000000002</v>
      </c>
      <c r="BH8" s="4">
        <v>47.6</v>
      </c>
      <c r="BI8" s="4">
        <f>AT8/(2087+$BH8/60*262.5)*2087</f>
        <v>67363.989938246013</v>
      </c>
      <c r="BJ8" s="4">
        <f>AU8/(2087+$BH8/60*262.5)*2087</f>
        <v>73548.924337822653</v>
      </c>
      <c r="BK8" s="4">
        <f>AV8/(2087+$BH8/60*262.5)*2087</f>
        <v>69946.123880926403</v>
      </c>
      <c r="BL8" s="4">
        <f>AW8/(2087+$BH8/60*262.5)*2087</f>
        <v>75756.87736624293</v>
      </c>
      <c r="BM8" s="4"/>
      <c r="BN8" s="14">
        <f>BI8-$BE8*12</f>
        <v>46183.989938246013</v>
      </c>
      <c r="BO8" s="14">
        <f>BJ8-$BE8*12</f>
        <v>52368.924337822653</v>
      </c>
      <c r="BP8" s="14">
        <f>BK8-$BE8*12</f>
        <v>48766.123880926403</v>
      </c>
      <c r="BQ8" s="14">
        <f>BL8-$BE8*12</f>
        <v>54576.87736624293</v>
      </c>
      <c r="BR8" s="14">
        <f>BI8-12*$BF8</f>
        <v>54091.989938246013</v>
      </c>
      <c r="BS8" s="14">
        <f>BJ8-12*$BF8</f>
        <v>60276.924337822653</v>
      </c>
      <c r="BT8" s="14">
        <f>BK8-12*$BF8</f>
        <v>56674.123880926403</v>
      </c>
      <c r="BU8" s="14">
        <f>BL8-12*$BF8</f>
        <v>62484.87736624293</v>
      </c>
      <c r="BV8" s="2">
        <v>46</v>
      </c>
      <c r="BW8" s="2">
        <v>45</v>
      </c>
      <c r="BX8" s="2">
        <v>100</v>
      </c>
      <c r="BY8" s="2">
        <v>64</v>
      </c>
      <c r="BZ8" s="2">
        <v>34</v>
      </c>
      <c r="CA8" s="2">
        <v>60</v>
      </c>
      <c r="CB8">
        <v>50.314300000000003</v>
      </c>
      <c r="CC8">
        <v>95.0291</v>
      </c>
      <c r="CD8">
        <v>38.447699999999998</v>
      </c>
      <c r="CE8">
        <v>68</v>
      </c>
      <c r="CF8">
        <v>57.8</v>
      </c>
      <c r="CG8">
        <v>80</v>
      </c>
      <c r="CH8" s="11"/>
      <c r="CJ8" t="s">
        <v>295</v>
      </c>
      <c r="CK8" t="s">
        <v>294</v>
      </c>
    </row>
    <row r="9" spans="1:89">
      <c r="A9" s="7" t="s">
        <v>83</v>
      </c>
      <c r="B9" t="s">
        <v>105</v>
      </c>
      <c r="C9" s="6">
        <v>96860</v>
      </c>
      <c r="D9" s="2">
        <v>114</v>
      </c>
      <c r="E9">
        <v>7</v>
      </c>
      <c r="F9" s="9">
        <v>16104</v>
      </c>
      <c r="G9" s="9">
        <v>7410</v>
      </c>
      <c r="H9" s="9">
        <v>2640</v>
      </c>
      <c r="I9" s="9">
        <v>2013</v>
      </c>
      <c r="J9" s="9">
        <v>1561</v>
      </c>
      <c r="K9">
        <v>187</v>
      </c>
      <c r="L9" s="9">
        <v>4475</v>
      </c>
      <c r="M9" s="9">
        <v>13509</v>
      </c>
      <c r="N9" s="9">
        <v>7410</v>
      </c>
      <c r="O9" s="9">
        <v>2620</v>
      </c>
      <c r="P9" s="9">
        <v>2013</v>
      </c>
      <c r="Q9" s="9">
        <v>9727</v>
      </c>
      <c r="R9" s="9">
        <v>7410</v>
      </c>
      <c r="S9" s="9">
        <v>2570</v>
      </c>
      <c r="T9" s="9">
        <v>2013</v>
      </c>
      <c r="U9" s="9">
        <v>1718</v>
      </c>
      <c r="V9">
        <v>374</v>
      </c>
      <c r="W9" s="9">
        <v>4475</v>
      </c>
      <c r="X9" s="9">
        <v>7762</v>
      </c>
      <c r="Y9" s="9">
        <v>7410</v>
      </c>
      <c r="Z9" s="9">
        <v>2549</v>
      </c>
      <c r="AA9" s="9">
        <v>2013</v>
      </c>
      <c r="AB9" s="9">
        <f>SUM(F9:L9)</f>
        <v>34390</v>
      </c>
      <c r="AC9" s="9">
        <f>SUM(Q9:W9)</f>
        <v>28287</v>
      </c>
      <c r="AD9" s="9">
        <f>SUM(J9:P9)</f>
        <v>31775</v>
      </c>
      <c r="AE9" s="9">
        <f>SUM(U9:AA9)</f>
        <v>26301</v>
      </c>
      <c r="AF9" s="16">
        <f>$C9-AB9</f>
        <v>62470</v>
      </c>
      <c r="AG9" s="16">
        <f>$C9-AC9</f>
        <v>68573</v>
      </c>
      <c r="AH9" s="16">
        <f>$C9-AD9</f>
        <v>65085</v>
      </c>
      <c r="AI9" s="16">
        <f>$C9-AE9</f>
        <v>70559</v>
      </c>
      <c r="AJ9" s="9">
        <v>34629</v>
      </c>
      <c r="AK9" s="10">
        <v>298800</v>
      </c>
      <c r="AL9" s="11">
        <v>6.0000000000000001E-3</v>
      </c>
      <c r="AM9" s="11">
        <v>1.3100000000000001E-2</v>
      </c>
      <c r="AN9" s="11">
        <v>0.33800000000000002</v>
      </c>
      <c r="AO9">
        <v>88.3</v>
      </c>
      <c r="AP9" s="11">
        <v>0.29899999999999999</v>
      </c>
      <c r="AQ9" s="13">
        <v>9.25</v>
      </c>
      <c r="AR9" s="13">
        <v>55.1</v>
      </c>
      <c r="AS9" s="6">
        <v>93.8</v>
      </c>
      <c r="AT9" s="6">
        <f>AF9/$AS9*100</f>
        <v>66599.147121535178</v>
      </c>
      <c r="AU9" s="6">
        <f>AG9/$AS9*100</f>
        <v>73105.543710021317</v>
      </c>
      <c r="AV9" s="6">
        <f>AH9/$AS9*100</f>
        <v>69386.993603411524</v>
      </c>
      <c r="AW9" s="6">
        <f>AI9/$AS9*100</f>
        <v>75222.814498933905</v>
      </c>
      <c r="AX9" s="2">
        <v>96.4</v>
      </c>
      <c r="AY9" s="2">
        <v>81.900000000000006</v>
      </c>
      <c r="AZ9" s="2">
        <v>103.8</v>
      </c>
      <c r="BA9" s="2">
        <v>98</v>
      </c>
      <c r="BB9" s="2">
        <v>95.8</v>
      </c>
      <c r="BC9" s="2">
        <v>98.7</v>
      </c>
      <c r="BD9" s="9">
        <v>120300</v>
      </c>
      <c r="BE9" s="9">
        <v>1239</v>
      </c>
      <c r="BF9" s="9">
        <v>662</v>
      </c>
      <c r="BG9">
        <v>2.544</v>
      </c>
      <c r="BH9" s="4">
        <v>45.2</v>
      </c>
      <c r="BI9" s="4">
        <f>AT9/(2087+$BH9/60*262.5)*2087</f>
        <v>60834.848470355144</v>
      </c>
      <c r="BJ9" s="4">
        <f>AU9/(2087+$BH9/60*262.5)*2087</f>
        <v>66778.102515730163</v>
      </c>
      <c r="BK9" s="4">
        <f>AV9/(2087+$BH9/60*262.5)*2087</f>
        <v>63381.400875509287</v>
      </c>
      <c r="BL9" s="4">
        <f>AW9/(2087+$BH9/60*262.5)*2087</f>
        <v>68712.118988631162</v>
      </c>
      <c r="BM9" s="4"/>
      <c r="BN9" s="14">
        <f>BI9-$BE9*12</f>
        <v>45966.848470355144</v>
      </c>
      <c r="BO9" s="14">
        <f>BJ9-$BE9*12</f>
        <v>51910.102515730163</v>
      </c>
      <c r="BP9" s="14">
        <f>BK9-$BE9*12</f>
        <v>48513.400875509287</v>
      </c>
      <c r="BQ9" s="14">
        <f>BL9-$BE9*12</f>
        <v>53844.118988631162</v>
      </c>
      <c r="BR9" s="14">
        <f>BI9-12*$BF9</f>
        <v>52890.848470355144</v>
      </c>
      <c r="BS9" s="14">
        <f>BJ9-12*$BF9</f>
        <v>58834.102515730163</v>
      </c>
      <c r="BT9" s="14">
        <f>BK9-12*$BF9</f>
        <v>55437.400875509287</v>
      </c>
      <c r="BU9" s="14">
        <f>BL9-12*$BF9</f>
        <v>60768.118988631162</v>
      </c>
      <c r="BV9" s="2">
        <v>152</v>
      </c>
      <c r="BW9" s="2">
        <v>156</v>
      </c>
      <c r="BX9" s="2">
        <v>155</v>
      </c>
      <c r="BY9" s="2">
        <v>80</v>
      </c>
      <c r="BZ9" s="2">
        <v>119</v>
      </c>
      <c r="CA9" s="2">
        <v>160</v>
      </c>
      <c r="CB9">
        <v>81.587100000000007</v>
      </c>
      <c r="CC9">
        <v>86.795900000000003</v>
      </c>
      <c r="CD9">
        <v>23.5045</v>
      </c>
      <c r="CE9">
        <v>50</v>
      </c>
      <c r="CF9">
        <v>38.1</v>
      </c>
      <c r="CG9">
        <v>28</v>
      </c>
      <c r="CH9" s="11"/>
      <c r="CJ9" t="s">
        <v>297</v>
      </c>
      <c r="CK9" t="s">
        <v>338</v>
      </c>
    </row>
    <row r="10" spans="1:89">
      <c r="A10" s="2" t="s">
        <v>420</v>
      </c>
      <c r="B10" s="2" t="s">
        <v>105</v>
      </c>
      <c r="C10" s="27">
        <v>97261</v>
      </c>
      <c r="D10" s="2">
        <v>187</v>
      </c>
      <c r="E10">
        <v>7.5</v>
      </c>
      <c r="F10" s="9">
        <v>17454</v>
      </c>
      <c r="G10" s="9">
        <v>7440</v>
      </c>
      <c r="H10" s="9">
        <v>2853</v>
      </c>
      <c r="I10" s="9">
        <v>2553</v>
      </c>
      <c r="J10" s="10">
        <v>1758</v>
      </c>
      <c r="K10" s="9">
        <v>202</v>
      </c>
      <c r="L10" s="9">
        <v>5171</v>
      </c>
      <c r="M10" s="9">
        <v>14752</v>
      </c>
      <c r="N10" s="9">
        <v>7440</v>
      </c>
      <c r="O10" s="9">
        <v>2833</v>
      </c>
      <c r="P10" s="9">
        <v>2553</v>
      </c>
      <c r="Q10" s="9">
        <v>10593</v>
      </c>
      <c r="R10" s="9">
        <v>7440</v>
      </c>
      <c r="S10" s="9">
        <v>2784</v>
      </c>
      <c r="T10" s="9">
        <v>2553</v>
      </c>
      <c r="U10" s="9">
        <v>1940</v>
      </c>
      <c r="V10" s="9">
        <v>404</v>
      </c>
      <c r="W10" s="9">
        <v>5171</v>
      </c>
      <c r="X10" s="9">
        <v>8410</v>
      </c>
      <c r="Y10" s="9">
        <v>7440</v>
      </c>
      <c r="Z10" s="9">
        <v>2763</v>
      </c>
      <c r="AA10" s="9">
        <v>2553</v>
      </c>
      <c r="AB10" s="9">
        <f>SUM(F10:L10)</f>
        <v>37431</v>
      </c>
      <c r="AC10" s="9">
        <f>SUM(Q10:W10)</f>
        <v>30885</v>
      </c>
      <c r="AD10" s="9">
        <f>SUM(J10:P10)</f>
        <v>34709</v>
      </c>
      <c r="AE10" s="9">
        <f>SUM(U10:AA10)</f>
        <v>28681</v>
      </c>
      <c r="AF10" s="13">
        <f>$C10-AB10</f>
        <v>59830</v>
      </c>
      <c r="AG10" s="13">
        <f>$C10-AC10</f>
        <v>66376</v>
      </c>
      <c r="AH10" s="13">
        <f>$C10-AD10</f>
        <v>62552</v>
      </c>
      <c r="AI10" s="13">
        <f>$C10-AE10</f>
        <v>68580</v>
      </c>
      <c r="AQ10" s="13"/>
      <c r="AR10" s="13"/>
      <c r="AS10" s="4">
        <v>92</v>
      </c>
      <c r="AT10" s="6">
        <f>AF10/$AS10*100</f>
        <v>65032.608695652176</v>
      </c>
      <c r="AU10" s="6">
        <f>AG10/$AS10*100</f>
        <v>72147.826086956527</v>
      </c>
      <c r="AV10" s="6">
        <f>AH10/$AS10*100</f>
        <v>67991.304347826081</v>
      </c>
      <c r="AW10" s="6">
        <f>AI10/$AS10*100</f>
        <v>74543.478260869568</v>
      </c>
      <c r="BE10" s="9">
        <v>1277</v>
      </c>
      <c r="BF10" s="9">
        <v>856</v>
      </c>
      <c r="BH10" s="4">
        <v>42.6</v>
      </c>
      <c r="BI10" s="4">
        <f>AT10/(2087+$BH10/60*262.5)*2087</f>
        <v>59701.129091252471</v>
      </c>
      <c r="BJ10" s="4">
        <f>AU10/(2087+$BH10/60*262.5)*2087</f>
        <v>66233.029325772601</v>
      </c>
      <c r="BK10" s="4">
        <f>AV10/(2087+$BH10/60*262.5)*2087</f>
        <v>62417.266035701563</v>
      </c>
      <c r="BL10" s="4">
        <f>AW10/(2087+$BH10/60*262.5)*2087</f>
        <v>68432.282017016449</v>
      </c>
      <c r="BM10" s="4"/>
      <c r="BN10" s="4">
        <f>BI10-$BE10*12</f>
        <v>44377.129091252471</v>
      </c>
      <c r="BO10" s="4">
        <f>BJ10-$BE10*12</f>
        <v>50909.029325772601</v>
      </c>
      <c r="BP10" s="4">
        <f>BK10-$BE10*12</f>
        <v>47093.266035701563</v>
      </c>
      <c r="BQ10" s="4">
        <f>BL10-$BE10*12</f>
        <v>53108.282017016449</v>
      </c>
      <c r="BR10" s="4">
        <f>BI10-12*$BF10</f>
        <v>49429.129091252471</v>
      </c>
      <c r="BS10" s="4">
        <f>BJ10-12*$BF10</f>
        <v>55961.029325772601</v>
      </c>
      <c r="BT10" s="4">
        <f>BK10-12*$BF10</f>
        <v>52145.266035701563</v>
      </c>
      <c r="BU10" s="4">
        <f>BL10-12*$BF10</f>
        <v>58160.282017016449</v>
      </c>
      <c r="CH10" s="11"/>
      <c r="CJ10" t="s">
        <v>333</v>
      </c>
      <c r="CK10" s="25" t="s">
        <v>296</v>
      </c>
    </row>
    <row r="11" spans="1:89">
      <c r="A11" s="7" t="s">
        <v>90</v>
      </c>
      <c r="B11" t="s">
        <v>103</v>
      </c>
      <c r="C11" s="6">
        <v>97731</v>
      </c>
      <c r="D11" s="2">
        <v>355</v>
      </c>
      <c r="E11">
        <v>6.75</v>
      </c>
      <c r="F11" s="9">
        <v>16322</v>
      </c>
      <c r="G11" s="9">
        <v>7476</v>
      </c>
      <c r="H11" s="9">
        <v>4646</v>
      </c>
      <c r="I11" s="9">
        <v>0</v>
      </c>
      <c r="J11" s="10">
        <v>1519</v>
      </c>
      <c r="K11">
        <v>275</v>
      </c>
      <c r="L11" s="10">
        <v>2170</v>
      </c>
      <c r="M11" s="9">
        <v>13700</v>
      </c>
      <c r="N11" s="9">
        <v>7476</v>
      </c>
      <c r="O11" s="9">
        <v>4637</v>
      </c>
      <c r="P11" s="9">
        <v>0</v>
      </c>
      <c r="Q11" s="9">
        <v>9857</v>
      </c>
      <c r="R11" s="9">
        <v>7476</v>
      </c>
      <c r="S11" s="9">
        <v>4192</v>
      </c>
      <c r="T11" s="9">
        <v>0</v>
      </c>
      <c r="U11" s="9">
        <v>1682</v>
      </c>
      <c r="V11">
        <v>551</v>
      </c>
      <c r="W11" s="9">
        <v>2170</v>
      </c>
      <c r="X11" s="9">
        <v>7867</v>
      </c>
      <c r="Y11" s="9">
        <v>7476</v>
      </c>
      <c r="Z11" s="9">
        <v>4174</v>
      </c>
      <c r="AA11" s="9">
        <v>0</v>
      </c>
      <c r="AB11" s="9">
        <f>SUM(F11:L11)</f>
        <v>32408</v>
      </c>
      <c r="AC11" s="9">
        <f>SUM(Q11:W11)</f>
        <v>25928</v>
      </c>
      <c r="AD11" s="9">
        <f>SUM(J11:P11)</f>
        <v>29777</v>
      </c>
      <c r="AE11" s="9">
        <f>SUM(U11:AA11)</f>
        <v>23920</v>
      </c>
      <c r="AF11" s="16">
        <f>$C11-AB11</f>
        <v>65323</v>
      </c>
      <c r="AG11" s="16">
        <f>$C11-AC11</f>
        <v>71803</v>
      </c>
      <c r="AH11" s="16">
        <f>$C11-AD11</f>
        <v>67954</v>
      </c>
      <c r="AI11" s="16">
        <f>$C11-AE11</f>
        <v>73811</v>
      </c>
      <c r="AJ11" s="9">
        <v>58641</v>
      </c>
      <c r="AK11" s="10">
        <v>458880</v>
      </c>
      <c r="AL11" s="11">
        <v>0.13600000000000001</v>
      </c>
      <c r="AM11" s="11">
        <v>3.4799999999999998E-2</v>
      </c>
      <c r="AN11" s="11">
        <v>0.49199999999999999</v>
      </c>
      <c r="AO11">
        <v>148.36000000000001</v>
      </c>
      <c r="AP11" s="11">
        <v>0.14899999999999999</v>
      </c>
      <c r="AQ11" s="13">
        <v>3.92</v>
      </c>
      <c r="AR11" s="13">
        <v>30.63</v>
      </c>
      <c r="AS11" s="6">
        <v>98.2</v>
      </c>
      <c r="AT11" s="6">
        <f>AF11/$AS11*100</f>
        <v>66520.366598777997</v>
      </c>
      <c r="AU11" s="6">
        <f>AG11/$AS11*100</f>
        <v>73119.144602851331</v>
      </c>
      <c r="AV11" s="6">
        <f>AH11/$AS11*100</f>
        <v>69199.59266802443</v>
      </c>
      <c r="AW11" s="6">
        <f>AI11/$AS11*100</f>
        <v>75163.951120162921</v>
      </c>
      <c r="AX11" s="2">
        <v>104.2</v>
      </c>
      <c r="AY11" s="2">
        <v>88.8</v>
      </c>
      <c r="AZ11" s="2">
        <v>105.6</v>
      </c>
      <c r="BA11" s="2">
        <v>96.7</v>
      </c>
      <c r="BB11" s="2">
        <v>101</v>
      </c>
      <c r="BC11" s="2">
        <v>101.9</v>
      </c>
      <c r="BD11" s="9">
        <v>218200</v>
      </c>
      <c r="BE11" s="9">
        <v>1432</v>
      </c>
      <c r="BF11" s="9">
        <v>966</v>
      </c>
      <c r="BG11">
        <v>2.4329999999999998</v>
      </c>
      <c r="BH11" s="4">
        <v>45.4</v>
      </c>
      <c r="BI11" s="4">
        <f>AT11/(2087+$BH11/60*262.5)*2087</f>
        <v>60739.624869193191</v>
      </c>
      <c r="BJ11" s="4">
        <f>AU11/(2087+$BH11/60*262.5)*2087</f>
        <v>66764.956975072782</v>
      </c>
      <c r="BK11" s="4">
        <f>AV11/(2087+$BH11/60*262.5)*2087</f>
        <v>63186.02128440448</v>
      </c>
      <c r="BL11" s="4">
        <f>AW11/(2087+$BH11/60*262.5)*2087</f>
        <v>68632.066059734221</v>
      </c>
      <c r="BM11" s="4"/>
      <c r="BN11" s="14">
        <f>BI11-$BE11*12</f>
        <v>43555.624869193191</v>
      </c>
      <c r="BO11" s="14">
        <f>BJ11-$BE11*12</f>
        <v>49580.956975072782</v>
      </c>
      <c r="BP11" s="14">
        <f>BK11-$BE11*12</f>
        <v>46002.02128440448</v>
      </c>
      <c r="BQ11" s="14">
        <f>BL11-$BE11*12</f>
        <v>51448.066059734221</v>
      </c>
      <c r="BR11" s="14">
        <f>BI11-12*$BF11</f>
        <v>49147.624869193191</v>
      </c>
      <c r="BS11" s="14">
        <f>BJ11-12*$BF11</f>
        <v>55172.956975072782</v>
      </c>
      <c r="BT11" s="14">
        <f>BK11-12*$BF11</f>
        <v>51594.02128440448</v>
      </c>
      <c r="BU11" s="14">
        <f>BL11-12*$BF11</f>
        <v>57040.066059734221</v>
      </c>
      <c r="BV11" s="2">
        <v>48</v>
      </c>
      <c r="BW11" s="2">
        <v>81</v>
      </c>
      <c r="BX11" s="2">
        <v>66</v>
      </c>
      <c r="BY11" s="2">
        <v>65</v>
      </c>
      <c r="BZ11" s="2">
        <v>37</v>
      </c>
      <c r="CA11" s="2">
        <v>61</v>
      </c>
      <c r="CB11">
        <v>74.28</v>
      </c>
      <c r="CC11">
        <v>89.305099999999996</v>
      </c>
      <c r="CD11">
        <v>29.232600000000001</v>
      </c>
      <c r="CE11">
        <v>63</v>
      </c>
      <c r="CF11">
        <v>50.1</v>
      </c>
      <c r="CG11">
        <v>90</v>
      </c>
      <c r="CH11" s="11"/>
      <c r="CJ11" t="s">
        <v>342</v>
      </c>
      <c r="CK11" t="s">
        <v>341</v>
      </c>
    </row>
    <row r="12" spans="1:89">
      <c r="A12" s="7" t="s">
        <v>89</v>
      </c>
      <c r="B12" t="s">
        <v>106</v>
      </c>
      <c r="C12" s="6">
        <v>119754</v>
      </c>
      <c r="D12" s="2">
        <v>217</v>
      </c>
      <c r="E12">
        <v>0</v>
      </c>
      <c r="F12" s="9">
        <v>21378</v>
      </c>
      <c r="G12" s="9">
        <v>9161</v>
      </c>
      <c r="H12" s="9">
        <v>9289</v>
      </c>
      <c r="I12" s="9">
        <v>0</v>
      </c>
      <c r="J12" s="9">
        <v>0</v>
      </c>
      <c r="K12" s="9">
        <v>211</v>
      </c>
      <c r="L12" s="9">
        <v>2736</v>
      </c>
      <c r="M12" s="9">
        <v>18950</v>
      </c>
      <c r="N12" s="9">
        <v>9161</v>
      </c>
      <c r="O12" s="9">
        <v>9280</v>
      </c>
      <c r="P12" s="9">
        <v>0</v>
      </c>
      <c r="Q12" s="9">
        <v>14966</v>
      </c>
      <c r="R12" s="9">
        <v>9161</v>
      </c>
      <c r="S12" s="9">
        <v>8839</v>
      </c>
      <c r="T12" s="9">
        <v>0</v>
      </c>
      <c r="U12" s="9">
        <v>0</v>
      </c>
      <c r="V12">
        <v>422</v>
      </c>
      <c r="W12" s="9">
        <v>2736</v>
      </c>
      <c r="X12" s="9">
        <v>11845</v>
      </c>
      <c r="Y12" s="9">
        <v>9161</v>
      </c>
      <c r="Z12" s="9">
        <v>8821</v>
      </c>
      <c r="AA12" s="9">
        <v>0</v>
      </c>
      <c r="AB12" s="9">
        <f>SUM(F12:L12)</f>
        <v>42775</v>
      </c>
      <c r="AC12" s="9">
        <f>SUM(Q12:W12)</f>
        <v>36124</v>
      </c>
      <c r="AD12" s="9">
        <f>SUM(J12:P12)</f>
        <v>40338</v>
      </c>
      <c r="AE12" s="9">
        <f>SUM(U12:AA12)</f>
        <v>32985</v>
      </c>
      <c r="AF12" s="16">
        <f>$C12-AB12</f>
        <v>76979</v>
      </c>
      <c r="AG12" s="16">
        <f>$C12-AC12</f>
        <v>83630</v>
      </c>
      <c r="AH12" s="16">
        <f>$C12-AD12</f>
        <v>79416</v>
      </c>
      <c r="AI12" s="16">
        <f>$C12-AE12</f>
        <v>86769</v>
      </c>
      <c r="AJ12" s="9">
        <v>58423</v>
      </c>
      <c r="AK12" s="10">
        <v>639863</v>
      </c>
      <c r="AL12" s="11">
        <v>9.6000000000000002E-2</v>
      </c>
      <c r="AM12" s="11">
        <v>2.8799999999999999E-2</v>
      </c>
      <c r="AN12" s="11">
        <v>0.47</v>
      </c>
      <c r="AO12">
        <v>125.02</v>
      </c>
      <c r="AP12" s="11">
        <v>0.16900000000000001</v>
      </c>
      <c r="AQ12" s="13">
        <v>4.72</v>
      </c>
      <c r="AR12" s="13">
        <v>52.34</v>
      </c>
      <c r="AS12" s="6">
        <v>111.3</v>
      </c>
      <c r="AT12" s="6">
        <f>AF12/$AS12*100</f>
        <v>69163.522012578615</v>
      </c>
      <c r="AU12" s="6">
        <f>AG12/$AS12*100</f>
        <v>75139.263252470802</v>
      </c>
      <c r="AV12" s="6">
        <f>AH12/$AS12*100</f>
        <v>71353.099730458227</v>
      </c>
      <c r="AW12" s="6">
        <f>AI12/$AS12*100</f>
        <v>77959.568733153646</v>
      </c>
      <c r="AX12" s="2">
        <v>105.8</v>
      </c>
      <c r="AY12" s="2">
        <v>130.80000000000001</v>
      </c>
      <c r="AZ12" s="2">
        <v>87.1</v>
      </c>
      <c r="BA12" s="2">
        <v>105.8</v>
      </c>
      <c r="BB12" s="2">
        <v>113.6</v>
      </c>
      <c r="BC12" s="2">
        <v>105.1</v>
      </c>
      <c r="BD12" s="9">
        <v>319400</v>
      </c>
      <c r="BE12" s="9">
        <v>1787</v>
      </c>
      <c r="BF12" s="9">
        <v>1025</v>
      </c>
      <c r="BG12">
        <v>2.9580000000000002</v>
      </c>
      <c r="BH12" s="4">
        <v>51.2</v>
      </c>
      <c r="BI12" s="4">
        <f>AT12/(2087+$BH12/60*262.5)*2087</f>
        <v>62459.658347144767</v>
      </c>
      <c r="BJ12" s="4">
        <f>AU12/(2087+$BH12/60*262.5)*2087</f>
        <v>67856.184512291889</v>
      </c>
      <c r="BK12" s="4">
        <f>AV12/(2087+$BH12/60*262.5)*2087</f>
        <v>64437.005252040814</v>
      </c>
      <c r="BL12" s="4">
        <f>AW12/(2087+$BH12/60*262.5)*2087</f>
        <v>70403.124165336078</v>
      </c>
      <c r="BM12" s="4"/>
      <c r="BN12" s="14">
        <f>BI12-$BE12*12</f>
        <v>41015.658347144767</v>
      </c>
      <c r="BO12" s="14">
        <f>BJ12-$BE12*12</f>
        <v>46412.184512291889</v>
      </c>
      <c r="BP12" s="14">
        <f>BK12-$BE12*12</f>
        <v>42993.005252040814</v>
      </c>
      <c r="BQ12" s="14">
        <f>BL12-$BE12*12</f>
        <v>48959.124165336078</v>
      </c>
      <c r="BR12" s="14">
        <f>BI12-12*$BF12</f>
        <v>50159.658347144767</v>
      </c>
      <c r="BS12" s="14">
        <f>BJ12-12*$BF12</f>
        <v>55556.184512291889</v>
      </c>
      <c r="BT12" s="14">
        <f>BK12-12*$BF12</f>
        <v>52137.005252040814</v>
      </c>
      <c r="BU12" s="14">
        <f>BL12-12*$BF12</f>
        <v>58103.124165336078</v>
      </c>
      <c r="BV12" s="2">
        <v>75</v>
      </c>
      <c r="BW12" s="2">
        <v>136</v>
      </c>
      <c r="BX12" s="2">
        <v>90</v>
      </c>
      <c r="BY12" s="2">
        <v>78</v>
      </c>
      <c r="BZ12" s="2">
        <v>72</v>
      </c>
      <c r="CA12" s="2">
        <v>79</v>
      </c>
      <c r="CB12">
        <v>99.548599999999993</v>
      </c>
      <c r="CC12">
        <v>79.789699999999996</v>
      </c>
      <c r="CD12">
        <v>35.076599999999999</v>
      </c>
      <c r="CE12">
        <v>79</v>
      </c>
      <c r="CF12">
        <v>20.6</v>
      </c>
      <c r="CG12">
        <v>52</v>
      </c>
      <c r="CH12" s="11"/>
      <c r="CJ12" t="s">
        <v>346</v>
      </c>
      <c r="CK12" t="s">
        <v>345</v>
      </c>
    </row>
    <row r="13" spans="1:89">
      <c r="A13" s="7" t="s">
        <v>81</v>
      </c>
      <c r="B13" t="s">
        <v>99</v>
      </c>
      <c r="C13" s="6">
        <v>99680</v>
      </c>
      <c r="D13" s="2">
        <v>583</v>
      </c>
      <c r="E13">
        <v>8.9</v>
      </c>
      <c r="F13" s="9">
        <v>16809</v>
      </c>
      <c r="G13" s="9">
        <v>7626</v>
      </c>
      <c r="H13" s="9">
        <v>5329</v>
      </c>
      <c r="I13" s="9">
        <v>0</v>
      </c>
      <c r="J13" s="10">
        <v>1590</v>
      </c>
      <c r="K13">
        <v>235</v>
      </c>
      <c r="L13" s="10">
        <v>2663</v>
      </c>
      <c r="M13" s="9">
        <v>14133</v>
      </c>
      <c r="N13" s="9">
        <v>7626</v>
      </c>
      <c r="O13" s="9">
        <v>5322</v>
      </c>
      <c r="P13" s="9">
        <v>0</v>
      </c>
      <c r="Q13" s="9">
        <v>10150</v>
      </c>
      <c r="R13" s="9">
        <v>7626</v>
      </c>
      <c r="S13" s="9">
        <v>5199</v>
      </c>
      <c r="T13" s="9">
        <v>0</v>
      </c>
      <c r="U13" s="9">
        <v>1757</v>
      </c>
      <c r="V13">
        <v>470</v>
      </c>
      <c r="W13" s="10">
        <v>2663</v>
      </c>
      <c r="X13" s="9">
        <v>8101</v>
      </c>
      <c r="Y13" s="9">
        <v>7626</v>
      </c>
      <c r="Z13" s="9">
        <v>5189</v>
      </c>
      <c r="AA13" s="9">
        <v>0</v>
      </c>
      <c r="AB13" s="9">
        <f>SUM(F13:L13)</f>
        <v>34252</v>
      </c>
      <c r="AC13" s="9">
        <f>SUM(Q13:W13)</f>
        <v>27865</v>
      </c>
      <c r="AD13" s="9">
        <f>SUM(J13:P13)</f>
        <v>31569</v>
      </c>
      <c r="AE13" s="9">
        <f>SUM(U13:AA13)</f>
        <v>25806</v>
      </c>
      <c r="AF13" s="16">
        <f>$C13-AB13</f>
        <v>65428</v>
      </c>
      <c r="AG13" s="16">
        <f>$C13-AC13</f>
        <v>71815</v>
      </c>
      <c r="AH13" s="16">
        <f>$C13-AD13</f>
        <v>68111</v>
      </c>
      <c r="AI13" s="16">
        <f>$C13-AE13</f>
        <v>73874</v>
      </c>
      <c r="AJ13" s="9">
        <v>49398</v>
      </c>
      <c r="AK13" s="10">
        <v>472522</v>
      </c>
      <c r="AL13" s="11">
        <v>0.124</v>
      </c>
      <c r="AM13" s="11">
        <v>2.2100000000000002E-2</v>
      </c>
      <c r="AN13" s="11">
        <v>0.48299999999999998</v>
      </c>
      <c r="AO13">
        <v>98.35</v>
      </c>
      <c r="AP13" s="11">
        <v>0.24</v>
      </c>
      <c r="AQ13" s="13">
        <v>11.19</v>
      </c>
      <c r="AR13" s="13">
        <v>54.99</v>
      </c>
      <c r="AS13" s="6">
        <v>95.6</v>
      </c>
      <c r="AT13" s="6">
        <f>AF13/$AS13*100</f>
        <v>68439.330543933058</v>
      </c>
      <c r="AU13" s="6">
        <f>AG13/$AS13*100</f>
        <v>75120.292887029296</v>
      </c>
      <c r="AV13" s="6">
        <f>AH13/$AS13*100</f>
        <v>71245.81589958159</v>
      </c>
      <c r="AW13" s="6">
        <f>AI13/$AS13*100</f>
        <v>77274.058577405871</v>
      </c>
      <c r="AX13" s="2">
        <v>96.2</v>
      </c>
      <c r="AY13" s="2">
        <v>90.7</v>
      </c>
      <c r="AZ13" s="2">
        <v>86.3</v>
      </c>
      <c r="BA13" s="2">
        <v>99.3</v>
      </c>
      <c r="BB13" s="2">
        <v>103.3</v>
      </c>
      <c r="BC13" s="2">
        <v>100.3</v>
      </c>
      <c r="BD13" s="9">
        <v>222300</v>
      </c>
      <c r="BE13" s="9">
        <v>1744</v>
      </c>
      <c r="BF13" s="9">
        <v>998</v>
      </c>
      <c r="BG13">
        <v>2.4380000000000002</v>
      </c>
      <c r="BH13" s="4">
        <v>51.6</v>
      </c>
      <c r="BI13" s="4">
        <f>AT13/(2087+$BH13/60*262.5)*2087</f>
        <v>61758.894322857333</v>
      </c>
      <c r="BJ13" s="4">
        <f>AU13/(2087+$BH13/60*262.5)*2087</f>
        <v>67787.720789203391</v>
      </c>
      <c r="BK13" s="4">
        <f>AV13/(2087+$BH13/60*262.5)*2087</f>
        <v>64291.435642601566</v>
      </c>
      <c r="BL13" s="4">
        <f>AW13/(2087+$BH13/60*262.5)*2087</f>
        <v>69731.255108008234</v>
      </c>
      <c r="BM13" s="4"/>
      <c r="BN13" s="14">
        <f>BI13-$BE13*12</f>
        <v>40830.894322857333</v>
      </c>
      <c r="BO13" s="14">
        <f>BJ13-$BE13*12</f>
        <v>46859.720789203391</v>
      </c>
      <c r="BP13" s="14">
        <f>BK13-$BE13*12</f>
        <v>43363.435642601566</v>
      </c>
      <c r="BQ13" s="14">
        <f>BL13-$BE13*12</f>
        <v>48803.255108008234</v>
      </c>
      <c r="BR13" s="14">
        <f>BI13-12*$BF13</f>
        <v>49782.894322857333</v>
      </c>
      <c r="BS13" s="14">
        <f>BJ13-12*$BF13</f>
        <v>55811.720789203391</v>
      </c>
      <c r="BT13" s="14">
        <f>BK13-12*$BF13</f>
        <v>52315.435642601566</v>
      </c>
      <c r="BU13" s="14">
        <f>BL13-12*$BF13</f>
        <v>57755.255108008234</v>
      </c>
      <c r="BV13" s="2">
        <v>83</v>
      </c>
      <c r="BW13" s="2">
        <v>92</v>
      </c>
      <c r="BX13" s="2">
        <v>68</v>
      </c>
      <c r="BY13" s="2">
        <v>150</v>
      </c>
      <c r="BZ13" s="2">
        <v>129</v>
      </c>
      <c r="CA13" s="2">
        <v>58</v>
      </c>
      <c r="CB13">
        <v>78.2607</v>
      </c>
      <c r="CC13">
        <v>88.761200000000002</v>
      </c>
      <c r="CD13">
        <v>31.843599999999999</v>
      </c>
      <c r="CE13">
        <v>66</v>
      </c>
      <c r="CF13">
        <v>31.8</v>
      </c>
      <c r="CG13">
        <v>48</v>
      </c>
      <c r="CH13" s="11"/>
      <c r="CJ13" t="s">
        <v>349</v>
      </c>
      <c r="CK13" t="s">
        <v>348</v>
      </c>
    </row>
    <row r="14" spans="1:89">
      <c r="A14" s="7" t="s">
        <v>85</v>
      </c>
      <c r="B14" t="s">
        <v>96</v>
      </c>
      <c r="C14" s="6">
        <v>100221</v>
      </c>
      <c r="D14" s="2">
        <v>298</v>
      </c>
      <c r="E14">
        <v>7.65</v>
      </c>
      <c r="F14" s="9">
        <v>16944</v>
      </c>
      <c r="G14" s="9">
        <v>7667</v>
      </c>
      <c r="H14" s="9">
        <v>4409</v>
      </c>
      <c r="I14" s="9">
        <v>0</v>
      </c>
      <c r="J14" s="10">
        <v>1854</v>
      </c>
      <c r="K14">
        <v>165</v>
      </c>
      <c r="L14" s="10">
        <v>1603</v>
      </c>
      <c r="M14" s="9">
        <v>14263</v>
      </c>
      <c r="N14" s="9">
        <v>7667</v>
      </c>
      <c r="O14" s="9">
        <v>4409</v>
      </c>
      <c r="P14" s="9">
        <v>0</v>
      </c>
      <c r="Q14" s="9">
        <v>10231</v>
      </c>
      <c r="R14" s="9">
        <v>7667</v>
      </c>
      <c r="S14" s="9">
        <v>4409</v>
      </c>
      <c r="T14" s="9">
        <v>0</v>
      </c>
      <c r="U14" s="9">
        <v>2042</v>
      </c>
      <c r="V14">
        <v>329</v>
      </c>
      <c r="W14" s="9">
        <v>1603</v>
      </c>
      <c r="X14" s="9">
        <v>8166</v>
      </c>
      <c r="Y14" s="9">
        <v>7667</v>
      </c>
      <c r="Z14" s="9">
        <v>4409</v>
      </c>
      <c r="AA14" s="9">
        <v>0</v>
      </c>
      <c r="AB14" s="9">
        <f>SUM(F14:L14)</f>
        <v>32642</v>
      </c>
      <c r="AC14" s="9">
        <f>SUM(Q14:W14)</f>
        <v>26281</v>
      </c>
      <c r="AD14" s="9">
        <f>SUM(J14:P14)</f>
        <v>29961</v>
      </c>
      <c r="AE14" s="9">
        <f>SUM(U14:AA14)</f>
        <v>24216</v>
      </c>
      <c r="AF14" s="16">
        <f>$C14-AB14</f>
        <v>67579</v>
      </c>
      <c r="AG14" s="16">
        <f>$C14-AC14</f>
        <v>73940</v>
      </c>
      <c r="AH14" s="16">
        <f>$C14-AD14</f>
        <v>70260</v>
      </c>
      <c r="AI14" s="16">
        <f>$C14-AE14</f>
        <v>76005</v>
      </c>
      <c r="AJ14" s="9">
        <v>56258</v>
      </c>
      <c r="AK14" s="10">
        <v>693060</v>
      </c>
      <c r="AL14" s="11">
        <v>0.155</v>
      </c>
      <c r="AM14" s="11">
        <v>1.84E-2</v>
      </c>
      <c r="AN14" s="11">
        <v>0.45700000000000002</v>
      </c>
      <c r="AO14">
        <v>146.69999999999999</v>
      </c>
      <c r="AP14" s="11">
        <v>0.16400000000000001</v>
      </c>
      <c r="AQ14" s="13">
        <v>6.73</v>
      </c>
      <c r="AR14" s="13">
        <v>35.29</v>
      </c>
      <c r="AS14" s="6">
        <v>103.2</v>
      </c>
      <c r="AT14" s="6">
        <f>AF14/$AS14*100</f>
        <v>65483.527131782947</v>
      </c>
      <c r="AU14" s="6">
        <f>AG14/$AS14*100</f>
        <v>71647.28682170542</v>
      </c>
      <c r="AV14" s="6">
        <f>AH14/$AS14*100</f>
        <v>68081.395348837206</v>
      </c>
      <c r="AW14" s="6">
        <f>AI14/$AS14*100</f>
        <v>73648.255813953481</v>
      </c>
      <c r="AX14" s="2">
        <v>101</v>
      </c>
      <c r="AY14" s="2">
        <v>107.5</v>
      </c>
      <c r="AZ14" s="2">
        <v>101.9</v>
      </c>
      <c r="BA14" s="2">
        <v>95.4</v>
      </c>
      <c r="BB14" s="2">
        <v>105.9</v>
      </c>
      <c r="BC14" s="2">
        <v>102.7</v>
      </c>
      <c r="BD14" s="9">
        <v>292700</v>
      </c>
      <c r="BE14" s="9">
        <v>1583</v>
      </c>
      <c r="BF14" s="9">
        <v>1035</v>
      </c>
      <c r="BG14">
        <v>2.3239999999999998</v>
      </c>
      <c r="BH14" s="4">
        <v>50.2</v>
      </c>
      <c r="BI14" s="4">
        <f>AT14/(2087+$BH14/60*262.5)*2087</f>
        <v>59248.52159498445</v>
      </c>
      <c r="BJ14" s="4">
        <f>AU14/(2087+$BH14/60*262.5)*2087</f>
        <v>64825.399706020362</v>
      </c>
      <c r="BK14" s="4">
        <f>AV14/(2087+$BH14/60*262.5)*2087</f>
        <v>61599.034126927108</v>
      </c>
      <c r="BL14" s="4">
        <f>AW14/(2087+$BH14/60*262.5)*2087</f>
        <v>66635.846695375672</v>
      </c>
      <c r="BM14" s="4"/>
      <c r="BN14" s="14">
        <f>BI14-$BE14*12</f>
        <v>40252.52159498445</v>
      </c>
      <c r="BO14" s="14">
        <f>BJ14-$BE14*12</f>
        <v>45829.399706020362</v>
      </c>
      <c r="BP14" s="14">
        <f>BK14-$BE14*12</f>
        <v>42603.034126927108</v>
      </c>
      <c r="BQ14" s="14">
        <f>BL14-$BE14*12</f>
        <v>47639.846695375672</v>
      </c>
      <c r="BR14" s="14">
        <f>BI14-12*$BF14</f>
        <v>46828.52159498445</v>
      </c>
      <c r="BS14" s="14">
        <f>BJ14-12*$BF14</f>
        <v>52405.399706020362</v>
      </c>
      <c r="BT14" s="14">
        <f>BK14-12*$BF14</f>
        <v>49179.034126927108</v>
      </c>
      <c r="BU14" s="14">
        <f>BL14-12*$BF14</f>
        <v>54215.846695375672</v>
      </c>
      <c r="BV14" s="2">
        <v>57</v>
      </c>
      <c r="BW14" s="2">
        <v>114</v>
      </c>
      <c r="BX14" s="2">
        <v>148</v>
      </c>
      <c r="BY14" s="2">
        <v>96</v>
      </c>
      <c r="BZ14" s="2">
        <v>55</v>
      </c>
      <c r="CA14" s="2">
        <v>24</v>
      </c>
      <c r="CB14">
        <v>39.941699999999997</v>
      </c>
      <c r="CC14">
        <v>88.310900000000004</v>
      </c>
      <c r="CD14">
        <v>18.580200000000001</v>
      </c>
      <c r="CE14">
        <v>72</v>
      </c>
      <c r="CF14">
        <v>30.8</v>
      </c>
      <c r="CG14">
        <v>88</v>
      </c>
      <c r="CH14" s="11"/>
      <c r="CJ14" t="s">
        <v>359</v>
      </c>
      <c r="CK14" t="s">
        <v>358</v>
      </c>
    </row>
    <row r="15" spans="1:89">
      <c r="A15" s="7" t="s">
        <v>43</v>
      </c>
      <c r="B15" t="s">
        <v>109</v>
      </c>
      <c r="C15" s="6">
        <v>131112</v>
      </c>
      <c r="D15" s="2">
        <v>973</v>
      </c>
      <c r="E15">
        <v>9.6</v>
      </c>
      <c r="F15" s="9">
        <v>25381</v>
      </c>
      <c r="G15" s="9">
        <v>9788</v>
      </c>
      <c r="H15" s="9">
        <v>0</v>
      </c>
      <c r="I15" s="9">
        <v>0</v>
      </c>
      <c r="J15" s="9">
        <v>3056</v>
      </c>
      <c r="K15">
        <v>229</v>
      </c>
      <c r="L15" s="9">
        <v>2469</v>
      </c>
      <c r="M15" s="9">
        <v>21676</v>
      </c>
      <c r="N15" s="9">
        <v>9862</v>
      </c>
      <c r="O15" s="9">
        <v>0</v>
      </c>
      <c r="P15" s="9">
        <v>0</v>
      </c>
      <c r="Q15" s="9">
        <v>17806</v>
      </c>
      <c r="R15" s="9">
        <v>9788</v>
      </c>
      <c r="S15" s="9">
        <v>0</v>
      </c>
      <c r="T15" s="9">
        <v>0</v>
      </c>
      <c r="U15" s="9">
        <v>3310</v>
      </c>
      <c r="V15">
        <v>459</v>
      </c>
      <c r="W15" s="9">
        <v>2469</v>
      </c>
      <c r="X15" s="9">
        <v>14344</v>
      </c>
      <c r="Y15" s="9">
        <v>9862</v>
      </c>
      <c r="Z15" s="9">
        <v>0</v>
      </c>
      <c r="AA15" s="9">
        <v>0</v>
      </c>
      <c r="AB15" s="9">
        <f>SUM(F15:L15)</f>
        <v>40923</v>
      </c>
      <c r="AC15" s="9">
        <f>SUM(Q15:W15)</f>
        <v>33832</v>
      </c>
      <c r="AD15" s="9">
        <f>SUM(J15:P15)</f>
        <v>37292</v>
      </c>
      <c r="AE15" s="9">
        <f>SUM(U15:AA15)</f>
        <v>30444</v>
      </c>
      <c r="AF15" s="16">
        <f>$C15-AB15</f>
        <v>90189</v>
      </c>
      <c r="AG15" s="16">
        <f>$C15-AC15</f>
        <v>97280</v>
      </c>
      <c r="AH15" s="16">
        <f>$C15-AD15</f>
        <v>93820</v>
      </c>
      <c r="AI15" s="16">
        <f>$C15-AE15</f>
        <v>100668</v>
      </c>
      <c r="AJ15" s="9">
        <v>74458</v>
      </c>
      <c r="AK15" s="10">
        <v>704352</v>
      </c>
      <c r="AL15" s="11">
        <v>0.157</v>
      </c>
      <c r="AM15" s="11">
        <v>1.6899999999999998E-2</v>
      </c>
      <c r="AN15" s="11">
        <v>0.60399999999999998</v>
      </c>
      <c r="AO15">
        <v>141.69</v>
      </c>
      <c r="AP15" s="11">
        <v>0.13</v>
      </c>
      <c r="AQ15" s="13">
        <v>5.98</v>
      </c>
      <c r="AR15" s="13">
        <v>55.22</v>
      </c>
      <c r="AS15" s="6">
        <v>121.4</v>
      </c>
      <c r="AT15" s="6">
        <f>AF15/$AS15*100</f>
        <v>74290.774299835248</v>
      </c>
      <c r="AU15" s="6">
        <f>AG15/$AS15*100</f>
        <v>80131.795716639201</v>
      </c>
      <c r="AV15" s="6">
        <f>AH15/$AS15*100</f>
        <v>77281.713344316304</v>
      </c>
      <c r="AW15" s="6">
        <f>AI15/$AS15*100</f>
        <v>82922.570016474463</v>
      </c>
      <c r="AX15" s="2">
        <v>115.1</v>
      </c>
      <c r="AY15" s="2">
        <v>140.30000000000001</v>
      </c>
      <c r="AZ15" s="2">
        <v>85.7</v>
      </c>
      <c r="BA15" s="2">
        <v>118.8</v>
      </c>
      <c r="BB15" s="2">
        <v>119.9</v>
      </c>
      <c r="BC15" s="2">
        <v>119.1</v>
      </c>
      <c r="BD15" s="9">
        <v>484600</v>
      </c>
      <c r="BE15" s="9">
        <v>2315</v>
      </c>
      <c r="BF15" s="9">
        <v>1266</v>
      </c>
      <c r="BG15">
        <v>3.1070000000000002</v>
      </c>
      <c r="BH15" s="4">
        <v>53.8</v>
      </c>
      <c r="BI15" s="4">
        <f>AT15/(2087+$BH15/60*262.5)*2087</f>
        <v>66761.330949461713</v>
      </c>
      <c r="BJ15" s="4">
        <f>AU15/(2087+$BH15/60*262.5)*2087</f>
        <v>72010.359076646098</v>
      </c>
      <c r="BK15" s="4">
        <f>AV15/(2087+$BH15/60*262.5)*2087</f>
        <v>69449.135367711133</v>
      </c>
      <c r="BL15" s="4">
        <f>AW15/(2087+$BH15/60*262.5)*2087</f>
        <v>74518.285644817137</v>
      </c>
      <c r="BM15" s="4"/>
      <c r="BN15" s="14">
        <f>BI15-$BE15*12</f>
        <v>38981.330949461713</v>
      </c>
      <c r="BO15" s="14">
        <f>BJ15-$BE15*12</f>
        <v>44230.359076646098</v>
      </c>
      <c r="BP15" s="14">
        <f>BK15-$BE15*12</f>
        <v>41669.135367711133</v>
      </c>
      <c r="BQ15" s="14">
        <f>BL15-$BE15*12</f>
        <v>46738.285644817137</v>
      </c>
      <c r="BR15" s="14">
        <f>BI15-12*$BF15</f>
        <v>51569.330949461713</v>
      </c>
      <c r="BS15" s="14">
        <f>BJ15-12*$BF15</f>
        <v>56818.359076646098</v>
      </c>
      <c r="BT15" s="14">
        <f>BK15-12*$BF15</f>
        <v>54257.135367711133</v>
      </c>
      <c r="BU15" s="14">
        <f>BL15-12*$BF15</f>
        <v>59326.285644817137</v>
      </c>
      <c r="BV15" s="2">
        <v>78</v>
      </c>
      <c r="BW15" s="2">
        <v>139</v>
      </c>
      <c r="BX15" s="2">
        <v>118</v>
      </c>
      <c r="BY15" s="2">
        <v>40</v>
      </c>
      <c r="BZ15" s="2">
        <v>111</v>
      </c>
      <c r="CA15" s="2">
        <v>65</v>
      </c>
      <c r="CB15">
        <v>92.160700000000006</v>
      </c>
      <c r="CC15">
        <v>74.761399999999995</v>
      </c>
      <c r="CD15">
        <v>36.982399999999998</v>
      </c>
      <c r="CE15">
        <v>79</v>
      </c>
      <c r="CF15">
        <v>14.7</v>
      </c>
      <c r="CG15">
        <v>60</v>
      </c>
      <c r="CH15" s="11"/>
      <c r="CJ15" t="s">
        <v>372</v>
      </c>
      <c r="CK15" t="s">
        <v>365</v>
      </c>
    </row>
    <row r="16" spans="1:89">
      <c r="A16" s="7" t="s">
        <v>86</v>
      </c>
      <c r="B16" t="s">
        <v>97</v>
      </c>
      <c r="C16" s="6">
        <v>105133</v>
      </c>
      <c r="D16" s="2">
        <v>140</v>
      </c>
      <c r="E16">
        <v>6.35</v>
      </c>
      <c r="F16" s="9">
        <v>18172</v>
      </c>
      <c r="G16" s="9">
        <v>8043</v>
      </c>
      <c r="H16" s="9">
        <v>5058</v>
      </c>
      <c r="I16" s="9">
        <v>0</v>
      </c>
      <c r="J16" s="10">
        <v>1530</v>
      </c>
      <c r="K16">
        <v>206</v>
      </c>
      <c r="L16" s="10">
        <v>5359</v>
      </c>
      <c r="M16" s="9">
        <v>15441</v>
      </c>
      <c r="N16" s="9">
        <v>8043</v>
      </c>
      <c r="O16" s="9">
        <v>5048</v>
      </c>
      <c r="P16" s="9">
        <v>0</v>
      </c>
      <c r="Q16" s="9">
        <v>11311</v>
      </c>
      <c r="R16" s="9">
        <v>8043</v>
      </c>
      <c r="S16" s="9">
        <v>4607</v>
      </c>
      <c r="T16" s="9">
        <v>0</v>
      </c>
      <c r="U16" s="9">
        <v>1693</v>
      </c>
      <c r="V16">
        <v>413</v>
      </c>
      <c r="W16" s="9">
        <v>5359</v>
      </c>
      <c r="X16" s="9">
        <v>8755</v>
      </c>
      <c r="Y16" s="9">
        <v>8043</v>
      </c>
      <c r="Z16" s="9">
        <v>4599</v>
      </c>
      <c r="AA16" s="9">
        <v>0</v>
      </c>
      <c r="AB16" s="9">
        <f>SUM(F16:L16)</f>
        <v>38368</v>
      </c>
      <c r="AC16" s="9">
        <f>SUM(Q16:W16)</f>
        <v>31426</v>
      </c>
      <c r="AD16" s="9">
        <f>SUM(J16:P16)</f>
        <v>35627</v>
      </c>
      <c r="AE16" s="9">
        <f>SUM(U16:AA16)</f>
        <v>28862</v>
      </c>
      <c r="AF16" s="16">
        <f>$C16-AB16</f>
        <v>66765</v>
      </c>
      <c r="AG16" s="16">
        <f>$C16-AC16</f>
        <v>73707</v>
      </c>
      <c r="AH16" s="16">
        <f>$C16-AD16</f>
        <v>69506</v>
      </c>
      <c r="AI16" s="16">
        <f>$C16-AE16</f>
        <v>76271</v>
      </c>
      <c r="AJ16" s="9">
        <v>32095</v>
      </c>
      <c r="AK16" s="10">
        <v>123243</v>
      </c>
      <c r="AL16" s="11">
        <v>-1.2E-2</v>
      </c>
      <c r="AM16" s="11">
        <v>1.06E-2</v>
      </c>
      <c r="AN16" s="11">
        <v>0.16700000000000001</v>
      </c>
      <c r="AO16">
        <v>159.96</v>
      </c>
      <c r="AP16" s="11">
        <v>0.31900000000000001</v>
      </c>
      <c r="AQ16" s="13">
        <v>11</v>
      </c>
      <c r="AR16" s="13">
        <v>44</v>
      </c>
      <c r="AS16" s="6">
        <v>121.8</v>
      </c>
      <c r="AT16" s="6">
        <f>AF16/$AS16*100</f>
        <v>54815.270935960594</v>
      </c>
      <c r="AU16" s="6">
        <f>AG16/$AS16*100</f>
        <v>60514.778325123152</v>
      </c>
      <c r="AV16" s="6">
        <f>AH16/$AS16*100</f>
        <v>57065.681444991787</v>
      </c>
      <c r="AW16" s="6">
        <f>AI16/$AS16*100</f>
        <v>62619.868637110019</v>
      </c>
      <c r="AX16" s="2">
        <v>120.7</v>
      </c>
      <c r="AY16" s="2">
        <v>137.80000000000001</v>
      </c>
      <c r="AZ16" s="2">
        <v>120.7</v>
      </c>
      <c r="BA16" s="2">
        <v>109</v>
      </c>
      <c r="BB16" s="2">
        <v>113</v>
      </c>
      <c r="BC16" s="2">
        <v>113.5</v>
      </c>
      <c r="BD16" s="9">
        <v>159100</v>
      </c>
      <c r="BE16" s="9">
        <v>1548</v>
      </c>
      <c r="BF16" s="9">
        <v>914</v>
      </c>
      <c r="BG16">
        <v>2.5990000000000002</v>
      </c>
      <c r="BH16" s="4">
        <v>45.8</v>
      </c>
      <c r="BI16" s="4">
        <f>AT16/(2087+$BH16/60*262.5)*2087</f>
        <v>50013.430435914423</v>
      </c>
      <c r="BJ16" s="4">
        <f>AU16/(2087+$BH16/60*262.5)*2087</f>
        <v>55213.658610648461</v>
      </c>
      <c r="BK16" s="4">
        <f>AV16/(2087+$BH16/60*262.5)*2087</f>
        <v>52066.704049706699</v>
      </c>
      <c r="BL16" s="4">
        <f>AW16/(2087+$BH16/60*262.5)*2087</f>
        <v>57134.342137012347</v>
      </c>
      <c r="BM16" s="4"/>
      <c r="BN16" s="14">
        <f>BI16-$BE16*12</f>
        <v>31437.430435914423</v>
      </c>
      <c r="BO16" s="14">
        <f>BJ16-$BE16*12</f>
        <v>36637.658610648461</v>
      </c>
      <c r="BP16" s="14">
        <f>BK16-$BE16*12</f>
        <v>33490.704049706699</v>
      </c>
      <c r="BQ16" s="14">
        <f>BL16-$BE16*12</f>
        <v>38558.342137012347</v>
      </c>
      <c r="BR16" s="14">
        <f>BI16-12*$BF16</f>
        <v>39045.430435914423</v>
      </c>
      <c r="BS16" s="14">
        <f>BJ16-12*$BF16</f>
        <v>44245.658610648461</v>
      </c>
      <c r="BT16" s="14">
        <f>BK16-12*$BF16</f>
        <v>41098.704049706699</v>
      </c>
      <c r="BU16" s="14">
        <f>BL16-12*$BF16</f>
        <v>46166.342137012347</v>
      </c>
      <c r="BV16" s="2">
        <v>92</v>
      </c>
      <c r="BW16" s="2">
        <v>166</v>
      </c>
      <c r="BX16" s="2">
        <v>106</v>
      </c>
      <c r="BY16" s="2">
        <v>35</v>
      </c>
      <c r="BZ16" s="2">
        <v>146</v>
      </c>
      <c r="CA16" s="2">
        <v>55</v>
      </c>
      <c r="CB16">
        <v>75.666700000000006</v>
      </c>
      <c r="CC16">
        <v>83.868899999999996</v>
      </c>
      <c r="CD16">
        <v>17.833600000000001</v>
      </c>
      <c r="CE16">
        <v>45</v>
      </c>
      <c r="CF16">
        <v>50.6</v>
      </c>
      <c r="CG16">
        <v>52</v>
      </c>
      <c r="CH16" s="11"/>
      <c r="CJ16" t="s">
        <v>383</v>
      </c>
      <c r="CK16" t="s">
        <v>373</v>
      </c>
    </row>
    <row r="17" spans="1:89">
      <c r="A17" s="7" t="s">
        <v>418</v>
      </c>
      <c r="B17" t="s">
        <v>98</v>
      </c>
      <c r="C17" s="6">
        <v>99897</v>
      </c>
      <c r="D17" s="2">
        <v>119</v>
      </c>
      <c r="E17">
        <v>9.6</v>
      </c>
      <c r="F17" s="10">
        <v>18113</v>
      </c>
      <c r="G17" s="10">
        <v>7642</v>
      </c>
      <c r="H17" s="9">
        <v>0</v>
      </c>
      <c r="I17" s="9">
        <v>0</v>
      </c>
      <c r="J17" s="10">
        <v>1816</v>
      </c>
      <c r="K17">
        <v>257</v>
      </c>
      <c r="L17" s="10">
        <v>2789</v>
      </c>
      <c r="M17" s="10">
        <v>15385</v>
      </c>
      <c r="N17" s="10">
        <v>7642</v>
      </c>
      <c r="O17" s="9">
        <v>0</v>
      </c>
      <c r="P17" s="9">
        <v>0</v>
      </c>
      <c r="Q17" s="9">
        <v>11252</v>
      </c>
      <c r="R17" s="9">
        <v>7642</v>
      </c>
      <c r="S17" s="9">
        <v>0</v>
      </c>
      <c r="T17" s="9">
        <v>0</v>
      </c>
      <c r="U17" s="9">
        <v>1985</v>
      </c>
      <c r="V17" s="9">
        <v>515</v>
      </c>
      <c r="W17" s="9">
        <v>2789</v>
      </c>
      <c r="X17" s="9">
        <v>8727</v>
      </c>
      <c r="Y17" s="9">
        <v>7642</v>
      </c>
      <c r="Z17" s="9">
        <v>0</v>
      </c>
      <c r="AA17" s="9">
        <v>0</v>
      </c>
      <c r="AB17" s="9">
        <f>SUM(F17:L17)</f>
        <v>30617</v>
      </c>
      <c r="AC17" s="9">
        <f>SUM(Q17:W17)</f>
        <v>24183</v>
      </c>
      <c r="AD17" s="9">
        <f>SUM(J17:P17)</f>
        <v>27889</v>
      </c>
      <c r="AE17" s="9">
        <f>SUM(U17:AA17)</f>
        <v>21658</v>
      </c>
      <c r="AF17" s="16">
        <f>$C17-AB17</f>
        <v>69280</v>
      </c>
      <c r="AG17" s="16">
        <f>$C17-AC17</f>
        <v>75714</v>
      </c>
      <c r="AH17" s="16">
        <f>$C17-AD17</f>
        <v>72008</v>
      </c>
      <c r="AI17" s="16">
        <f>$C17-AE17</f>
        <v>78239</v>
      </c>
      <c r="AJ17" s="9">
        <v>31642</v>
      </c>
      <c r="AK17" s="10">
        <v>704353</v>
      </c>
      <c r="AL17" s="11">
        <v>0.157</v>
      </c>
      <c r="AM17" s="11">
        <v>1.6899999999999998E-2</v>
      </c>
      <c r="AN17" s="11">
        <v>0.60399999999999998</v>
      </c>
      <c r="AO17">
        <v>141.69</v>
      </c>
      <c r="AP17" s="11">
        <v>0.13</v>
      </c>
      <c r="AQ17" s="13">
        <v>5.98</v>
      </c>
      <c r="AR17" s="13">
        <v>55.22</v>
      </c>
      <c r="AS17">
        <v>122</v>
      </c>
      <c r="AT17" s="6">
        <f>AF17/$AS17*100</f>
        <v>56786.885245901634</v>
      </c>
      <c r="AU17" s="6">
        <f>AG17/$AS17*100</f>
        <v>62060.655737704918</v>
      </c>
      <c r="AV17" s="6">
        <f>AH17/$AS17*100</f>
        <v>59022.950819672129</v>
      </c>
      <c r="AW17" s="6">
        <f>AI17/$AS17*100</f>
        <v>64130.327868852466</v>
      </c>
      <c r="AX17" s="2">
        <v>110.9</v>
      </c>
      <c r="AY17" s="2">
        <v>107.7</v>
      </c>
      <c r="AZ17" s="2">
        <v>91.9</v>
      </c>
      <c r="BA17" s="2">
        <v>108.8</v>
      </c>
      <c r="BB17" s="2">
        <v>105.7</v>
      </c>
      <c r="BC17" s="2">
        <v>106.2</v>
      </c>
      <c r="BD17" s="10">
        <v>183994</v>
      </c>
      <c r="BE17" s="26">
        <v>1796</v>
      </c>
      <c r="BF17" s="9">
        <v>995</v>
      </c>
      <c r="BG17">
        <v>2.6829999999999998</v>
      </c>
      <c r="BH17" s="4">
        <v>52.4</v>
      </c>
      <c r="BI17" s="4">
        <f>AT17/(2087+$BH17/60*262.5)*2087</f>
        <v>51166.423964682872</v>
      </c>
      <c r="BJ17" s="4">
        <f>AU17/(2087+$BH17/60*262.5)*2087</f>
        <v>55918.224943158195</v>
      </c>
      <c r="BK17" s="4">
        <f>AV17/(2087+$BH17/60*262.5)*2087</f>
        <v>53181.175762830324</v>
      </c>
      <c r="BL17" s="4">
        <f>AW17/(2087+$BH17/60*262.5)*2087</f>
        <v>57783.05202905347</v>
      </c>
      <c r="BM17" s="4"/>
      <c r="BN17" s="14">
        <f>BI17-$BE17*12</f>
        <v>29614.423964682872</v>
      </c>
      <c r="BO17" s="14">
        <f>BJ17-$BE17*12</f>
        <v>34366.224943158195</v>
      </c>
      <c r="BP17" s="14">
        <f>BK17-$BE17*12</f>
        <v>31629.175762830324</v>
      </c>
      <c r="BQ17" s="14">
        <f>BL17-$BE17*12</f>
        <v>36231.05202905347</v>
      </c>
      <c r="BR17" s="14">
        <f>BI17-12*$BF17</f>
        <v>39226.423964682872</v>
      </c>
      <c r="BS17" s="14">
        <f>BJ17-12*$BF17</f>
        <v>43978.224943158195</v>
      </c>
      <c r="BT17" s="14">
        <f>BK17-12*$BF17</f>
        <v>41241.175762830324</v>
      </c>
      <c r="BU17" s="14">
        <f>BL17-12*$BF17</f>
        <v>45843.05202905347</v>
      </c>
      <c r="BV17" s="2">
        <v>78</v>
      </c>
      <c r="BW17" s="2">
        <v>17</v>
      </c>
      <c r="BX17" s="2">
        <v>27</v>
      </c>
      <c r="BY17" s="2">
        <v>162</v>
      </c>
      <c r="BZ17" s="2">
        <v>73</v>
      </c>
      <c r="CA17" s="2">
        <v>11</v>
      </c>
      <c r="CB17">
        <v>92.160700000000006</v>
      </c>
      <c r="CC17">
        <v>74.761399999999995</v>
      </c>
      <c r="CD17">
        <v>36.982399999999998</v>
      </c>
      <c r="CE17">
        <v>79</v>
      </c>
      <c r="CF17">
        <v>52.7</v>
      </c>
      <c r="CG17">
        <v>50</v>
      </c>
      <c r="CH17" s="11"/>
      <c r="CJ17" t="s">
        <v>384</v>
      </c>
      <c r="CK17" t="s">
        <v>375</v>
      </c>
    </row>
    <row r="18" spans="1:89">
      <c r="A18" s="7" t="s">
        <v>82</v>
      </c>
      <c r="B18" t="s">
        <v>100</v>
      </c>
      <c r="C18" s="6">
        <v>103685</v>
      </c>
      <c r="D18" s="2">
        <v>884</v>
      </c>
      <c r="E18">
        <v>10.25</v>
      </c>
      <c r="F18" s="9">
        <v>17810</v>
      </c>
      <c r="G18" s="9">
        <v>7932</v>
      </c>
      <c r="H18" s="9">
        <v>4777</v>
      </c>
      <c r="I18" s="9">
        <v>0</v>
      </c>
      <c r="J18" s="9">
        <v>2207</v>
      </c>
      <c r="K18" s="9">
        <v>150</v>
      </c>
      <c r="L18" s="9">
        <v>5341</v>
      </c>
      <c r="M18" s="9">
        <v>15094</v>
      </c>
      <c r="N18" s="9">
        <v>7932</v>
      </c>
      <c r="O18" s="9">
        <v>4775</v>
      </c>
      <c r="P18" s="9">
        <v>0</v>
      </c>
      <c r="Q18" s="9">
        <v>10949</v>
      </c>
      <c r="R18" s="9">
        <v>7932</v>
      </c>
      <c r="S18" s="9">
        <v>4670</v>
      </c>
      <c r="T18" s="9">
        <v>0</v>
      </c>
      <c r="U18" s="9">
        <v>2432</v>
      </c>
      <c r="V18" s="9">
        <v>300</v>
      </c>
      <c r="W18" s="9">
        <v>5341</v>
      </c>
      <c r="X18" s="9">
        <v>8581</v>
      </c>
      <c r="Y18" s="9">
        <v>7932</v>
      </c>
      <c r="Z18" s="9">
        <v>4665</v>
      </c>
      <c r="AA18" s="9">
        <v>0</v>
      </c>
      <c r="AB18" s="9">
        <f>SUM(F18:L18)</f>
        <v>38217</v>
      </c>
      <c r="AC18" s="9">
        <f>SUM(Q18:W18)</f>
        <v>31624</v>
      </c>
      <c r="AD18" s="9">
        <f>SUM(J18:P18)</f>
        <v>35499</v>
      </c>
      <c r="AE18" s="9">
        <f>SUM(U18:AA18)</f>
        <v>29251</v>
      </c>
      <c r="AF18" s="16">
        <f>$C18-AB18</f>
        <v>65468</v>
      </c>
      <c r="AG18" s="16">
        <f>$C18-AC18</f>
        <v>72061</v>
      </c>
      <c r="AH18" s="16">
        <f>$C18-AD18</f>
        <v>68186</v>
      </c>
      <c r="AI18" s="16">
        <f>$C18-AE18</f>
        <v>74434</v>
      </c>
      <c r="AJ18" s="9">
        <v>50434</v>
      </c>
      <c r="AK18" s="10">
        <v>2704958</v>
      </c>
      <c r="AL18" s="11">
        <v>3.0000000000000001E-3</v>
      </c>
      <c r="AM18" s="11">
        <v>1.3899999999999999E-2</v>
      </c>
      <c r="AN18" s="11">
        <v>0.36499999999999999</v>
      </c>
      <c r="AO18">
        <v>111.67</v>
      </c>
      <c r="AP18" s="11">
        <v>0.217</v>
      </c>
      <c r="AQ18" s="13">
        <v>9.0299999999999994</v>
      </c>
      <c r="AR18" s="13">
        <v>29.46</v>
      </c>
      <c r="AS18" s="6">
        <v>116.9</v>
      </c>
      <c r="AT18" s="6">
        <f>AF18/$AS18*100</f>
        <v>56003.421727972622</v>
      </c>
      <c r="AU18" s="6">
        <f>AG18/$AS18*100</f>
        <v>61643.284858853716</v>
      </c>
      <c r="AV18" s="6">
        <f>AH18/$AS18*100</f>
        <v>58328.485885372109</v>
      </c>
      <c r="AW18" s="6">
        <f>AI18/$AS18*100</f>
        <v>63673.224978614198</v>
      </c>
      <c r="AX18" s="2">
        <v>111.2</v>
      </c>
      <c r="AY18" s="2">
        <v>134.80000000000001</v>
      </c>
      <c r="AZ18" s="2">
        <v>117.3</v>
      </c>
      <c r="BA18" s="2">
        <v>116.5</v>
      </c>
      <c r="BB18" s="2">
        <v>108.5</v>
      </c>
      <c r="BC18" s="2">
        <v>104.4</v>
      </c>
      <c r="BD18" s="9">
        <v>225200</v>
      </c>
      <c r="BE18" s="9">
        <v>1847</v>
      </c>
      <c r="BF18" s="9">
        <v>987</v>
      </c>
      <c r="BG18">
        <v>2.738</v>
      </c>
      <c r="BH18" s="4">
        <v>68.8</v>
      </c>
      <c r="BI18" s="4">
        <f>AT18/(2087+$BH18/60*262.5)*2087</f>
        <v>48944.363964103373</v>
      </c>
      <c r="BJ18" s="4">
        <f>AU18/(2087+$BH18/60*262.5)*2087</f>
        <v>53873.339824299706</v>
      </c>
      <c r="BK18" s="4">
        <f>AV18/(2087+$BH18/60*262.5)*2087</f>
        <v>50976.360989435336</v>
      </c>
      <c r="BL18" s="4">
        <f>AW18/(2087+$BH18/60*262.5)*2087</f>
        <v>55647.412282398589</v>
      </c>
      <c r="BM18" s="4"/>
      <c r="BN18" s="14">
        <f>BI18-$BE18*12</f>
        <v>26780.363964103373</v>
      </c>
      <c r="BO18" s="14">
        <f>BJ18-$BE18*12</f>
        <v>31709.339824299706</v>
      </c>
      <c r="BP18" s="14">
        <f>BK18-$BE18*12</f>
        <v>28812.360989435336</v>
      </c>
      <c r="BQ18" s="14">
        <f>BL18-$BE18*12</f>
        <v>33483.412282398589</v>
      </c>
      <c r="BR18" s="14">
        <f>BI18-12*$BF18</f>
        <v>37100.363964103373</v>
      </c>
      <c r="BS18" s="14">
        <f>BJ18-12*$BF18</f>
        <v>42029.339824299706</v>
      </c>
      <c r="BT18" s="14">
        <f>BK18-12*$BF18</f>
        <v>39132.360989435336</v>
      </c>
      <c r="BU18" s="14">
        <f>BL18-12*$BF18</f>
        <v>43803.412282398589</v>
      </c>
      <c r="BV18" s="2">
        <v>93</v>
      </c>
      <c r="BW18" s="2">
        <v>112</v>
      </c>
      <c r="BX18" s="2">
        <v>121</v>
      </c>
      <c r="BY18" s="2">
        <v>92</v>
      </c>
      <c r="BZ18" s="2">
        <v>149</v>
      </c>
      <c r="CA18" s="2">
        <v>52</v>
      </c>
      <c r="CB18">
        <v>73.111500000000007</v>
      </c>
      <c r="CC18">
        <v>82.433800000000005</v>
      </c>
      <c r="CD18">
        <v>18.842400000000001</v>
      </c>
      <c r="CE18">
        <v>46</v>
      </c>
      <c r="CF18">
        <v>47.6</v>
      </c>
      <c r="CG18">
        <v>31</v>
      </c>
      <c r="CH18" s="11"/>
      <c r="CJ18" t="s">
        <v>385</v>
      </c>
      <c r="CK18" t="s">
        <v>382</v>
      </c>
    </row>
    <row r="19" spans="1:89">
      <c r="A19" s="7" t="s">
        <v>47</v>
      </c>
      <c r="B19" t="s">
        <v>94</v>
      </c>
      <c r="C19" s="6">
        <v>114236</v>
      </c>
      <c r="D19" s="2">
        <v>348</v>
      </c>
      <c r="E19">
        <v>7.75</v>
      </c>
      <c r="F19" s="9">
        <v>20418</v>
      </c>
      <c r="G19" s="9">
        <v>8739</v>
      </c>
      <c r="H19" s="9">
        <v>7198</v>
      </c>
      <c r="I19" s="9">
        <v>0</v>
      </c>
      <c r="J19" s="9">
        <v>2041</v>
      </c>
      <c r="K19" s="9">
        <v>272</v>
      </c>
      <c r="L19" s="9">
        <v>1910</v>
      </c>
      <c r="M19" s="9">
        <v>17626</v>
      </c>
      <c r="N19" s="9">
        <v>8739</v>
      </c>
      <c r="O19" s="9">
        <v>7139</v>
      </c>
      <c r="P19" s="9">
        <v>0</v>
      </c>
      <c r="Q19" s="9">
        <v>13587</v>
      </c>
      <c r="R19" s="9">
        <v>8739</v>
      </c>
      <c r="S19" s="9">
        <v>4293</v>
      </c>
      <c r="T19" s="9">
        <v>0</v>
      </c>
      <c r="U19" s="9">
        <v>2313</v>
      </c>
      <c r="V19" s="9">
        <v>544</v>
      </c>
      <c r="W19" s="9">
        <v>1910</v>
      </c>
      <c r="X19" s="9">
        <v>10631</v>
      </c>
      <c r="Y19" s="9">
        <v>8739</v>
      </c>
      <c r="Z19" s="9">
        <v>4204</v>
      </c>
      <c r="AA19" s="9">
        <v>0</v>
      </c>
      <c r="AB19" s="9">
        <f>SUM(F19:L19)</f>
        <v>40578</v>
      </c>
      <c r="AC19" s="9">
        <f>SUM(Q19:W19)</f>
        <v>31386</v>
      </c>
      <c r="AD19" s="9">
        <f>SUM(J19:P19)</f>
        <v>37727</v>
      </c>
      <c r="AE19" s="9">
        <f>SUM(U19:AA19)</f>
        <v>28341</v>
      </c>
      <c r="AF19" s="16">
        <f>$C19-AB19</f>
        <v>73658</v>
      </c>
      <c r="AG19" s="16">
        <f>$C19-AC19</f>
        <v>82850</v>
      </c>
      <c r="AH19" s="16">
        <f>$C19-AD19</f>
        <v>76509</v>
      </c>
      <c r="AI19" s="16">
        <f>$C19-AE19</f>
        <v>85895</v>
      </c>
      <c r="AJ19" s="9">
        <v>68117</v>
      </c>
      <c r="AK19" s="10">
        <v>1406630</v>
      </c>
      <c r="AL19" s="11">
        <v>8.1000000000000003E-2</v>
      </c>
      <c r="AM19" s="11">
        <v>2.2200000000000001E-2</v>
      </c>
      <c r="AN19" s="11">
        <v>0.436</v>
      </c>
      <c r="AO19">
        <v>116.68</v>
      </c>
      <c r="AP19" s="11">
        <v>0.15</v>
      </c>
      <c r="AQ19" s="13">
        <v>3.98</v>
      </c>
      <c r="AR19" s="13">
        <v>20.82</v>
      </c>
      <c r="AS19" s="6">
        <v>132.30000000000001</v>
      </c>
      <c r="AT19" s="6">
        <f>AF19/$AS19*100</f>
        <v>55674.98110355252</v>
      </c>
      <c r="AU19" s="6">
        <f>AG19/$AS19*100</f>
        <v>62622.826908541188</v>
      </c>
      <c r="AV19" s="6">
        <f>AH19/$AS19*100</f>
        <v>57829.931972789112</v>
      </c>
      <c r="AW19" s="6">
        <f>AI19/$AS19*100</f>
        <v>64924.414210128489</v>
      </c>
      <c r="AX19" s="2">
        <v>105.5</v>
      </c>
      <c r="AY19" s="2">
        <v>194.4</v>
      </c>
      <c r="AZ19" s="2">
        <v>101.9</v>
      </c>
      <c r="BA19" s="2">
        <v>113.1</v>
      </c>
      <c r="BB19" s="2">
        <v>111.5</v>
      </c>
      <c r="BC19" s="2">
        <v>105.8</v>
      </c>
      <c r="BD19" s="9">
        <v>488600</v>
      </c>
      <c r="BE19" s="9">
        <v>2330</v>
      </c>
      <c r="BF19" s="9">
        <v>1427</v>
      </c>
      <c r="BG19" s="2">
        <v>3.3919999999999999</v>
      </c>
      <c r="BH19" s="4">
        <v>47</v>
      </c>
      <c r="BI19" s="4">
        <f>AT19/(2087+$BH19/60*262.5)*2087</f>
        <v>50681.5050708747</v>
      </c>
      <c r="BJ19" s="4">
        <f>AU19/(2087+$BH19/60*262.5)*2087</f>
        <v>57006.200210730261</v>
      </c>
      <c r="BK19" s="4">
        <f>AV19/(2087+$BH19/60*262.5)*2087</f>
        <v>52643.178900697181</v>
      </c>
      <c r="BL19" s="4">
        <f>AW19/(2087+$BH19/60*262.5)*2087</f>
        <v>59101.358685584491</v>
      </c>
      <c r="BM19" s="4"/>
      <c r="BN19" s="14">
        <f>BI19-$BE19*12</f>
        <v>22721.5050708747</v>
      </c>
      <c r="BO19" s="14">
        <f>BJ19-$BE19*12</f>
        <v>29046.200210730261</v>
      </c>
      <c r="BP19" s="14">
        <f>BK19-$BE19*12</f>
        <v>24683.178900697181</v>
      </c>
      <c r="BQ19" s="14">
        <f>BL19-$BE19*12</f>
        <v>31141.358685584491</v>
      </c>
      <c r="BR19" s="14">
        <f>BI19-12*$BF19</f>
        <v>33557.5050708747</v>
      </c>
      <c r="BS19" s="14">
        <f>BJ19-12*$BF19</f>
        <v>39882.200210730261</v>
      </c>
      <c r="BT19" s="14">
        <f>BK19-12*$BF19</f>
        <v>35519.178900697181</v>
      </c>
      <c r="BU19" s="14">
        <f>BL19-12*$BF19</f>
        <v>41977.358685584491</v>
      </c>
      <c r="BV19" s="2">
        <v>22</v>
      </c>
      <c r="BW19" s="2">
        <v>54</v>
      </c>
      <c r="BX19" s="2">
        <v>72</v>
      </c>
      <c r="BY19" s="2">
        <v>50</v>
      </c>
      <c r="BZ19" s="2">
        <v>45</v>
      </c>
      <c r="CA19" s="2">
        <v>13</v>
      </c>
      <c r="CB19">
        <v>22.953199999999999</v>
      </c>
      <c r="CC19">
        <v>78.920100000000005</v>
      </c>
      <c r="CD19">
        <v>45.194299999999998</v>
      </c>
      <c r="CE19">
        <v>85</v>
      </c>
      <c r="CF19">
        <v>58.8</v>
      </c>
      <c r="CG19">
        <v>75</v>
      </c>
      <c r="CH19" s="11"/>
      <c r="CJ19" t="s">
        <v>397</v>
      </c>
      <c r="CK19" t="s">
        <v>396</v>
      </c>
    </row>
    <row r="20" spans="1:89">
      <c r="A20" s="7" t="s">
        <v>49</v>
      </c>
      <c r="B20" t="s">
        <v>101</v>
      </c>
      <c r="C20" s="6">
        <v>112468</v>
      </c>
      <c r="D20" s="2">
        <v>1696</v>
      </c>
      <c r="E20">
        <v>6.25</v>
      </c>
      <c r="F20" s="9">
        <v>20161</v>
      </c>
      <c r="G20" s="9">
        <v>8604</v>
      </c>
      <c r="H20" s="9">
        <v>5256</v>
      </c>
      <c r="I20" s="9">
        <v>0</v>
      </c>
      <c r="J20" s="9">
        <v>1607</v>
      </c>
      <c r="K20" s="9">
        <v>101</v>
      </c>
      <c r="L20" s="9">
        <v>2095</v>
      </c>
      <c r="M20" s="9">
        <v>17202</v>
      </c>
      <c r="N20" s="9">
        <v>8604</v>
      </c>
      <c r="O20" s="9">
        <v>5252</v>
      </c>
      <c r="P20" s="9">
        <v>0</v>
      </c>
      <c r="Q20" s="9">
        <v>13145</v>
      </c>
      <c r="R20" s="9">
        <v>8604</v>
      </c>
      <c r="S20" s="9">
        <v>5032</v>
      </c>
      <c r="T20" s="9">
        <v>0</v>
      </c>
      <c r="U20" s="10">
        <v>1765</v>
      </c>
      <c r="V20">
        <v>201</v>
      </c>
      <c r="W20" s="10">
        <v>2095</v>
      </c>
      <c r="X20" s="9">
        <v>10242</v>
      </c>
      <c r="Y20" s="9">
        <v>8604</v>
      </c>
      <c r="Z20" s="9">
        <v>5023</v>
      </c>
      <c r="AA20" s="9">
        <v>0</v>
      </c>
      <c r="AB20" s="9">
        <f>SUM(F20:L20)</f>
        <v>37824</v>
      </c>
      <c r="AC20" s="9">
        <f>SUM(Q20:W20)</f>
        <v>30842</v>
      </c>
      <c r="AD20" s="9">
        <f>SUM(J20:P20)</f>
        <v>34861</v>
      </c>
      <c r="AE20" s="9">
        <f>SUM(U20:AA20)</f>
        <v>27930</v>
      </c>
      <c r="AF20" s="16">
        <f>$C20-AB20</f>
        <v>74644</v>
      </c>
      <c r="AG20" s="16">
        <f>$C20-AC20</f>
        <v>81626</v>
      </c>
      <c r="AH20" s="16">
        <f>$C20-AD20</f>
        <v>77607</v>
      </c>
      <c r="AI20" s="16">
        <f>$C20-AE20</f>
        <v>84538</v>
      </c>
      <c r="AJ20" s="9">
        <v>58516</v>
      </c>
      <c r="AK20" s="10">
        <v>673184</v>
      </c>
      <c r="AL20" s="11">
        <v>0.09</v>
      </c>
      <c r="AM20" s="11">
        <v>1.4500000000000001E-2</v>
      </c>
      <c r="AN20" s="11">
        <v>0.46400000000000002</v>
      </c>
      <c r="AO20">
        <v>176.68</v>
      </c>
      <c r="AP20" s="11">
        <v>0.21099999999999999</v>
      </c>
      <c r="AQ20" s="13">
        <v>7.06</v>
      </c>
      <c r="AR20" s="13">
        <v>23.16</v>
      </c>
      <c r="AS20" s="6">
        <v>132.5</v>
      </c>
      <c r="AT20" s="6">
        <f>AF20/$AS20*100</f>
        <v>56335.094339622643</v>
      </c>
      <c r="AU20" s="6">
        <f>AG20/$AS20*100</f>
        <v>61604.528301886799</v>
      </c>
      <c r="AV20" s="6">
        <f>AH20/$AS20*100</f>
        <v>58571.320754716973</v>
      </c>
      <c r="AW20" s="6">
        <f>AI20/$AS20*100</f>
        <v>63802.264150943389</v>
      </c>
      <c r="AX20" s="2">
        <v>116.7</v>
      </c>
      <c r="AY20" s="2">
        <v>152.69999999999999</v>
      </c>
      <c r="AZ20" s="2">
        <v>138.6</v>
      </c>
      <c r="BA20" s="2">
        <v>104.5</v>
      </c>
      <c r="BB20" s="2">
        <v>123.5</v>
      </c>
      <c r="BC20" s="2">
        <v>128.6</v>
      </c>
      <c r="BD20" s="9">
        <v>423200</v>
      </c>
      <c r="BE20" s="9">
        <v>2243</v>
      </c>
      <c r="BF20" s="9">
        <v>1369</v>
      </c>
      <c r="BG20">
        <v>2.5910000000000002</v>
      </c>
      <c r="BH20" s="4">
        <v>60.6</v>
      </c>
      <c r="BI20" s="4">
        <f>AT20/(2087+$BH20/60*262.5)*2087</f>
        <v>49985.15890388158</v>
      </c>
      <c r="BJ20" s="4">
        <f>AU20/(2087+$BH20/60*262.5)*2087</f>
        <v>54660.636898990379</v>
      </c>
      <c r="BK20" s="4">
        <f>AV20/(2087+$BH20/60*262.5)*2087</f>
        <v>51969.324085707318</v>
      </c>
      <c r="BL20" s="4">
        <f>AW20/(2087+$BH20/60*262.5)*2087</f>
        <v>56610.650064524147</v>
      </c>
      <c r="BM20" s="4"/>
      <c r="BN20" s="14">
        <f>BI20-$BE20*12</f>
        <v>23069.15890388158</v>
      </c>
      <c r="BO20" s="14">
        <f>BJ20-$BE20*12</f>
        <v>27744.636898990379</v>
      </c>
      <c r="BP20" s="14">
        <f>BK20-$BE20*12</f>
        <v>25053.324085707318</v>
      </c>
      <c r="BQ20" s="14">
        <f>BL20-$BE20*12</f>
        <v>29694.650064524147</v>
      </c>
      <c r="BR20" s="14">
        <f>BI20-12*$BF20</f>
        <v>33557.15890388158</v>
      </c>
      <c r="BS20" s="14">
        <f>BJ20-12*$BF20</f>
        <v>38232.636898990379</v>
      </c>
      <c r="BT20" s="14">
        <f>BK20-12*$BF20</f>
        <v>35541.324085707318</v>
      </c>
      <c r="BU20" s="14">
        <f>BL20-12*$BF20</f>
        <v>40182.650064524147</v>
      </c>
      <c r="BV20" s="2">
        <v>58</v>
      </c>
      <c r="BW20" s="2">
        <v>154</v>
      </c>
      <c r="BX20" s="2">
        <v>74</v>
      </c>
      <c r="BY20" s="2">
        <v>37</v>
      </c>
      <c r="BZ20" s="2">
        <v>63</v>
      </c>
      <c r="CA20" s="2">
        <v>31</v>
      </c>
      <c r="CB20">
        <v>79</v>
      </c>
      <c r="CC20">
        <v>82.325900000000004</v>
      </c>
      <c r="CD20">
        <v>19.164400000000001</v>
      </c>
      <c r="CE20">
        <v>50</v>
      </c>
      <c r="CF20">
        <v>43.3</v>
      </c>
      <c r="CG20">
        <v>1</v>
      </c>
      <c r="CH20" s="11"/>
    </row>
    <row r="21" spans="1:89">
      <c r="A21" s="8" t="s">
        <v>52</v>
      </c>
      <c r="B21" s="2" t="s">
        <v>94</v>
      </c>
      <c r="C21" s="6">
        <v>120774</v>
      </c>
      <c r="D21" s="2">
        <v>827</v>
      </c>
      <c r="E21">
        <v>9.25</v>
      </c>
      <c r="F21" s="9">
        <v>22079</v>
      </c>
      <c r="G21" s="9">
        <v>9239</v>
      </c>
      <c r="H21" s="9">
        <v>7806</v>
      </c>
      <c r="I21" s="9">
        <v>0</v>
      </c>
      <c r="J21" s="9">
        <v>2414</v>
      </c>
      <c r="K21" s="9">
        <v>255</v>
      </c>
      <c r="L21" s="9">
        <v>1921</v>
      </c>
      <c r="M21" s="9">
        <v>19195</v>
      </c>
      <c r="N21" s="9">
        <v>9239</v>
      </c>
      <c r="O21" s="9">
        <v>7747</v>
      </c>
      <c r="P21" s="9">
        <v>0</v>
      </c>
      <c r="Q21" s="9">
        <v>15221</v>
      </c>
      <c r="R21" s="9">
        <v>9239</v>
      </c>
      <c r="S21" s="9">
        <v>4846</v>
      </c>
      <c r="T21" s="9">
        <v>0</v>
      </c>
      <c r="U21" s="9">
        <v>2724</v>
      </c>
      <c r="V21" s="9">
        <v>511</v>
      </c>
      <c r="W21" s="9">
        <v>1921</v>
      </c>
      <c r="X21" s="9">
        <v>12069</v>
      </c>
      <c r="Y21" s="9">
        <v>9239</v>
      </c>
      <c r="Z21" s="9">
        <v>4728</v>
      </c>
      <c r="AA21" s="9">
        <v>0</v>
      </c>
      <c r="AB21" s="9">
        <f>SUM(F21:L21)</f>
        <v>43714</v>
      </c>
      <c r="AC21" s="9">
        <f>SUM(Q21:W21)</f>
        <v>34462</v>
      </c>
      <c r="AD21" s="9">
        <f>SUM(J21:P21)</f>
        <v>40771</v>
      </c>
      <c r="AE21" s="9">
        <f>SUM(U21:AA21)</f>
        <v>31192</v>
      </c>
      <c r="AF21" s="16">
        <f>$C21-AB21</f>
        <v>77060</v>
      </c>
      <c r="AG21" s="16">
        <f>$C21-AC21</f>
        <v>86312</v>
      </c>
      <c r="AH21" s="16">
        <f>$C21-AD21</f>
        <v>80003</v>
      </c>
      <c r="AI21" s="16">
        <f>$C21-AE21</f>
        <v>89582</v>
      </c>
      <c r="AJ21" s="9">
        <v>51538</v>
      </c>
      <c r="AK21" s="10">
        <v>3976322</v>
      </c>
      <c r="AL21" s="11">
        <v>4.8000000000000001E-2</v>
      </c>
      <c r="AM21" s="11">
        <v>1.37E-2</v>
      </c>
      <c r="AN21" s="11">
        <v>0.32500000000000001</v>
      </c>
      <c r="AO21">
        <v>96.68</v>
      </c>
      <c r="AP21" s="11">
        <v>0.215</v>
      </c>
      <c r="AQ21" s="13">
        <v>6.34</v>
      </c>
      <c r="AR21" s="13">
        <v>23.59</v>
      </c>
      <c r="AS21" s="6">
        <v>136.4</v>
      </c>
      <c r="AT21" s="6">
        <f>AF21/$AS21*100</f>
        <v>56495.601173020521</v>
      </c>
      <c r="AU21" s="6">
        <f>AG21/$AS21*100</f>
        <v>63278.592375366563</v>
      </c>
      <c r="AV21" s="6">
        <f>AH21/$AS21*100</f>
        <v>58653.225806451606</v>
      </c>
      <c r="AW21" s="6">
        <f>AI21/$AS21*100</f>
        <v>65675.953079178886</v>
      </c>
      <c r="AX21" s="2">
        <v>106</v>
      </c>
      <c r="AY21" s="2">
        <v>207.1</v>
      </c>
      <c r="AZ21" s="2">
        <v>101.7</v>
      </c>
      <c r="BA21" s="2">
        <v>113.6</v>
      </c>
      <c r="BB21" s="2">
        <v>109.1</v>
      </c>
      <c r="BC21" s="2">
        <v>107</v>
      </c>
      <c r="BD21" s="9">
        <v>496300</v>
      </c>
      <c r="BE21" s="9">
        <v>2464</v>
      </c>
      <c r="BF21" s="9">
        <v>1241</v>
      </c>
      <c r="BG21">
        <v>3.4359999999999999</v>
      </c>
      <c r="BH21" s="4">
        <v>61</v>
      </c>
      <c r="BI21" s="4">
        <f>AT21/(2087+$BH21/60*262.5)*2087</f>
        <v>50090.306260142883</v>
      </c>
      <c r="BJ21" s="4">
        <f>AU21/(2087+$BH21/60*262.5)*2087</f>
        <v>56104.263092725829</v>
      </c>
      <c r="BK21" s="4">
        <f>AV21/(2087+$BH21/60*262.5)*2087</f>
        <v>52003.306147550109</v>
      </c>
      <c r="BL21" s="4">
        <f>AW21/(2087+$BH21/60*262.5)*2087</f>
        <v>58229.818523178306</v>
      </c>
      <c r="BM21" s="4"/>
      <c r="BN21" s="14">
        <f>BI21-$BE21*12</f>
        <v>20522.306260142883</v>
      </c>
      <c r="BO21" s="14">
        <f>BJ21-$BE21*12</f>
        <v>26536.263092725829</v>
      </c>
      <c r="BP21" s="14">
        <f>BK21-$BE21*12</f>
        <v>22435.306147550109</v>
      </c>
      <c r="BQ21" s="14">
        <f>BL21-$BE21*12</f>
        <v>28661.818523178306</v>
      </c>
      <c r="BR21" s="14">
        <f>BI21-12*$BF21</f>
        <v>35198.306260142883</v>
      </c>
      <c r="BS21" s="14">
        <f>BJ21-12*$BF21</f>
        <v>41212.263092725829</v>
      </c>
      <c r="BT21" s="14">
        <f>BK21-12*$BF21</f>
        <v>37111.306147550109</v>
      </c>
      <c r="BU21" s="14">
        <f>BL21-12*$BF21</f>
        <v>43337.818523178306</v>
      </c>
      <c r="BV21" s="2">
        <v>53</v>
      </c>
      <c r="BW21" s="2">
        <v>42</v>
      </c>
      <c r="BX21" s="2">
        <v>73</v>
      </c>
      <c r="BY21" s="2">
        <v>95</v>
      </c>
      <c r="BZ21" s="2">
        <v>114</v>
      </c>
      <c r="CA21" s="2">
        <v>18</v>
      </c>
      <c r="CB21">
        <v>22.785599999999999</v>
      </c>
      <c r="CC21">
        <v>83.7042</v>
      </c>
      <c r="CD21">
        <v>46.722099999999998</v>
      </c>
      <c r="CE21">
        <v>87</v>
      </c>
      <c r="CF21">
        <v>35.5</v>
      </c>
      <c r="CG21">
        <v>52</v>
      </c>
      <c r="CH21" s="11"/>
    </row>
    <row r="22" spans="1:89">
      <c r="A22" s="8" t="s">
        <v>45</v>
      </c>
      <c r="B22" s="2" t="s">
        <v>94</v>
      </c>
      <c r="C22" s="6">
        <v>141317</v>
      </c>
      <c r="D22" s="2">
        <v>1907</v>
      </c>
      <c r="E22">
        <v>8.75</v>
      </c>
      <c r="F22" s="9">
        <v>27296</v>
      </c>
      <c r="G22" s="9">
        <v>9935</v>
      </c>
      <c r="H22" s="9">
        <v>9717</v>
      </c>
      <c r="I22" s="9">
        <v>0</v>
      </c>
      <c r="J22" s="9">
        <v>2737</v>
      </c>
      <c r="K22" s="9">
        <v>280</v>
      </c>
      <c r="L22" s="9">
        <v>1927</v>
      </c>
      <c r="M22" s="9">
        <v>24126</v>
      </c>
      <c r="N22" s="9">
        <v>10010</v>
      </c>
      <c r="O22" s="9">
        <v>9658</v>
      </c>
      <c r="P22" s="9">
        <v>0</v>
      </c>
      <c r="Q22" s="9">
        <v>20357</v>
      </c>
      <c r="R22" s="9">
        <v>9935</v>
      </c>
      <c r="S22" s="9">
        <v>6757</v>
      </c>
      <c r="T22" s="9">
        <v>0</v>
      </c>
      <c r="U22" s="9">
        <v>3040</v>
      </c>
      <c r="V22" s="9">
        <v>559</v>
      </c>
      <c r="W22" s="9">
        <v>1927</v>
      </c>
      <c r="X22" s="9">
        <v>16589</v>
      </c>
      <c r="Y22" s="9">
        <v>10010</v>
      </c>
      <c r="Z22" s="9">
        <v>6638</v>
      </c>
      <c r="AA22" s="9">
        <v>0</v>
      </c>
      <c r="AB22" s="9">
        <f>SUM(F22:L22)</f>
        <v>51892</v>
      </c>
      <c r="AC22" s="9">
        <f>SUM(Q22:W22)</f>
        <v>42575</v>
      </c>
      <c r="AD22" s="9">
        <f>SUM(J22:P22)</f>
        <v>48738</v>
      </c>
      <c r="AE22" s="9">
        <f>SUM(U22:AA22)</f>
        <v>38763</v>
      </c>
      <c r="AF22" s="16">
        <f>$C22-AB22</f>
        <v>89425</v>
      </c>
      <c r="AG22" s="16">
        <f>$C22-AC22</f>
        <v>98742</v>
      </c>
      <c r="AH22" s="16">
        <f>$C22-AD22</f>
        <v>92579</v>
      </c>
      <c r="AI22" s="16">
        <f>$C22-AE22</f>
        <v>102554</v>
      </c>
      <c r="AJ22" s="9">
        <v>90303</v>
      </c>
      <c r="AK22" s="10">
        <v>1025350</v>
      </c>
      <c r="AL22" s="11">
        <v>7.5999999999999998E-2</v>
      </c>
      <c r="AM22" s="11">
        <v>3.3399999999999999E-2</v>
      </c>
      <c r="AN22" s="11">
        <v>0.40200000000000002</v>
      </c>
      <c r="AO22">
        <v>156.69</v>
      </c>
      <c r="AP22" s="11">
        <v>0.109</v>
      </c>
      <c r="AQ22" s="13">
        <v>3.29</v>
      </c>
      <c r="AR22" s="13">
        <v>24.27</v>
      </c>
      <c r="AS22" s="6">
        <v>156.1</v>
      </c>
      <c r="AT22" s="6">
        <f>AF22/$AS22*100</f>
        <v>57286.995515695075</v>
      </c>
      <c r="AU22" s="6">
        <f>AG22/$AS22*100</f>
        <v>63255.605381165922</v>
      </c>
      <c r="AV22" s="6">
        <f>AH22/$AS22*100</f>
        <v>59307.495195387572</v>
      </c>
      <c r="AW22" s="6">
        <f>AI22/$AS22*100</f>
        <v>65697.629724535553</v>
      </c>
      <c r="AX22" s="2">
        <v>115.3</v>
      </c>
      <c r="AY22" s="2">
        <v>260.3</v>
      </c>
      <c r="AZ22" s="2">
        <v>137.19999999999999</v>
      </c>
      <c r="BA22" s="2">
        <v>114</v>
      </c>
      <c r="BB22" s="2">
        <v>119</v>
      </c>
      <c r="BC22" s="2">
        <v>103.6</v>
      </c>
      <c r="BD22" s="9">
        <v>658000</v>
      </c>
      <c r="BE22" s="9">
        <v>2776</v>
      </c>
      <c r="BF22" s="9">
        <v>1689</v>
      </c>
      <c r="BG22">
        <v>3.3730000000000002</v>
      </c>
      <c r="BH22" s="4">
        <v>57</v>
      </c>
      <c r="BI22" s="4">
        <f>AT22/(2087+$BH22/60*262.5)*2087</f>
        <v>51172.418657645125</v>
      </c>
      <c r="BJ22" s="4">
        <f>AU22/(2087+$BH22/60*262.5)*2087</f>
        <v>56503.963803110921</v>
      </c>
      <c r="BK22" s="4">
        <f>AV22/(2087+$BH22/60*262.5)*2087</f>
        <v>52977.258561991919</v>
      </c>
      <c r="BL22" s="4">
        <f>AW22/(2087+$BH22/60*262.5)*2087</f>
        <v>58685.336572727276</v>
      </c>
      <c r="BM22" s="4"/>
      <c r="BN22" s="14">
        <f>BI22-$BE22*12</f>
        <v>17860.418657645125</v>
      </c>
      <c r="BO22" s="14">
        <f>BJ22-$BE22*12</f>
        <v>23191.963803110921</v>
      </c>
      <c r="BP22" s="14">
        <f>BK22-$BE22*12</f>
        <v>19665.258561991919</v>
      </c>
      <c r="BQ22" s="14">
        <f>BL22-$BE22*12</f>
        <v>25373.336572727276</v>
      </c>
      <c r="BR22" s="14">
        <f>BI22-12*$BF22</f>
        <v>30904.418657645125</v>
      </c>
      <c r="BS22" s="14">
        <f>BJ22-12*$BF22</f>
        <v>36235.963803110921</v>
      </c>
      <c r="BT22" s="14">
        <f>BK22-12*$BF22</f>
        <v>32709.258561991919</v>
      </c>
      <c r="BU22" s="14">
        <f>BL22-12*$BF22</f>
        <v>38417.336572727276</v>
      </c>
      <c r="BV22" s="2">
        <v>39</v>
      </c>
      <c r="BW22" s="2">
        <v>82</v>
      </c>
      <c r="BX22" s="2">
        <v>77</v>
      </c>
      <c r="BY22" s="2">
        <v>12</v>
      </c>
      <c r="BZ22" s="2">
        <v>101</v>
      </c>
      <c r="CA22" s="2">
        <v>15</v>
      </c>
      <c r="CB22">
        <v>38.345700000000001</v>
      </c>
      <c r="CC22">
        <v>83.043999999999997</v>
      </c>
      <c r="CD22">
        <v>40.678100000000001</v>
      </c>
      <c r="CE22">
        <v>82</v>
      </c>
      <c r="CF22">
        <v>45</v>
      </c>
      <c r="CG22">
        <v>40</v>
      </c>
      <c r="CH22" s="11"/>
    </row>
    <row r="23" spans="1:89">
      <c r="A23" t="s">
        <v>77</v>
      </c>
      <c r="B23" s="7" t="s">
        <v>95</v>
      </c>
      <c r="C23" s="6">
        <v>105613</v>
      </c>
      <c r="D23" s="2">
        <v>1881</v>
      </c>
      <c r="E23">
        <v>5.75</v>
      </c>
      <c r="F23" s="9">
        <v>18290</v>
      </c>
      <c r="G23" s="9">
        <v>8079</v>
      </c>
      <c r="H23" s="9">
        <v>6359</v>
      </c>
      <c r="I23" s="9">
        <v>0</v>
      </c>
      <c r="J23" s="10">
        <v>1366</v>
      </c>
      <c r="K23">
        <v>91</v>
      </c>
      <c r="L23" s="10">
        <v>1389</v>
      </c>
      <c r="M23" s="9">
        <v>15557</v>
      </c>
      <c r="N23" s="9">
        <v>8079</v>
      </c>
      <c r="O23" s="9">
        <v>6315</v>
      </c>
      <c r="P23" s="9">
        <v>0</v>
      </c>
      <c r="Q23" s="9">
        <v>11431</v>
      </c>
      <c r="R23" s="9">
        <v>8079</v>
      </c>
      <c r="S23" s="9">
        <v>5941</v>
      </c>
      <c r="T23" s="9">
        <v>0</v>
      </c>
      <c r="U23" s="9">
        <v>1513</v>
      </c>
      <c r="V23">
        <v>183</v>
      </c>
      <c r="W23" s="9">
        <v>1389</v>
      </c>
      <c r="X23" s="9">
        <v>8813</v>
      </c>
      <c r="Y23" s="9">
        <v>8079</v>
      </c>
      <c r="Z23" s="9">
        <v>5888</v>
      </c>
      <c r="AA23" s="9">
        <v>0</v>
      </c>
      <c r="AB23" s="9">
        <f>SUM(F23:L23)</f>
        <v>35574</v>
      </c>
      <c r="AC23" s="9">
        <f>SUM(Q23:W23)</f>
        <v>28536</v>
      </c>
      <c r="AD23" s="9">
        <f>SUM(J23:P23)</f>
        <v>32797</v>
      </c>
      <c r="AE23" s="9">
        <f>SUM(U23:AA23)</f>
        <v>25865</v>
      </c>
      <c r="AF23" s="16">
        <f>$C23-AB23</f>
        <v>70039</v>
      </c>
      <c r="AG23" s="16">
        <f>$C23-AC23</f>
        <v>77077</v>
      </c>
      <c r="AH23" s="16">
        <f>$C23-AD23</f>
        <v>72816</v>
      </c>
      <c r="AI23" s="16">
        <f>$C23-AE23</f>
        <v>79748</v>
      </c>
      <c r="AJ23" s="9">
        <v>72935</v>
      </c>
      <c r="AK23" s="10">
        <v>681170</v>
      </c>
      <c r="AL23" s="11">
        <v>0.13200000000000001</v>
      </c>
      <c r="AM23" s="11">
        <v>3.6700000000000003E-2</v>
      </c>
      <c r="AN23" s="11">
        <v>0.55400000000000005</v>
      </c>
      <c r="AO23">
        <v>130.05000000000001</v>
      </c>
      <c r="AP23" s="11">
        <v>0.17899999999999999</v>
      </c>
      <c r="AQ23" s="13">
        <v>12.02</v>
      </c>
      <c r="AR23" s="13">
        <v>45.16</v>
      </c>
      <c r="AS23" s="6">
        <v>140.1</v>
      </c>
      <c r="AT23" s="6">
        <f>AF23/$AS23*100</f>
        <v>49992.14846538187</v>
      </c>
      <c r="AU23" s="6">
        <f>AG23/$AS23*100</f>
        <v>55015.70306923626</v>
      </c>
      <c r="AV23" s="6">
        <f>AH23/$AS23*100</f>
        <v>51974.304068522484</v>
      </c>
      <c r="AW23" s="6">
        <f>AI23/$AS23*100</f>
        <v>56922.198429693082</v>
      </c>
      <c r="AX23" s="2">
        <v>107.9</v>
      </c>
      <c r="AY23" s="2">
        <v>226.4</v>
      </c>
      <c r="AZ23" s="2">
        <v>97.3</v>
      </c>
      <c r="BA23" s="2">
        <v>109.3</v>
      </c>
      <c r="BB23" s="2">
        <v>103.4</v>
      </c>
      <c r="BC23" s="2">
        <v>103.7</v>
      </c>
      <c r="BD23" s="9">
        <v>506100</v>
      </c>
      <c r="BE23" s="9">
        <v>2336</v>
      </c>
      <c r="BF23" s="9">
        <v>1362</v>
      </c>
      <c r="BG23">
        <v>2.7629999999999999</v>
      </c>
      <c r="BH23" s="4">
        <v>59.8</v>
      </c>
      <c r="BI23" s="4">
        <f>AT23/(2087+$BH23/60*262.5)*2087</f>
        <v>44423.274829848087</v>
      </c>
      <c r="BJ23" s="4">
        <f>AU23/(2087+$BH23/60*262.5)*2087</f>
        <v>48887.230743731365</v>
      </c>
      <c r="BK23" s="4">
        <f>AV23/(2087+$BH23/60*262.5)*2087</f>
        <v>46184.628278676428</v>
      </c>
      <c r="BL23" s="4">
        <f>AW23/(2087+$BH23/60*262.5)*2087</f>
        <v>50581.3521199721</v>
      </c>
      <c r="BM23" s="4"/>
      <c r="BN23" s="14">
        <f>BI23-$BE23*12</f>
        <v>16391.274829848087</v>
      </c>
      <c r="BO23" s="14">
        <f>BJ23-$BE23*12</f>
        <v>20855.230743731365</v>
      </c>
      <c r="BP23" s="14">
        <f>BK23-$BE23*12</f>
        <v>18152.628278676428</v>
      </c>
      <c r="BQ23" s="14">
        <f>BL23-$BE23*12</f>
        <v>22549.3521199721</v>
      </c>
      <c r="BR23" s="14">
        <f>BI23-12*$BF23</f>
        <v>28079.274829848087</v>
      </c>
      <c r="BS23" s="14">
        <f>BJ23-12*$BF23</f>
        <v>32543.230743731365</v>
      </c>
      <c r="BT23" s="14">
        <f>BK23-12*$BF23</f>
        <v>29840.628278676428</v>
      </c>
      <c r="BU23" s="14">
        <f>BL23-12*$BF23</f>
        <v>34237.3521199721</v>
      </c>
      <c r="BV23" s="2">
        <v>44</v>
      </c>
      <c r="BW23" s="2">
        <v>62</v>
      </c>
      <c r="BX23" s="2">
        <v>40</v>
      </c>
      <c r="BY23" s="2">
        <v>22</v>
      </c>
      <c r="BZ23" s="2">
        <v>86</v>
      </c>
      <c r="CA23" s="2">
        <v>27</v>
      </c>
      <c r="CB23">
        <v>73.832300000000004</v>
      </c>
      <c r="CC23">
        <v>88.310400000000001</v>
      </c>
      <c r="CD23">
        <v>26.493400000000001</v>
      </c>
      <c r="CE23">
        <v>58</v>
      </c>
      <c r="CF23">
        <v>26.6</v>
      </c>
      <c r="CG23">
        <v>40</v>
      </c>
      <c r="CH23" s="11"/>
    </row>
    <row r="24" spans="1:89">
      <c r="A24" s="8" t="s">
        <v>37</v>
      </c>
      <c r="B24" s="2" t="s">
        <v>94</v>
      </c>
      <c r="C24" s="6">
        <v>142729</v>
      </c>
      <c r="D24" s="2">
        <v>1998</v>
      </c>
      <c r="E24">
        <v>8.5</v>
      </c>
      <c r="F24" s="9">
        <v>27654</v>
      </c>
      <c r="G24" s="9">
        <v>9956</v>
      </c>
      <c r="H24" s="9">
        <v>9848</v>
      </c>
      <c r="I24" s="9">
        <v>0</v>
      </c>
      <c r="J24" s="10">
        <v>2765</v>
      </c>
      <c r="K24" s="9">
        <v>155</v>
      </c>
      <c r="L24" s="9">
        <v>1665</v>
      </c>
      <c r="M24" s="9">
        <v>24464</v>
      </c>
      <c r="N24" s="9">
        <v>10030</v>
      </c>
      <c r="O24" s="9">
        <v>9789</v>
      </c>
      <c r="P24" s="9">
        <v>0</v>
      </c>
      <c r="Q24" s="9">
        <v>20710</v>
      </c>
      <c r="R24" s="9">
        <v>9956</v>
      </c>
      <c r="S24" s="9">
        <v>6888</v>
      </c>
      <c r="T24" s="9">
        <v>0</v>
      </c>
      <c r="U24" s="9">
        <v>3068</v>
      </c>
      <c r="V24" s="9">
        <v>310</v>
      </c>
      <c r="W24" s="9">
        <v>1665</v>
      </c>
      <c r="X24" s="9">
        <v>16899</v>
      </c>
      <c r="Y24" s="9">
        <v>10030</v>
      </c>
      <c r="Z24" s="9">
        <v>6769</v>
      </c>
      <c r="AA24" s="9">
        <v>0</v>
      </c>
      <c r="AB24" s="9">
        <f>SUM(F24:L24)</f>
        <v>52043</v>
      </c>
      <c r="AC24" s="9">
        <f>SUM(Q24:W24)</f>
        <v>42597</v>
      </c>
      <c r="AD24" s="9">
        <f>SUM(J24:P24)</f>
        <v>48868</v>
      </c>
      <c r="AE24" s="9">
        <f>SUM(U24:AA24)</f>
        <v>38741</v>
      </c>
      <c r="AF24" s="16">
        <f>$C24-AB24</f>
        <v>90686</v>
      </c>
      <c r="AG24" s="16">
        <f>$C24-AC24</f>
        <v>100132</v>
      </c>
      <c r="AH24" s="16">
        <f>$C24-AD24</f>
        <v>93861</v>
      </c>
      <c r="AI24" s="16">
        <f>$C24-AE24</f>
        <v>103988</v>
      </c>
      <c r="AJ24" s="9">
        <v>87701</v>
      </c>
      <c r="AK24" s="10">
        <v>870887</v>
      </c>
      <c r="AL24" s="11">
        <v>8.2000000000000003E-2</v>
      </c>
      <c r="AM24" s="11">
        <v>3.85E-2</v>
      </c>
      <c r="AN24" s="11">
        <v>0.54800000000000004</v>
      </c>
      <c r="AO24">
        <v>156.69</v>
      </c>
      <c r="AP24" s="11">
        <v>0.125</v>
      </c>
      <c r="AQ24">
        <v>7.76</v>
      </c>
      <c r="AR24">
        <v>61.38</v>
      </c>
      <c r="AS24" s="6">
        <v>164</v>
      </c>
      <c r="AT24" s="6">
        <f>AF24/$AS24*100</f>
        <v>55296.341463414639</v>
      </c>
      <c r="AU24" s="6">
        <f>AG24/$AS24*100</f>
        <v>61056.097560975606</v>
      </c>
      <c r="AV24" s="6">
        <f>AH24/$AS24*100</f>
        <v>57232.317073170736</v>
      </c>
      <c r="AW24" s="6">
        <f>AI24/$AS24*100</f>
        <v>63407.317073170736</v>
      </c>
      <c r="AX24" s="2">
        <v>111.9</v>
      </c>
      <c r="AY24" s="2">
        <v>281</v>
      </c>
      <c r="AZ24" s="2">
        <v>94.5</v>
      </c>
      <c r="BA24" s="2">
        <v>113</v>
      </c>
      <c r="BB24" s="2">
        <v>117</v>
      </c>
      <c r="BC24" s="2">
        <v>124.3</v>
      </c>
      <c r="BD24" s="9">
        <v>858800</v>
      </c>
      <c r="BE24" s="9">
        <v>3217</v>
      </c>
      <c r="BF24" s="9">
        <v>1632</v>
      </c>
      <c r="BG24">
        <v>3.4689999999999999</v>
      </c>
      <c r="BH24" s="4">
        <v>64.8</v>
      </c>
      <c r="BI24" s="4">
        <f>AT24/(2087+$BH24/60*262.5)*2087</f>
        <v>48683.174281436979</v>
      </c>
      <c r="BJ24" s="4">
        <f>AU24/(2087+$BH24/60*262.5)*2087</f>
        <v>53754.092220947517</v>
      </c>
      <c r="BK24" s="4">
        <f>AV24/(2087+$BH24/60*262.5)*2087</f>
        <v>50387.616845267803</v>
      </c>
      <c r="BL24" s="4">
        <f>AW24/(2087+$BH24/60*262.5)*2087</f>
        <v>55824.117583508676</v>
      </c>
      <c r="BM24" s="4"/>
      <c r="BN24" s="14">
        <f>BI24-$BE24*12</f>
        <v>10079.174281436979</v>
      </c>
      <c r="BO24" s="14">
        <f>BJ24-$BE24*12</f>
        <v>15150.092220947517</v>
      </c>
      <c r="BP24" s="14">
        <f>BK24-$BE24*12</f>
        <v>11783.616845267803</v>
      </c>
      <c r="BQ24" s="14">
        <f>BL24-$BE24*12</f>
        <v>17220.117583508676</v>
      </c>
      <c r="BR24" s="14">
        <f>BI24-12*$BF24</f>
        <v>29099.174281436979</v>
      </c>
      <c r="BS24" s="14">
        <f>BJ24-12*$BF24</f>
        <v>34170.092220947517</v>
      </c>
      <c r="BT24" s="14">
        <f>BK24-12*$BF24</f>
        <v>30803.616845267803</v>
      </c>
      <c r="BU24" s="14">
        <f>BL24-12*$BF24</f>
        <v>36240.117583508676</v>
      </c>
      <c r="BV24" s="2">
        <v>31</v>
      </c>
      <c r="BW24" s="2">
        <v>110</v>
      </c>
      <c r="BX24" s="2">
        <v>51</v>
      </c>
      <c r="BY24" s="2">
        <v>13</v>
      </c>
      <c r="BZ24" s="2">
        <v>82</v>
      </c>
      <c r="CA24" s="2">
        <v>16</v>
      </c>
      <c r="CB24">
        <v>44.677799999999998</v>
      </c>
      <c r="CC24">
        <v>68.588999999999999</v>
      </c>
      <c r="CD24">
        <v>45.015799999999999</v>
      </c>
      <c r="CE24">
        <v>84</v>
      </c>
      <c r="CF24">
        <v>36.799999999999997</v>
      </c>
      <c r="CG24">
        <v>47</v>
      </c>
    </row>
    <row r="25" spans="1:89">
      <c r="A25" s="2" t="s">
        <v>87</v>
      </c>
      <c r="B25" s="2" t="s">
        <v>104</v>
      </c>
      <c r="C25" s="6">
        <v>118225</v>
      </c>
      <c r="D25" s="2">
        <v>2399</v>
      </c>
      <c r="E25">
        <v>8.875</v>
      </c>
      <c r="F25" s="9">
        <v>20686</v>
      </c>
      <c r="G25" s="9">
        <v>9044</v>
      </c>
      <c r="H25" s="9">
        <v>6507</v>
      </c>
      <c r="I25" s="9">
        <v>3722</v>
      </c>
      <c r="J25" s="10">
        <v>2276</v>
      </c>
      <c r="K25">
        <v>21</v>
      </c>
      <c r="L25" s="10">
        <v>2192</v>
      </c>
      <c r="M25" s="9">
        <v>18584</v>
      </c>
      <c r="N25" s="9">
        <v>9044</v>
      </c>
      <c r="O25" s="9">
        <v>6486</v>
      </c>
      <c r="P25" s="9">
        <v>3714</v>
      </c>
      <c r="Q25" s="9">
        <v>14584</v>
      </c>
      <c r="R25" s="9">
        <v>9044</v>
      </c>
      <c r="S25" s="9">
        <v>5602</v>
      </c>
      <c r="T25" s="9">
        <v>3336</v>
      </c>
      <c r="U25" s="9">
        <v>2505</v>
      </c>
      <c r="V25" s="9">
        <v>43</v>
      </c>
      <c r="W25" s="9">
        <v>2192</v>
      </c>
      <c r="X25" s="9">
        <v>11509</v>
      </c>
      <c r="Y25" s="9">
        <v>9044</v>
      </c>
      <c r="Z25" s="9">
        <v>5568</v>
      </c>
      <c r="AA25" s="9">
        <v>3320</v>
      </c>
      <c r="AB25" s="9">
        <f>SUM(F25:L25)</f>
        <v>44448</v>
      </c>
      <c r="AC25" s="9">
        <f>SUM(Q25:W25)</f>
        <v>37306</v>
      </c>
      <c r="AD25" s="9">
        <f>SUM(J25:P25)</f>
        <v>42317</v>
      </c>
      <c r="AE25" s="9">
        <f>SUM(U25:AA25)</f>
        <v>34181</v>
      </c>
      <c r="AF25" s="16">
        <f>$C25-AB25</f>
        <v>73777</v>
      </c>
      <c r="AG25" s="16">
        <f>$C25-AC25</f>
        <v>80919</v>
      </c>
      <c r="AH25" s="16">
        <f>$C25-AD25</f>
        <v>75908</v>
      </c>
      <c r="AI25" s="16">
        <f>$C25-AE25</f>
        <v>84044</v>
      </c>
      <c r="AJ25" s="9">
        <v>55191</v>
      </c>
      <c r="AK25" s="10">
        <v>8537673</v>
      </c>
      <c r="AL25" s="11">
        <v>4.3999999999999997E-2</v>
      </c>
      <c r="AM25" s="11">
        <v>2.9600000000000001E-2</v>
      </c>
      <c r="AN25" s="11">
        <v>0.36199999999999999</v>
      </c>
      <c r="AO25">
        <v>120.02</v>
      </c>
      <c r="AP25" s="11">
        <v>0.20300000000000001</v>
      </c>
      <c r="AQ25" s="13">
        <v>5.85</v>
      </c>
      <c r="AR25" s="13">
        <v>15.18</v>
      </c>
      <c r="AS25" s="6">
        <v>181.7</v>
      </c>
      <c r="AT25" s="6">
        <f>AF25/$AS25*100</f>
        <v>40603.742432581181</v>
      </c>
      <c r="AU25" s="6">
        <f>AG25/$AS25*100</f>
        <v>44534.397358282891</v>
      </c>
      <c r="AV25" s="6">
        <f>AH25/$AS25*100</f>
        <v>41776.554760594387</v>
      </c>
      <c r="AW25" s="6">
        <f>AI25/$AS25*100</f>
        <v>46254.265272427081</v>
      </c>
      <c r="AX25" s="2">
        <v>130.6</v>
      </c>
      <c r="AY25" s="2">
        <v>317.8</v>
      </c>
      <c r="AZ25" s="2">
        <v>165</v>
      </c>
      <c r="BA25" s="2">
        <v>103</v>
      </c>
      <c r="BB25" s="2">
        <v>111.5</v>
      </c>
      <c r="BC25" s="2">
        <v>119.5</v>
      </c>
      <c r="BD25" s="9">
        <v>508900</v>
      </c>
      <c r="BE25" s="9">
        <v>2541</v>
      </c>
      <c r="BF25" s="9">
        <v>1294</v>
      </c>
      <c r="BG25">
        <v>2.6869999999999998</v>
      </c>
      <c r="BH25" s="4">
        <v>80.599999999999994</v>
      </c>
      <c r="BI25" s="4">
        <f>AT25/(2087+$BH25/60*262.5)*2087</f>
        <v>34734.850830269788</v>
      </c>
      <c r="BJ25" s="4">
        <f>AU25/(2087+$BH25/60*262.5)*2087</f>
        <v>38097.366311107813</v>
      </c>
      <c r="BK25" s="4">
        <f>AV25/(2087+$BH25/60*262.5)*2087</f>
        <v>35738.144094014649</v>
      </c>
      <c r="BL25" s="4">
        <f>AW25/(2087+$BH25/60*262.5)*2087</f>
        <v>39568.643387223572</v>
      </c>
      <c r="BM25" s="4"/>
      <c r="BN25" s="14">
        <f>BI25-$BE25*12</f>
        <v>4242.8508302697883</v>
      </c>
      <c r="BO25" s="14">
        <f>BJ25-$BE25*12</f>
        <v>7605.3663111078131</v>
      </c>
      <c r="BP25" s="14">
        <f>BK25-$BE25*12</f>
        <v>5246.1440940146495</v>
      </c>
      <c r="BQ25" s="14">
        <f>BL25-$BE25*12</f>
        <v>9076.6433872235721</v>
      </c>
      <c r="BR25" s="14">
        <f>BI25-12*$BF25</f>
        <v>19206.850830269788</v>
      </c>
      <c r="BS25" s="14">
        <f>BJ25-12*$BF25</f>
        <v>22569.366311107813</v>
      </c>
      <c r="BT25" s="14">
        <f>BK25-12*$BF25</f>
        <v>20210.144094014649</v>
      </c>
      <c r="BU25" s="14">
        <f>BL25-12*$BF25</f>
        <v>24040.643387223572</v>
      </c>
      <c r="BV25" s="2">
        <v>101</v>
      </c>
      <c r="BW25" s="2">
        <v>152</v>
      </c>
      <c r="BX25" s="2">
        <v>99</v>
      </c>
      <c r="BY25" s="2">
        <v>123</v>
      </c>
      <c r="BZ25" s="2">
        <v>142</v>
      </c>
      <c r="CA25" s="2">
        <v>41</v>
      </c>
      <c r="CB25">
        <v>75.349199999999996</v>
      </c>
      <c r="CC25">
        <v>84.41</v>
      </c>
      <c r="CD25">
        <v>25.764099999999999</v>
      </c>
      <c r="CE25">
        <v>60</v>
      </c>
      <c r="CF25">
        <v>23.8</v>
      </c>
      <c r="CG25">
        <v>40</v>
      </c>
    </row>
    <row r="26" spans="1:89">
      <c r="A26" s="7"/>
      <c r="B26" s="7"/>
      <c r="C26" s="4"/>
      <c r="AF26" s="13"/>
      <c r="AG26" s="13"/>
      <c r="AH26" s="13"/>
      <c r="AI26" s="13"/>
      <c r="AQ26" s="13"/>
      <c r="AR26" s="13"/>
      <c r="AS26" s="4"/>
      <c r="AT26" s="6"/>
      <c r="AU26" s="6"/>
      <c r="AV26" s="6"/>
      <c r="AW26" s="6"/>
      <c r="BH26" s="4"/>
      <c r="BI26" s="4"/>
      <c r="BJ26" s="4"/>
      <c r="BK26" s="4"/>
      <c r="BL26" s="4"/>
      <c r="BM26" s="4"/>
      <c r="BN26" s="4"/>
      <c r="BO26" s="4"/>
      <c r="BP26" s="4"/>
      <c r="BQ26" s="4"/>
      <c r="BR26" s="4"/>
      <c r="BS26" s="4"/>
      <c r="BT26" s="4"/>
      <c r="BU26" s="4"/>
    </row>
    <row r="27" spans="1:89">
      <c r="A27" s="4" t="s">
        <v>337</v>
      </c>
      <c r="B27" s="4"/>
      <c r="C27" s="6">
        <v>120931</v>
      </c>
      <c r="D27" s="2">
        <v>22660</v>
      </c>
      <c r="AF27" s="13"/>
      <c r="AG27" s="13"/>
      <c r="AH27" s="13"/>
      <c r="AI27" s="13"/>
      <c r="AJ27" s="9">
        <v>55322</v>
      </c>
      <c r="AM27" s="11">
        <v>1.5900000000000001E-2</v>
      </c>
      <c r="AN27" s="11">
        <v>0.30299999999999999</v>
      </c>
      <c r="AP27" s="11">
        <v>0.127</v>
      </c>
      <c r="AQ27" s="13"/>
      <c r="AR27" s="13"/>
      <c r="AS27" s="6">
        <v>100</v>
      </c>
      <c r="AT27" s="6"/>
      <c r="AU27" s="6"/>
      <c r="AV27" s="6"/>
      <c r="AW27" s="6"/>
      <c r="AX27" s="2">
        <v>100</v>
      </c>
      <c r="AY27" s="2">
        <v>100</v>
      </c>
      <c r="AZ27" s="2">
        <v>100</v>
      </c>
      <c r="BA27" s="2">
        <v>100</v>
      </c>
      <c r="BB27" s="2">
        <v>100</v>
      </c>
      <c r="BC27" s="2">
        <v>100</v>
      </c>
      <c r="BD27" s="9">
        <v>184700</v>
      </c>
      <c r="BE27" s="9">
        <v>1491</v>
      </c>
      <c r="BF27" s="9">
        <v>949</v>
      </c>
      <c r="BH27" s="4">
        <v>52.2</v>
      </c>
      <c r="BI27" s="4"/>
      <c r="BJ27" s="4"/>
      <c r="BK27" s="4"/>
      <c r="BL27" s="4"/>
      <c r="BM27" s="4"/>
      <c r="BN27" s="4"/>
      <c r="BO27" s="4"/>
      <c r="BP27" s="4"/>
      <c r="BQ27" s="4"/>
      <c r="BR27" s="4"/>
      <c r="BS27" s="4"/>
      <c r="BT27" s="4"/>
      <c r="BU27" s="4"/>
      <c r="BW27" s="2"/>
      <c r="BX27" s="2"/>
      <c r="BY27" s="2"/>
      <c r="BZ27" s="2"/>
      <c r="CA27" s="2"/>
      <c r="CB27">
        <v>102</v>
      </c>
      <c r="CC27">
        <v>86.1</v>
      </c>
      <c r="CD27">
        <v>22.6</v>
      </c>
      <c r="CE27">
        <v>54</v>
      </c>
      <c r="CF27">
        <v>58.4</v>
      </c>
      <c r="CG27">
        <v>55</v>
      </c>
    </row>
    <row r="28" spans="1:89" s="17" customFormat="1">
      <c r="A28" s="21"/>
      <c r="B28" s="21"/>
      <c r="F28" s="17" t="s">
        <v>416</v>
      </c>
      <c r="AF28" t="s">
        <v>404</v>
      </c>
      <c r="AG28" t="s">
        <v>405</v>
      </c>
      <c r="AH28" t="s">
        <v>406</v>
      </c>
      <c r="AI28" t="s">
        <v>407</v>
      </c>
      <c r="AQ28" s="22"/>
      <c r="AR28" s="22"/>
      <c r="BM28" s="17" t="s">
        <v>417</v>
      </c>
    </row>
    <row r="29" spans="1:89">
      <c r="A29" s="4"/>
      <c r="B29" s="4"/>
      <c r="E29">
        <v>1</v>
      </c>
      <c r="F29" s="19">
        <f t="shared" ref="F29:F48" si="0">F4/$C4</f>
        <v>0.17247641531976715</v>
      </c>
      <c r="G29" s="19">
        <f t="shared" ref="G29:AE39" si="1">G4/$C4</f>
        <v>7.6503254542500218E-2</v>
      </c>
      <c r="H29" s="19">
        <f t="shared" si="1"/>
        <v>4.7293616126473148E-2</v>
      </c>
      <c r="I29" s="19">
        <f t="shared" si="1"/>
        <v>9.9978016306165943E-3</v>
      </c>
      <c r="J29" s="19">
        <f t="shared" si="1"/>
        <v>1.9622836278829704E-2</v>
      </c>
      <c r="K29" s="19">
        <f t="shared" si="1"/>
        <v>1.4623935463521406E-3</v>
      </c>
      <c r="L29" s="19">
        <f t="shared" si="1"/>
        <v>2.5195224759374135E-2</v>
      </c>
      <c r="M29" s="19">
        <f t="shared" si="1"/>
        <v>0.14642095906253882</v>
      </c>
      <c r="N29" s="19">
        <f t="shared" si="1"/>
        <v>7.6503254542500218E-2</v>
      </c>
      <c r="O29" s="19">
        <f t="shared" si="1"/>
        <v>4.7159802337918048E-2</v>
      </c>
      <c r="P29" s="19">
        <f t="shared" si="1"/>
        <v>9.9978016306165943E-3</v>
      </c>
      <c r="Q29" s="19">
        <f t="shared" si="1"/>
        <v>0.10688854267226136</v>
      </c>
      <c r="R29" s="19">
        <f t="shared" si="1"/>
        <v>7.6503254542500218E-2</v>
      </c>
      <c r="S29" s="19">
        <f t="shared" si="1"/>
        <v>3.9608881412308956E-2</v>
      </c>
      <c r="T29" s="19">
        <f t="shared" si="1"/>
        <v>9.9978016306165943E-3</v>
      </c>
      <c r="U29" s="19">
        <f t="shared" si="1"/>
        <v>2.1849880045496688E-2</v>
      </c>
      <c r="V29" s="19">
        <f t="shared" si="1"/>
        <v>2.9343452204582164E-3</v>
      </c>
      <c r="W29" s="19">
        <f t="shared" si="1"/>
        <v>2.5195224759374135E-2</v>
      </c>
      <c r="X29" s="19">
        <f t="shared" si="1"/>
        <v>8.3098362692715755E-2</v>
      </c>
      <c r="Y29" s="19">
        <f t="shared" si="1"/>
        <v>7.6503254542500218E-2</v>
      </c>
      <c r="Z29" s="19">
        <f t="shared" si="1"/>
        <v>4.0125020311021477E-2</v>
      </c>
      <c r="AA29" s="19">
        <f t="shared" si="1"/>
        <v>9.9978016306165943E-3</v>
      </c>
      <c r="AB29" s="19">
        <f t="shared" si="1"/>
        <v>0.3525515422039131</v>
      </c>
      <c r="AC29" s="19">
        <f t="shared" si="1"/>
        <v>0.28297793028301615</v>
      </c>
      <c r="AD29" s="19">
        <f t="shared" si="1"/>
        <v>0.32636227215812968</v>
      </c>
      <c r="AE29" s="19">
        <f t="shared" si="1"/>
        <v>0.25970388920218307</v>
      </c>
      <c r="AF29" s="20">
        <f t="shared" ref="AF29:AI38" si="2">AF4/$C4</f>
        <v>0.64744845779608695</v>
      </c>
      <c r="AG29" s="20">
        <f t="shared" si="2"/>
        <v>0.71702206971698379</v>
      </c>
      <c r="AH29" s="20">
        <f t="shared" si="2"/>
        <v>0.67363772784187037</v>
      </c>
      <c r="AI29" s="20">
        <f t="shared" si="2"/>
        <v>0.74029611079781688</v>
      </c>
      <c r="AJ29" s="24">
        <f>AG29/AF29</f>
        <v>1.107458147568573</v>
      </c>
      <c r="AK29" s="24">
        <f>AI29/AH29</f>
        <v>1.0989528647237434</v>
      </c>
      <c r="AS29" s="17">
        <f>100/AS4</f>
        <v>1.1061946902654867</v>
      </c>
      <c r="AT29">
        <f>$AS29*AF4</f>
        <v>74931.415929203533</v>
      </c>
      <c r="AU29">
        <f>$AS29*AG4</f>
        <v>82983.407079646015</v>
      </c>
      <c r="AV29">
        <f>$AS29*AH4</f>
        <v>77962.389380530964</v>
      </c>
      <c r="AW29">
        <f>$AS29*AI4</f>
        <v>85676.991150442467</v>
      </c>
      <c r="BH29" s="17">
        <f>1/(2087+$BH4/60*262.5)*2087</f>
        <v>0.90823043028885375</v>
      </c>
      <c r="BI29">
        <f>$BH29*AT4</f>
        <v>68054.992131533596</v>
      </c>
      <c r="BJ29">
        <f>$BH29*AU4</f>
        <v>75368.055518782014</v>
      </c>
      <c r="BK29">
        <f>$BH29*AV4</f>
        <v>70807.814453426792</v>
      </c>
      <c r="BL29">
        <f>$BH29*AW4</f>
        <v>77814.450538420671</v>
      </c>
      <c r="BM29" s="23">
        <f t="shared" ref="BM29:BM48" si="3">BE4*12</f>
        <v>14376</v>
      </c>
      <c r="BN29" s="9">
        <f>BI29-BM29</f>
        <v>53678.992131533596</v>
      </c>
    </row>
    <row r="30" spans="1:89">
      <c r="E30">
        <v>2</v>
      </c>
      <c r="F30" s="19">
        <f t="shared" si="0"/>
        <v>0.1703631704515331</v>
      </c>
      <c r="G30" s="19">
        <f t="shared" ref="G30:U30" si="4">G5/$C5</f>
        <v>7.6502410336465293E-2</v>
      </c>
      <c r="H30" s="19">
        <f t="shared" si="4"/>
        <v>0</v>
      </c>
      <c r="I30" s="19">
        <f t="shared" si="4"/>
        <v>0</v>
      </c>
      <c r="J30" s="19">
        <f t="shared" si="4"/>
        <v>2.0333225334550776E-2</v>
      </c>
      <c r="K30" s="19">
        <f t="shared" si="4"/>
        <v>1.5512552403954718E-3</v>
      </c>
      <c r="L30" s="19">
        <f t="shared" si="4"/>
        <v>5.0671065162538165E-2</v>
      </c>
      <c r="M30" s="19">
        <f t="shared" si="4"/>
        <v>0.14387401451110915</v>
      </c>
      <c r="N30" s="19">
        <f t="shared" si="4"/>
        <v>7.6502410336465293E-2</v>
      </c>
      <c r="O30" s="19">
        <f t="shared" si="4"/>
        <v>0</v>
      </c>
      <c r="P30" s="19">
        <f t="shared" si="4"/>
        <v>0</v>
      </c>
      <c r="Q30" s="19">
        <f t="shared" si="4"/>
        <v>0.10300138434803098</v>
      </c>
      <c r="R30" s="19">
        <f t="shared" si="4"/>
        <v>7.6502410336465293E-2</v>
      </c>
      <c r="S30" s="19">
        <f t="shared" si="4"/>
        <v>0</v>
      </c>
      <c r="T30" s="19">
        <f t="shared" si="4"/>
        <v>0</v>
      </c>
      <c r="U30" s="19">
        <f t="shared" si="4"/>
        <v>2.2277203420615985E-2</v>
      </c>
      <c r="V30" s="19">
        <f t="shared" si="1"/>
        <v>3.0926924096492002E-3</v>
      </c>
      <c r="W30" s="19">
        <f t="shared" si="1"/>
        <v>5.0671065162538165E-2</v>
      </c>
      <c r="X30" s="19">
        <f t="shared" si="1"/>
        <v>8.2088892816117351E-2</v>
      </c>
      <c r="Y30" s="19">
        <f t="shared" si="1"/>
        <v>7.6502410336465293E-2</v>
      </c>
      <c r="Z30" s="19">
        <f t="shared" si="1"/>
        <v>0</v>
      </c>
      <c r="AA30" s="19">
        <f t="shared" si="1"/>
        <v>0</v>
      </c>
      <c r="AB30" s="19">
        <f t="shared" si="1"/>
        <v>0.31942112652548282</v>
      </c>
      <c r="AC30" s="19">
        <f t="shared" si="1"/>
        <v>0.25554475567729962</v>
      </c>
      <c r="AD30" s="19">
        <f t="shared" si="1"/>
        <v>0.29293197058505888</v>
      </c>
      <c r="AE30" s="19">
        <f t="shared" si="1"/>
        <v>0.23463226414538599</v>
      </c>
      <c r="AF30" s="20">
        <f t="shared" si="2"/>
        <v>0.68057887347451718</v>
      </c>
      <c r="AG30" s="20">
        <f t="shared" si="2"/>
        <v>0.74445524432270038</v>
      </c>
      <c r="AH30" s="20">
        <f t="shared" si="2"/>
        <v>0.70706802941494118</v>
      </c>
      <c r="AI30" s="20">
        <f t="shared" si="2"/>
        <v>0.76536773585461404</v>
      </c>
      <c r="AJ30" s="24">
        <f t="shared" ref="AJ30:AJ48" si="5">AG30/AF30</f>
        <v>1.0938559413724953</v>
      </c>
      <c r="AK30" s="24">
        <f t="shared" ref="AK30:AK48" si="6">AI30/AH30</f>
        <v>1.0824527542108113</v>
      </c>
      <c r="AS30" s="17">
        <f t="shared" ref="AS30:AS48" si="7">100/AS5</f>
        <v>1.088139281828074</v>
      </c>
      <c r="AT30">
        <f>$AS30*AF5</f>
        <v>75428.726877040259</v>
      </c>
      <c r="AU30">
        <f>$AS30*AG5</f>
        <v>82508.161044613706</v>
      </c>
      <c r="AV30">
        <f>$AS30*AH5</f>
        <v>78364.526659412397</v>
      </c>
      <c r="AW30">
        <f>$AS30*AI5</f>
        <v>84825.897714907507</v>
      </c>
      <c r="BH30" s="17">
        <f t="shared" ref="BH30:BH48" si="8">1/(2087+$BH5/60*262.5)*2087</f>
        <v>0.90068511625397851</v>
      </c>
      <c r="BI30">
        <f>$BH30*AT5</f>
        <v>67937.531636136599</v>
      </c>
      <c r="BJ30">
        <f>$BH30*AU5</f>
        <v>74313.872622369876</v>
      </c>
      <c r="BK30">
        <f>$BH30*AV5</f>
        <v>70581.762804420854</v>
      </c>
      <c r="BL30">
        <f>$BH30*AW5</f>
        <v>76401.423544699559</v>
      </c>
      <c r="BM30" s="23">
        <f t="shared" si="3"/>
        <v>17880</v>
      </c>
      <c r="BN30" s="9">
        <f t="shared" ref="BN30:BN48" si="9">BI30-BM30</f>
        <v>50057.531636136599</v>
      </c>
    </row>
    <row r="31" spans="1:89">
      <c r="E31">
        <v>3</v>
      </c>
      <c r="F31" s="19">
        <f t="shared" si="0"/>
        <v>0.16586797776118165</v>
      </c>
      <c r="G31" s="19">
        <f t="shared" si="1"/>
        <v>7.6497801012364114E-2</v>
      </c>
      <c r="H31" s="19">
        <f t="shared" si="1"/>
        <v>0</v>
      </c>
      <c r="I31" s="19">
        <f t="shared" si="1"/>
        <v>0</v>
      </c>
      <c r="J31" s="19">
        <f t="shared" si="1"/>
        <v>1.7291096174591319E-2</v>
      </c>
      <c r="K31" s="19">
        <f t="shared" si="1"/>
        <v>2.8732055431084555E-3</v>
      </c>
      <c r="L31" s="19">
        <f t="shared" si="1"/>
        <v>2.7570326114015435E-2</v>
      </c>
      <c r="M31" s="19">
        <f t="shared" si="1"/>
        <v>0.13908596796946313</v>
      </c>
      <c r="N31" s="19">
        <f t="shared" si="1"/>
        <v>7.6497801012364114E-2</v>
      </c>
      <c r="O31" s="19">
        <f t="shared" si="1"/>
        <v>0</v>
      </c>
      <c r="P31" s="19">
        <f t="shared" si="1"/>
        <v>0</v>
      </c>
      <c r="Q31" s="19">
        <f t="shared" si="1"/>
        <v>0.10018878101402373</v>
      </c>
      <c r="R31" s="19">
        <f t="shared" si="1"/>
        <v>7.6497801012364114E-2</v>
      </c>
      <c r="S31" s="19">
        <f t="shared" si="1"/>
        <v>0</v>
      </c>
      <c r="T31" s="19">
        <f t="shared" si="1"/>
        <v>0</v>
      </c>
      <c r="U31" s="19">
        <f t="shared" si="1"/>
        <v>1.8898846568749482E-2</v>
      </c>
      <c r="V31" s="19">
        <f t="shared" si="1"/>
        <v>5.7567836694050285E-3</v>
      </c>
      <c r="W31" s="19">
        <f t="shared" si="1"/>
        <v>2.7570326114015435E-2</v>
      </c>
      <c r="X31" s="19">
        <f t="shared" si="1"/>
        <v>7.9951871214007139E-2</v>
      </c>
      <c r="Y31" s="19">
        <f t="shared" si="1"/>
        <v>7.6497801012364114E-2</v>
      </c>
      <c r="Z31" s="19">
        <f t="shared" si="1"/>
        <v>0</v>
      </c>
      <c r="AA31" s="19">
        <f t="shared" si="1"/>
        <v>0</v>
      </c>
      <c r="AB31" s="19">
        <f t="shared" si="1"/>
        <v>0.29010040660526099</v>
      </c>
      <c r="AC31" s="19">
        <f t="shared" si="1"/>
        <v>0.22891253837855779</v>
      </c>
      <c r="AD31" s="19">
        <f t="shared" si="1"/>
        <v>0.26331839681354247</v>
      </c>
      <c r="AE31" s="19">
        <f t="shared" si="1"/>
        <v>0.20867562857854119</v>
      </c>
      <c r="AF31" s="20">
        <f t="shared" si="2"/>
        <v>0.70989959339473907</v>
      </c>
      <c r="AG31" s="20">
        <f t="shared" si="2"/>
        <v>0.77108746162144215</v>
      </c>
      <c r="AH31" s="20">
        <f t="shared" si="2"/>
        <v>0.73668160318645759</v>
      </c>
      <c r="AI31" s="20">
        <f t="shared" si="2"/>
        <v>0.79132437142145884</v>
      </c>
      <c r="AJ31" s="24">
        <f t="shared" si="5"/>
        <v>1.0861922852133254</v>
      </c>
      <c r="AK31" s="24">
        <f t="shared" si="6"/>
        <v>1.0741741995438032</v>
      </c>
      <c r="AS31" s="17">
        <f t="shared" si="7"/>
        <v>1.0822510822510822</v>
      </c>
      <c r="AT31">
        <f>$AS31*AF6</f>
        <v>74069.264069264071</v>
      </c>
      <c r="AU31">
        <f>$AS31*AG6</f>
        <v>80453.463203463209</v>
      </c>
      <c r="AV31">
        <f>$AS31*AH6</f>
        <v>76863.636363636368</v>
      </c>
      <c r="AW31">
        <f>$AS31*AI6</f>
        <v>82564.935064935067</v>
      </c>
      <c r="BH31" s="17">
        <f t="shared" si="8"/>
        <v>0.90996293873991707</v>
      </c>
      <c r="BI31">
        <f>$BH31*AT6</f>
        <v>67400.285202770479</v>
      </c>
      <c r="BJ31">
        <f>$BH31*AU6</f>
        <v>73209.669808427148</v>
      </c>
      <c r="BK31">
        <f>$BH31*AV6</f>
        <v>69943.0604276909</v>
      </c>
      <c r="BL31">
        <f>$BH31*AW6</f>
        <v>75131.03094855872</v>
      </c>
      <c r="BM31" s="23">
        <f t="shared" si="3"/>
        <v>17820</v>
      </c>
      <c r="BN31" s="9">
        <f t="shared" si="9"/>
        <v>49580.285202770479</v>
      </c>
    </row>
    <row r="32" spans="1:89">
      <c r="A32" s="1"/>
      <c r="B32" s="1"/>
      <c r="E32">
        <v>4</v>
      </c>
      <c r="F32" s="19">
        <f t="shared" si="0"/>
        <v>0.165422314911366</v>
      </c>
      <c r="G32" s="19">
        <f t="shared" si="1"/>
        <v>7.6496350364963508E-2</v>
      </c>
      <c r="H32" s="19">
        <f t="shared" si="1"/>
        <v>2.9103232533889467E-2</v>
      </c>
      <c r="I32" s="19">
        <f t="shared" si="1"/>
        <v>9.4786235662148079E-3</v>
      </c>
      <c r="J32" s="19">
        <f t="shared" si="1"/>
        <v>1.6350364963503651E-2</v>
      </c>
      <c r="K32" s="19">
        <f t="shared" si="1"/>
        <v>2.5651720542231491E-3</v>
      </c>
      <c r="L32" s="19">
        <f t="shared" si="1"/>
        <v>5.4254431699687175E-2</v>
      </c>
      <c r="M32" s="19">
        <f t="shared" si="1"/>
        <v>0.1386652763295099</v>
      </c>
      <c r="N32" s="19">
        <f t="shared" si="1"/>
        <v>7.6496350364963508E-2</v>
      </c>
      <c r="O32" s="19">
        <f t="shared" si="1"/>
        <v>2.9103232533889467E-2</v>
      </c>
      <c r="P32" s="19">
        <f t="shared" si="1"/>
        <v>9.4786235662148079E-3</v>
      </c>
      <c r="Q32" s="19">
        <f t="shared" si="1"/>
        <v>9.9927007299270079E-2</v>
      </c>
      <c r="R32" s="19">
        <f t="shared" si="1"/>
        <v>7.6496350364963508E-2</v>
      </c>
      <c r="S32" s="19">
        <f t="shared" si="1"/>
        <v>2.9103232533889467E-2</v>
      </c>
      <c r="T32" s="19">
        <f t="shared" si="1"/>
        <v>9.4786235662148079E-3</v>
      </c>
      <c r="U32" s="19">
        <f t="shared" si="1"/>
        <v>1.7956204379562045E-2</v>
      </c>
      <c r="V32" s="19">
        <f t="shared" si="1"/>
        <v>5.1407716371220024E-3</v>
      </c>
      <c r="W32" s="19">
        <f t="shared" si="1"/>
        <v>5.4254431699687175E-2</v>
      </c>
      <c r="X32" s="19">
        <f t="shared" si="1"/>
        <v>7.9739311783107406E-2</v>
      </c>
      <c r="Y32" s="19">
        <f t="shared" si="1"/>
        <v>7.6496350364963508E-2</v>
      </c>
      <c r="Z32" s="19">
        <f t="shared" si="1"/>
        <v>2.9103232533889467E-2</v>
      </c>
      <c r="AA32" s="19">
        <f t="shared" si="1"/>
        <v>9.4786235662148079E-3</v>
      </c>
      <c r="AB32" s="19">
        <f t="shared" si="1"/>
        <v>0.35367049009384777</v>
      </c>
      <c r="AC32" s="19">
        <f t="shared" si="1"/>
        <v>0.29235662148070907</v>
      </c>
      <c r="AD32" s="19">
        <f t="shared" si="1"/>
        <v>0.32691345151199164</v>
      </c>
      <c r="AE32" s="19">
        <f t="shared" si="1"/>
        <v>0.27216892596454639</v>
      </c>
      <c r="AF32" s="20">
        <f t="shared" si="2"/>
        <v>0.64632950990615223</v>
      </c>
      <c r="AG32" s="20">
        <f t="shared" si="2"/>
        <v>0.70764337851929093</v>
      </c>
      <c r="AH32" s="20">
        <f t="shared" si="2"/>
        <v>0.67308654848800831</v>
      </c>
      <c r="AI32" s="20">
        <f t="shared" si="2"/>
        <v>0.72783107403545355</v>
      </c>
      <c r="AJ32" s="24">
        <f t="shared" si="5"/>
        <v>1.0948647209718794</v>
      </c>
      <c r="AK32" s="24">
        <f t="shared" si="6"/>
        <v>1.0813335605508994</v>
      </c>
      <c r="AS32" s="17">
        <f t="shared" si="7"/>
        <v>1.0928961748633881</v>
      </c>
      <c r="AT32">
        <f>$AS32*AF7</f>
        <v>67740.983606557376</v>
      </c>
      <c r="AU32">
        <f>$AS32*AG7</f>
        <v>74167.213114754108</v>
      </c>
      <c r="AV32">
        <f>$AS32*AH7</f>
        <v>70545.355191256836</v>
      </c>
      <c r="AW32">
        <f>$AS32*AI7</f>
        <v>76283.060109289625</v>
      </c>
      <c r="BH32" s="17">
        <f t="shared" si="8"/>
        <v>0.91031023390218635</v>
      </c>
      <c r="BI32">
        <f>$BH32*AT7</f>
        <v>61665.310631649416</v>
      </c>
      <c r="BJ32">
        <f>$BH32*AU7</f>
        <v>67515.173118365099</v>
      </c>
      <c r="BK32">
        <f>$BH32*AV7</f>
        <v>64218.158784865816</v>
      </c>
      <c r="BL32">
        <f>$BH32*AW7</f>
        <v>69441.250290861964</v>
      </c>
      <c r="BM32" s="23">
        <f t="shared" si="3"/>
        <v>13116</v>
      </c>
      <c r="BN32" s="9">
        <f t="shared" si="9"/>
        <v>48549.310631649416</v>
      </c>
    </row>
    <row r="33" spans="1:66">
      <c r="A33" s="1"/>
      <c r="B33" s="1"/>
      <c r="E33">
        <v>5</v>
      </c>
      <c r="F33" s="19">
        <f t="shared" si="0"/>
        <v>0.1714885832373467</v>
      </c>
      <c r="G33" s="19">
        <f t="shared" si="1"/>
        <v>7.649569754048377E-2</v>
      </c>
      <c r="H33" s="19">
        <f t="shared" si="1"/>
        <v>0</v>
      </c>
      <c r="I33" s="19">
        <f t="shared" si="1"/>
        <v>0</v>
      </c>
      <c r="J33" s="19">
        <f t="shared" si="1"/>
        <v>2.0316901067629435E-2</v>
      </c>
      <c r="K33" s="19">
        <f t="shared" si="1"/>
        <v>1.6164471073340239E-3</v>
      </c>
      <c r="L33" s="19">
        <f t="shared" si="1"/>
        <v>4.5250839681356653E-2</v>
      </c>
      <c r="M33" s="19">
        <f t="shared" si="1"/>
        <v>0.14523825656016184</v>
      </c>
      <c r="N33" s="19">
        <f t="shared" si="1"/>
        <v>7.649569754048377E-2</v>
      </c>
      <c r="O33" s="19">
        <f t="shared" si="1"/>
        <v>0</v>
      </c>
      <c r="P33" s="19">
        <f t="shared" si="1"/>
        <v>0</v>
      </c>
      <c r="Q33" s="19">
        <f t="shared" si="1"/>
        <v>0.10507874130070756</v>
      </c>
      <c r="R33" s="19">
        <f t="shared" si="1"/>
        <v>7.649569754048377E-2</v>
      </c>
      <c r="S33" s="19">
        <f t="shared" si="1"/>
        <v>0</v>
      </c>
      <c r="T33" s="19">
        <f t="shared" si="1"/>
        <v>0</v>
      </c>
      <c r="U33" s="19">
        <f t="shared" si="1"/>
        <v>2.2233407218839835E-2</v>
      </c>
      <c r="V33" s="19">
        <f t="shared" si="1"/>
        <v>3.2328942146680477E-3</v>
      </c>
      <c r="W33" s="19">
        <f t="shared" si="1"/>
        <v>4.5250839681356653E-2</v>
      </c>
      <c r="X33" s="19">
        <f t="shared" si="1"/>
        <v>8.2632388953955457E-2</v>
      </c>
      <c r="Y33" s="19">
        <f t="shared" si="1"/>
        <v>7.649569754048377E-2</v>
      </c>
      <c r="Z33" s="19">
        <f t="shared" si="1"/>
        <v>0</v>
      </c>
      <c r="AA33" s="19">
        <f t="shared" si="1"/>
        <v>0</v>
      </c>
      <c r="AB33" s="19">
        <f t="shared" si="1"/>
        <v>0.3151684686341506</v>
      </c>
      <c r="AC33" s="19">
        <f t="shared" si="1"/>
        <v>0.25229157995605589</v>
      </c>
      <c r="AD33" s="19">
        <f t="shared" si="1"/>
        <v>0.28891814195696575</v>
      </c>
      <c r="AE33" s="19">
        <f t="shared" si="1"/>
        <v>0.22984522760930376</v>
      </c>
      <c r="AF33" s="20">
        <f t="shared" si="2"/>
        <v>0.6848315313658494</v>
      </c>
      <c r="AG33" s="20">
        <f t="shared" si="2"/>
        <v>0.74770842004394411</v>
      </c>
      <c r="AH33" s="20">
        <f t="shared" si="2"/>
        <v>0.71108185804303425</v>
      </c>
      <c r="AI33" s="20">
        <f t="shared" si="2"/>
        <v>0.77015477239069619</v>
      </c>
      <c r="AJ33" s="24">
        <f t="shared" si="5"/>
        <v>1.091813658977838</v>
      </c>
      <c r="AK33" s="24">
        <f t="shared" si="6"/>
        <v>1.0830747032560166</v>
      </c>
      <c r="AS33" s="17">
        <f t="shared" si="7"/>
        <v>1.0471204188481675</v>
      </c>
      <c r="AT33">
        <f>$AS33*AF8</f>
        <v>74085.863874345552</v>
      </c>
      <c r="AU33">
        <f>$AS33*AG8</f>
        <v>80887.958115183239</v>
      </c>
      <c r="AV33">
        <f>$AS33*AH8</f>
        <v>76925.654450261776</v>
      </c>
      <c r="AW33">
        <f>$AS33*AI8</f>
        <v>83316.230366492149</v>
      </c>
      <c r="BH33" s="17">
        <f t="shared" si="8"/>
        <v>0.90926914279490245</v>
      </c>
      <c r="BI33">
        <f>$BH33*AT8</f>
        <v>67363.989938246013</v>
      </c>
      <c r="BJ33">
        <f>$BH33*AU8</f>
        <v>73548.924337822638</v>
      </c>
      <c r="BK33">
        <f>$BH33*AV8</f>
        <v>69946.123880926403</v>
      </c>
      <c r="BL33">
        <f>$BH33*AW8</f>
        <v>75756.87736624293</v>
      </c>
      <c r="BM33" s="23">
        <f t="shared" si="3"/>
        <v>21180</v>
      </c>
      <c r="BN33" s="9">
        <f t="shared" si="9"/>
        <v>46183.989938246013</v>
      </c>
    </row>
    <row r="34" spans="1:66">
      <c r="A34" s="4"/>
      <c r="B34" s="4"/>
      <c r="E34">
        <v>6</v>
      </c>
      <c r="F34" s="19">
        <f t="shared" si="0"/>
        <v>0.16626058228370844</v>
      </c>
      <c r="G34" s="19">
        <f t="shared" si="1"/>
        <v>7.6502168077637822E-2</v>
      </c>
      <c r="H34" s="19">
        <f t="shared" si="1"/>
        <v>2.725583316126368E-2</v>
      </c>
      <c r="I34" s="19">
        <f t="shared" si="1"/>
        <v>2.0782572785463554E-2</v>
      </c>
      <c r="J34" s="19">
        <f t="shared" si="1"/>
        <v>1.6116043774519927E-2</v>
      </c>
      <c r="K34" s="19">
        <f t="shared" si="1"/>
        <v>1.9306215155895107E-3</v>
      </c>
      <c r="L34" s="19">
        <f t="shared" si="1"/>
        <v>4.620070204418749E-2</v>
      </c>
      <c r="M34" s="19">
        <f t="shared" si="1"/>
        <v>0.13946933718769358</v>
      </c>
      <c r="N34" s="19">
        <f t="shared" si="1"/>
        <v>7.6502168077637822E-2</v>
      </c>
      <c r="O34" s="19">
        <f t="shared" si="1"/>
        <v>2.7049349576708653E-2</v>
      </c>
      <c r="P34" s="19">
        <f t="shared" si="1"/>
        <v>2.0782572785463554E-2</v>
      </c>
      <c r="Q34" s="19">
        <f t="shared" si="1"/>
        <v>0.1004232913483378</v>
      </c>
      <c r="R34" s="19">
        <f t="shared" si="1"/>
        <v>7.6502168077637822E-2</v>
      </c>
      <c r="S34" s="19">
        <f t="shared" si="1"/>
        <v>2.6533140615321082E-2</v>
      </c>
      <c r="T34" s="19">
        <f t="shared" si="1"/>
        <v>2.0782572785463554E-2</v>
      </c>
      <c r="U34" s="19">
        <f t="shared" si="1"/>
        <v>1.7736939913276895E-2</v>
      </c>
      <c r="V34" s="19">
        <f t="shared" si="1"/>
        <v>3.8612430311790215E-3</v>
      </c>
      <c r="W34" s="19">
        <f t="shared" si="1"/>
        <v>4.620070204418749E-2</v>
      </c>
      <c r="X34" s="19">
        <f t="shared" si="1"/>
        <v>8.0136279165806318E-2</v>
      </c>
      <c r="Y34" s="19">
        <f t="shared" si="1"/>
        <v>7.6502168077637822E-2</v>
      </c>
      <c r="Z34" s="19">
        <f t="shared" si="1"/>
        <v>2.6316332851538303E-2</v>
      </c>
      <c r="AA34" s="19">
        <f t="shared" si="1"/>
        <v>2.0782572785463554E-2</v>
      </c>
      <c r="AB34" s="19">
        <f t="shared" si="1"/>
        <v>0.35504852364237044</v>
      </c>
      <c r="AC34" s="19">
        <f t="shared" si="1"/>
        <v>0.29204005781540365</v>
      </c>
      <c r="AD34" s="19">
        <f t="shared" si="1"/>
        <v>0.32805079496180056</v>
      </c>
      <c r="AE34" s="19">
        <f t="shared" si="1"/>
        <v>0.27153623786908943</v>
      </c>
      <c r="AF34" s="20">
        <f t="shared" si="2"/>
        <v>0.64495147635762962</v>
      </c>
      <c r="AG34" s="20">
        <f t="shared" si="2"/>
        <v>0.70795994218459635</v>
      </c>
      <c r="AH34" s="20">
        <f t="shared" si="2"/>
        <v>0.67194920503819944</v>
      </c>
      <c r="AI34" s="20">
        <f t="shared" si="2"/>
        <v>0.72846376213091057</v>
      </c>
      <c r="AJ34" s="24">
        <f t="shared" si="5"/>
        <v>1.0976948935489035</v>
      </c>
      <c r="AK34" s="24">
        <f t="shared" si="6"/>
        <v>1.0841054006299455</v>
      </c>
      <c r="AS34" s="17">
        <f t="shared" si="7"/>
        <v>1.0660980810234542</v>
      </c>
      <c r="AT34">
        <f>$AS34*AF9</f>
        <v>66599.147121535178</v>
      </c>
      <c r="AU34">
        <f>$AS34*AG9</f>
        <v>73105.543710021317</v>
      </c>
      <c r="AV34">
        <f>$AS34*AH9</f>
        <v>69386.993603411509</v>
      </c>
      <c r="AW34">
        <f>$AS34*AI9</f>
        <v>75222.814498933905</v>
      </c>
      <c r="BH34" s="17">
        <f t="shared" si="8"/>
        <v>0.91344786081628182</v>
      </c>
      <c r="BI34">
        <f>$BH34*AT9</f>
        <v>60834.848470355144</v>
      </c>
      <c r="BJ34">
        <f>$BH34*AU9</f>
        <v>66778.102515730163</v>
      </c>
      <c r="BK34">
        <f>$BH34*AV9</f>
        <v>63381.400875509287</v>
      </c>
      <c r="BL34">
        <f>$BH34*AW9</f>
        <v>68712.118988631162</v>
      </c>
      <c r="BM34" s="23">
        <f t="shared" si="3"/>
        <v>14868</v>
      </c>
      <c r="BN34" s="9">
        <f t="shared" si="9"/>
        <v>45966.848470355144</v>
      </c>
    </row>
    <row r="35" spans="1:66">
      <c r="A35" s="1"/>
      <c r="B35" s="1"/>
      <c r="E35">
        <v>7</v>
      </c>
      <c r="F35" s="19">
        <f t="shared" si="0"/>
        <v>0.17945528012255682</v>
      </c>
      <c r="G35" s="19">
        <f t="shared" si="1"/>
        <v>7.6495203627353209E-2</v>
      </c>
      <c r="H35" s="19">
        <f t="shared" si="1"/>
        <v>2.9333443003876167E-2</v>
      </c>
      <c r="I35" s="19">
        <f t="shared" si="1"/>
        <v>2.6248958986644186E-2</v>
      </c>
      <c r="J35" s="19">
        <f t="shared" si="1"/>
        <v>1.8075076340979428E-2</v>
      </c>
      <c r="K35" s="19">
        <f t="shared" si="1"/>
        <v>2.0768859049362025E-3</v>
      </c>
      <c r="L35" s="19">
        <f t="shared" si="1"/>
        <v>5.3166222843688632E-2</v>
      </c>
      <c r="M35" s="19">
        <f t="shared" si="1"/>
        <v>0.15167436074068744</v>
      </c>
      <c r="N35" s="19">
        <f t="shared" si="1"/>
        <v>7.6495203627353209E-2</v>
      </c>
      <c r="O35" s="19">
        <f t="shared" si="1"/>
        <v>2.9127810736060702E-2</v>
      </c>
      <c r="P35" s="19">
        <f t="shared" si="1"/>
        <v>2.6248958986644186E-2</v>
      </c>
      <c r="Q35" s="19">
        <f t="shared" si="1"/>
        <v>0.10891313064846135</v>
      </c>
      <c r="R35" s="19">
        <f t="shared" si="1"/>
        <v>7.6495203627353209E-2</v>
      </c>
      <c r="S35" s="19">
        <f t="shared" si="1"/>
        <v>2.8624011679912811E-2</v>
      </c>
      <c r="T35" s="19">
        <f t="shared" si="1"/>
        <v>2.6248958986644186E-2</v>
      </c>
      <c r="U35" s="19">
        <f t="shared" si="1"/>
        <v>1.9946329978100162E-2</v>
      </c>
      <c r="V35" s="19">
        <f t="shared" si="1"/>
        <v>4.1537718098724049E-3</v>
      </c>
      <c r="W35" s="19">
        <f t="shared" si="1"/>
        <v>5.3166222843688632E-2</v>
      </c>
      <c r="X35" s="19">
        <f t="shared" si="1"/>
        <v>8.6468368616403279E-2</v>
      </c>
      <c r="Y35" s="19">
        <f t="shared" si="1"/>
        <v>7.6495203627353209E-2</v>
      </c>
      <c r="Z35" s="19">
        <f t="shared" si="1"/>
        <v>2.8408097798706573E-2</v>
      </c>
      <c r="AA35" s="19">
        <f t="shared" si="1"/>
        <v>2.6248958986644186E-2</v>
      </c>
      <c r="AB35" s="19">
        <f t="shared" si="1"/>
        <v>0.38485107083003467</v>
      </c>
      <c r="AC35" s="19">
        <f t="shared" si="1"/>
        <v>0.31754762957403276</v>
      </c>
      <c r="AD35" s="19">
        <f t="shared" si="1"/>
        <v>0.35686451918034978</v>
      </c>
      <c r="AE35" s="19">
        <f t="shared" si="1"/>
        <v>0.29488695366076845</v>
      </c>
      <c r="AF35" s="20">
        <f t="shared" si="2"/>
        <v>0.61514892916996533</v>
      </c>
      <c r="AG35" s="20">
        <f t="shared" si="2"/>
        <v>0.68245237042596729</v>
      </c>
      <c r="AH35" s="20">
        <f t="shared" si="2"/>
        <v>0.64313548081965022</v>
      </c>
      <c r="AI35" s="20">
        <f t="shared" si="2"/>
        <v>0.70511304633923155</v>
      </c>
      <c r="AJ35" s="24">
        <f t="shared" si="5"/>
        <v>1.1094099949857932</v>
      </c>
      <c r="AK35" s="24">
        <f t="shared" si="6"/>
        <v>1.0963678219721191</v>
      </c>
      <c r="AS35" s="17">
        <f t="shared" si="7"/>
        <v>1.0869565217391304</v>
      </c>
      <c r="AT35">
        <f>$AS35*AF10</f>
        <v>65032.608695652169</v>
      </c>
      <c r="AU35">
        <f>$AS35*AG10</f>
        <v>72147.826086956513</v>
      </c>
      <c r="AV35">
        <f>$AS35*AH10</f>
        <v>67991.304347826081</v>
      </c>
      <c r="AW35">
        <f>$AS35*AI10</f>
        <v>74543.478260869568</v>
      </c>
      <c r="BH35" s="17">
        <f t="shared" si="8"/>
        <v>0.91801836476604171</v>
      </c>
      <c r="BI35">
        <f>$BH35*AT10</f>
        <v>59701.129091252478</v>
      </c>
      <c r="BJ35">
        <f>$BH35*AU10</f>
        <v>66233.029325772601</v>
      </c>
      <c r="BK35">
        <f>$BH35*AV10</f>
        <v>62417.266035701563</v>
      </c>
      <c r="BL35">
        <f>$BH35*AW10</f>
        <v>68432.282017016463</v>
      </c>
      <c r="BM35" s="23">
        <f t="shared" si="3"/>
        <v>15324</v>
      </c>
      <c r="BN35" s="9">
        <f t="shared" si="9"/>
        <v>44377.129091252478</v>
      </c>
    </row>
    <row r="36" spans="1:66">
      <c r="A36" s="1"/>
      <c r="B36" s="1"/>
      <c r="E36">
        <v>8</v>
      </c>
      <c r="F36" s="19">
        <f t="shared" si="0"/>
        <v>0.16700944429096193</v>
      </c>
      <c r="G36" s="19">
        <f t="shared" si="1"/>
        <v>7.6495687141234614E-2</v>
      </c>
      <c r="H36" s="19">
        <f t="shared" si="1"/>
        <v>4.7538652014202251E-2</v>
      </c>
      <c r="I36" s="19">
        <f t="shared" si="1"/>
        <v>0</v>
      </c>
      <c r="J36" s="19">
        <f t="shared" si="1"/>
        <v>1.5542663024014898E-2</v>
      </c>
      <c r="K36" s="19">
        <f t="shared" si="1"/>
        <v>2.8138461695879505E-3</v>
      </c>
      <c r="L36" s="19">
        <f t="shared" si="1"/>
        <v>2.2203804320021284E-2</v>
      </c>
      <c r="M36" s="19">
        <f t="shared" si="1"/>
        <v>0.140180700084927</v>
      </c>
      <c r="N36" s="19">
        <f t="shared" si="1"/>
        <v>7.6495687141234614E-2</v>
      </c>
      <c r="O36" s="19">
        <f t="shared" si="1"/>
        <v>4.7446562503197551E-2</v>
      </c>
      <c r="P36" s="19">
        <f t="shared" si="1"/>
        <v>0</v>
      </c>
      <c r="Q36" s="19">
        <f t="shared" si="1"/>
        <v>0.10085847888592156</v>
      </c>
      <c r="R36" s="19">
        <f t="shared" si="1"/>
        <v>7.6495687141234614E-2</v>
      </c>
      <c r="S36" s="19">
        <f t="shared" si="1"/>
        <v>4.2893247792409779E-2</v>
      </c>
      <c r="T36" s="19">
        <f t="shared" si="1"/>
        <v>0</v>
      </c>
      <c r="U36" s="19">
        <f t="shared" si="1"/>
        <v>1.7210506389988847E-2</v>
      </c>
      <c r="V36" s="19">
        <f t="shared" si="1"/>
        <v>5.6379245070653115E-3</v>
      </c>
      <c r="W36" s="19">
        <f t="shared" si="1"/>
        <v>2.2203804320021284E-2</v>
      </c>
      <c r="X36" s="19">
        <f t="shared" si="1"/>
        <v>8.0496464785994204E-2</v>
      </c>
      <c r="Y36" s="19">
        <f t="shared" si="1"/>
        <v>7.6495687141234614E-2</v>
      </c>
      <c r="Z36" s="19">
        <f t="shared" si="1"/>
        <v>4.2709068770400385E-2</v>
      </c>
      <c r="AA36" s="19">
        <f t="shared" si="1"/>
        <v>0</v>
      </c>
      <c r="AB36" s="19">
        <f t="shared" si="1"/>
        <v>0.33160409696002291</v>
      </c>
      <c r="AC36" s="19">
        <f t="shared" si="1"/>
        <v>0.26529964903664138</v>
      </c>
      <c r="AD36" s="19">
        <f t="shared" si="1"/>
        <v>0.30468326324298328</v>
      </c>
      <c r="AE36" s="19">
        <f t="shared" si="1"/>
        <v>0.24475345591470465</v>
      </c>
      <c r="AF36" s="20">
        <f t="shared" si="2"/>
        <v>0.66839590303997709</v>
      </c>
      <c r="AG36" s="20">
        <f t="shared" si="2"/>
        <v>0.73470035096335862</v>
      </c>
      <c r="AH36" s="20">
        <f t="shared" si="2"/>
        <v>0.69531673675701666</v>
      </c>
      <c r="AI36" s="20">
        <f t="shared" si="2"/>
        <v>0.75524654408529535</v>
      </c>
      <c r="AJ36" s="24">
        <f t="shared" si="5"/>
        <v>1.0991993631645822</v>
      </c>
      <c r="AK36" s="24">
        <f t="shared" si="6"/>
        <v>1.0861906583865557</v>
      </c>
      <c r="AS36" s="17">
        <f t="shared" si="7"/>
        <v>1.0183299389002036</v>
      </c>
      <c r="AT36">
        <f>$AS36*AF11</f>
        <v>66520.366598777997</v>
      </c>
      <c r="AU36">
        <f>$AS36*AG11</f>
        <v>73119.144602851316</v>
      </c>
      <c r="AV36">
        <f>$AS36*AH11</f>
        <v>69199.59266802443</v>
      </c>
      <c r="AW36">
        <f>$AS36*AI11</f>
        <v>75163.951120162936</v>
      </c>
      <c r="BH36" s="17">
        <f t="shared" si="8"/>
        <v>0.91309816789718345</v>
      </c>
      <c r="BI36">
        <f>$BH36*AT11</f>
        <v>60739.624869193183</v>
      </c>
      <c r="BJ36">
        <f>$BH36*AU11</f>
        <v>66764.956975072782</v>
      </c>
      <c r="BK36">
        <f>$BH36*AV11</f>
        <v>63186.021284404473</v>
      </c>
      <c r="BL36">
        <f>$BH36*AW11</f>
        <v>68632.066059734207</v>
      </c>
      <c r="BM36" s="23">
        <f t="shared" si="3"/>
        <v>17184</v>
      </c>
      <c r="BN36" s="9">
        <f t="shared" si="9"/>
        <v>43555.624869193183</v>
      </c>
    </row>
    <row r="37" spans="1:66">
      <c r="A37" s="2"/>
      <c r="B37" s="2"/>
      <c r="E37">
        <v>9</v>
      </c>
      <c r="F37" s="19">
        <f t="shared" si="0"/>
        <v>0.1785159577133123</v>
      </c>
      <c r="G37" s="19">
        <f t="shared" si="1"/>
        <v>7.6498488568231535E-2</v>
      </c>
      <c r="H37" s="19">
        <f t="shared" si="1"/>
        <v>7.7567346393439887E-2</v>
      </c>
      <c r="I37" s="19">
        <f t="shared" si="1"/>
        <v>0</v>
      </c>
      <c r="J37" s="19">
        <f t="shared" si="1"/>
        <v>0</v>
      </c>
      <c r="K37" s="19">
        <f t="shared" si="1"/>
        <v>1.7619453212418792E-3</v>
      </c>
      <c r="L37" s="19">
        <f t="shared" si="1"/>
        <v>2.2846836013828347E-2</v>
      </c>
      <c r="M37" s="19">
        <f t="shared" si="1"/>
        <v>0.15824106084139153</v>
      </c>
      <c r="N37" s="19">
        <f t="shared" si="1"/>
        <v>7.6498488568231535E-2</v>
      </c>
      <c r="O37" s="19">
        <f t="shared" si="1"/>
        <v>7.7492192327604917E-2</v>
      </c>
      <c r="P37" s="19">
        <f t="shared" si="1"/>
        <v>0</v>
      </c>
      <c r="Q37" s="19">
        <f t="shared" si="1"/>
        <v>0.12497286103178182</v>
      </c>
      <c r="R37" s="19">
        <f t="shared" si="1"/>
        <v>7.6498488568231535E-2</v>
      </c>
      <c r="S37" s="19">
        <f t="shared" si="1"/>
        <v>7.3809643101691802E-2</v>
      </c>
      <c r="T37" s="19">
        <f t="shared" si="1"/>
        <v>0</v>
      </c>
      <c r="U37" s="19">
        <f t="shared" si="1"/>
        <v>0</v>
      </c>
      <c r="V37" s="19">
        <f t="shared" si="1"/>
        <v>3.5238906424837585E-3</v>
      </c>
      <c r="W37" s="19">
        <f t="shared" si="1"/>
        <v>2.2846836013828347E-2</v>
      </c>
      <c r="X37" s="19">
        <f t="shared" si="1"/>
        <v>9.8911101090568998E-2</v>
      </c>
      <c r="Y37" s="19">
        <f t="shared" si="1"/>
        <v>7.6498488568231535E-2</v>
      </c>
      <c r="Z37" s="19">
        <f t="shared" si="1"/>
        <v>7.3659334970021875E-2</v>
      </c>
      <c r="AA37" s="19">
        <f t="shared" si="1"/>
        <v>0</v>
      </c>
      <c r="AB37" s="19">
        <f t="shared" si="1"/>
        <v>0.35719057401005394</v>
      </c>
      <c r="AC37" s="19">
        <f t="shared" si="1"/>
        <v>0.30165171935801727</v>
      </c>
      <c r="AD37" s="19">
        <f t="shared" si="1"/>
        <v>0.33684052307229823</v>
      </c>
      <c r="AE37" s="19">
        <f t="shared" si="1"/>
        <v>0.27543965128513453</v>
      </c>
      <c r="AF37" s="20">
        <f t="shared" si="2"/>
        <v>0.64280942598994606</v>
      </c>
      <c r="AG37" s="20">
        <f t="shared" si="2"/>
        <v>0.69834828064198273</v>
      </c>
      <c r="AH37" s="20">
        <f t="shared" si="2"/>
        <v>0.66315947692770183</v>
      </c>
      <c r="AI37" s="20">
        <f t="shared" si="2"/>
        <v>0.72456034871486552</v>
      </c>
      <c r="AJ37" s="24">
        <f t="shared" si="5"/>
        <v>1.0864001870640045</v>
      </c>
      <c r="AK37" s="24">
        <f t="shared" si="6"/>
        <v>1.0925883952855848</v>
      </c>
      <c r="AS37" s="17">
        <f t="shared" si="7"/>
        <v>0.89847259658580414</v>
      </c>
      <c r="AT37">
        <f>$AS37*AF12</f>
        <v>69163.522012578615</v>
      </c>
      <c r="AU37">
        <f>$AS37*AG12</f>
        <v>75139.263252470802</v>
      </c>
      <c r="AV37">
        <f>$AS37*AH12</f>
        <v>71353.099730458227</v>
      </c>
      <c r="AW37">
        <f>$AS37*AI12</f>
        <v>77959.568733153646</v>
      </c>
      <c r="BH37" s="17">
        <f t="shared" si="8"/>
        <v>0.90307226308957156</v>
      </c>
      <c r="BI37">
        <f>$BH37*AT12</f>
        <v>62459.658347144767</v>
      </c>
      <c r="BJ37">
        <f>$BH37*AU12</f>
        <v>67856.184512291889</v>
      </c>
      <c r="BK37">
        <f>$BH37*AV12</f>
        <v>64437.005252040806</v>
      </c>
      <c r="BL37">
        <f>$BH37*AW12</f>
        <v>70403.124165336063</v>
      </c>
      <c r="BM37" s="23">
        <f t="shared" si="3"/>
        <v>21444</v>
      </c>
      <c r="BN37" s="9">
        <f t="shared" si="9"/>
        <v>41015.658347144767</v>
      </c>
    </row>
    <row r="38" spans="1:66">
      <c r="E38">
        <v>10</v>
      </c>
      <c r="F38" s="19">
        <f t="shared" si="0"/>
        <v>0.16862961476725521</v>
      </c>
      <c r="G38" s="19">
        <f t="shared" si="1"/>
        <v>7.6504815409309798E-2</v>
      </c>
      <c r="H38" s="19">
        <f t="shared" si="1"/>
        <v>5.3461075441412521E-2</v>
      </c>
      <c r="I38" s="19">
        <f t="shared" si="1"/>
        <v>0</v>
      </c>
      <c r="J38" s="19">
        <f t="shared" si="1"/>
        <v>1.5951043338683787E-2</v>
      </c>
      <c r="K38" s="19">
        <f t="shared" si="1"/>
        <v>2.3575441412520062E-3</v>
      </c>
      <c r="L38" s="19">
        <f t="shared" si="1"/>
        <v>2.6715489566613161E-2</v>
      </c>
      <c r="M38" s="19">
        <f t="shared" si="1"/>
        <v>0.14178370786516853</v>
      </c>
      <c r="N38" s="19">
        <f t="shared" si="1"/>
        <v>7.6504815409309798E-2</v>
      </c>
      <c r="O38" s="19">
        <f t="shared" si="1"/>
        <v>5.3390850722311395E-2</v>
      </c>
      <c r="P38" s="19">
        <f t="shared" si="1"/>
        <v>0</v>
      </c>
      <c r="Q38" s="19">
        <f t="shared" si="1"/>
        <v>0.10182584269662921</v>
      </c>
      <c r="R38" s="19">
        <f t="shared" si="1"/>
        <v>7.6504815409309798E-2</v>
      </c>
      <c r="S38" s="19">
        <f t="shared" si="1"/>
        <v>5.2156902086677365E-2</v>
      </c>
      <c r="T38" s="19">
        <f t="shared" si="1"/>
        <v>0</v>
      </c>
      <c r="U38" s="19">
        <f t="shared" si="1"/>
        <v>1.7626404494382023E-2</v>
      </c>
      <c r="V38" s="19">
        <f t="shared" si="1"/>
        <v>4.7150882825040125E-3</v>
      </c>
      <c r="W38" s="19">
        <f t="shared" si="1"/>
        <v>2.6715489566613161E-2</v>
      </c>
      <c r="X38" s="19">
        <f t="shared" si="1"/>
        <v>8.127006420545746E-2</v>
      </c>
      <c r="Y38" s="19">
        <f t="shared" si="1"/>
        <v>7.6504815409309798E-2</v>
      </c>
      <c r="Z38" s="19">
        <f t="shared" si="1"/>
        <v>5.2056581059390046E-2</v>
      </c>
      <c r="AA38" s="19">
        <f t="shared" si="1"/>
        <v>0</v>
      </c>
      <c r="AB38" s="19">
        <f t="shared" si="1"/>
        <v>0.34361958266452647</v>
      </c>
      <c r="AC38" s="19">
        <f t="shared" si="1"/>
        <v>0.27954454253611555</v>
      </c>
      <c r="AD38" s="19">
        <f t="shared" si="1"/>
        <v>0.31670345104333869</v>
      </c>
      <c r="AE38" s="19">
        <f t="shared" si="1"/>
        <v>0.25888844301765651</v>
      </c>
      <c r="AF38" s="20">
        <f t="shared" si="2"/>
        <v>0.65638041733547348</v>
      </c>
      <c r="AG38" s="20">
        <f t="shared" si="2"/>
        <v>0.7204554574638844</v>
      </c>
      <c r="AH38" s="20">
        <f t="shared" si="2"/>
        <v>0.68329654895666136</v>
      </c>
      <c r="AI38" s="20">
        <f t="shared" si="2"/>
        <v>0.74111155698234354</v>
      </c>
      <c r="AJ38" s="24">
        <f t="shared" si="5"/>
        <v>1.0976187564956899</v>
      </c>
      <c r="AK38" s="24">
        <f t="shared" si="6"/>
        <v>1.0846118835430401</v>
      </c>
      <c r="AS38" s="17">
        <f t="shared" si="7"/>
        <v>1.0460251046025104</v>
      </c>
      <c r="AT38">
        <f>$AS38*AF13</f>
        <v>68439.330543933058</v>
      </c>
      <c r="AU38">
        <f>$AS38*AG13</f>
        <v>75120.292887029282</v>
      </c>
      <c r="AV38">
        <f>$AS38*AH13</f>
        <v>71245.81589958159</v>
      </c>
      <c r="AW38">
        <f>$AS38*AI13</f>
        <v>77274.058577405856</v>
      </c>
      <c r="BH38" s="17">
        <f t="shared" si="8"/>
        <v>0.90238893092638639</v>
      </c>
      <c r="BI38">
        <f>$BH38*AT13</f>
        <v>61758.894322857333</v>
      </c>
      <c r="BJ38">
        <f>$BH38*AU13</f>
        <v>67787.720789203391</v>
      </c>
      <c r="BK38">
        <f>$BH38*AV13</f>
        <v>64291.435642601573</v>
      </c>
      <c r="BL38">
        <f>$BH38*AW13</f>
        <v>69731.255108008248</v>
      </c>
      <c r="BM38" s="23">
        <f t="shared" si="3"/>
        <v>20928</v>
      </c>
      <c r="BN38" s="9">
        <f t="shared" si="9"/>
        <v>40830.894322857333</v>
      </c>
    </row>
    <row r="39" spans="1:66">
      <c r="A39" s="1"/>
      <c r="B39" s="1"/>
      <c r="E39">
        <v>11</v>
      </c>
      <c r="F39" s="19">
        <f t="shared" si="0"/>
        <v>0.16906636333702518</v>
      </c>
      <c r="G39" s="19">
        <f t="shared" si="1"/>
        <v>7.6500932938206562E-2</v>
      </c>
      <c r="H39" s="19">
        <f t="shared" si="1"/>
        <v>4.3992775965117088E-2</v>
      </c>
      <c r="I39" s="19">
        <f t="shared" si="1"/>
        <v>0</v>
      </c>
      <c r="J39" s="19">
        <f t="shared" si="1"/>
        <v>1.8499116951537102E-2</v>
      </c>
      <c r="K39" s="19">
        <f t="shared" si="1"/>
        <v>1.6463615409944023E-3</v>
      </c>
      <c r="L39" s="19">
        <f t="shared" si="1"/>
        <v>1.5994651819478952E-2</v>
      </c>
      <c r="M39" s="19">
        <f t="shared" si="1"/>
        <v>0.14231548278304945</v>
      </c>
      <c r="N39" s="19">
        <f t="shared" si="1"/>
        <v>7.6500932938206562E-2</v>
      </c>
      <c r="O39" s="19">
        <f t="shared" si="1"/>
        <v>4.3992775965117088E-2</v>
      </c>
      <c r="P39" s="19">
        <f t="shared" si="1"/>
        <v>0</v>
      </c>
      <c r="Q39" s="19">
        <f t="shared" si="1"/>
        <v>0.10208439349038624</v>
      </c>
      <c r="R39" s="19">
        <f t="shared" si="1"/>
        <v>7.6500932938206562E-2</v>
      </c>
      <c r="S39" s="19">
        <f t="shared" si="1"/>
        <v>4.3992775965117088E-2</v>
      </c>
      <c r="T39" s="19">
        <f t="shared" si="1"/>
        <v>0</v>
      </c>
      <c r="U39" s="19">
        <f t="shared" si="1"/>
        <v>2.037497131339739E-2</v>
      </c>
      <c r="V39" s="19">
        <f t="shared" si="1"/>
        <v>3.2827451332555053E-3</v>
      </c>
      <c r="W39" s="19">
        <f t="shared" si="1"/>
        <v>1.5994651819478952E-2</v>
      </c>
      <c r="X39" s="19">
        <f t="shared" si="1"/>
        <v>8.1479929356122971E-2</v>
      </c>
      <c r="Y39" s="19">
        <f t="shared" si="1"/>
        <v>7.6500932938206562E-2</v>
      </c>
      <c r="Z39" s="19">
        <f t="shared" si="1"/>
        <v>4.3992775965117088E-2</v>
      </c>
      <c r="AA39" s="19">
        <f t="shared" ref="G39:AE48" si="10">AA14/$C14</f>
        <v>0</v>
      </c>
      <c r="AB39" s="19">
        <f t="shared" si="10"/>
        <v>0.32570020255235926</v>
      </c>
      <c r="AC39" s="19">
        <f t="shared" si="10"/>
        <v>0.26223047065984173</v>
      </c>
      <c r="AD39" s="19">
        <f t="shared" si="10"/>
        <v>0.29894932199838359</v>
      </c>
      <c r="AE39" s="19">
        <f t="shared" si="10"/>
        <v>0.24162600652557847</v>
      </c>
      <c r="AF39" s="20">
        <f t="shared" ref="AF39:AI48" si="11">AF14/$C14</f>
        <v>0.67429979744764068</v>
      </c>
      <c r="AG39" s="20">
        <f t="shared" si="11"/>
        <v>0.73776952934015827</v>
      </c>
      <c r="AH39" s="20">
        <f t="shared" si="11"/>
        <v>0.70105067800161647</v>
      </c>
      <c r="AI39" s="20">
        <f t="shared" si="11"/>
        <v>0.75837399347442158</v>
      </c>
      <c r="AJ39" s="24">
        <f t="shared" si="5"/>
        <v>1.0941268737329644</v>
      </c>
      <c r="AK39" s="24">
        <f t="shared" si="6"/>
        <v>1.0817677198975235</v>
      </c>
      <c r="AS39" s="17">
        <f t="shared" si="7"/>
        <v>0.96899224806201545</v>
      </c>
      <c r="AT39">
        <f>$AS39*AF14</f>
        <v>65483.527131782939</v>
      </c>
      <c r="AU39">
        <f>$AS39*AG14</f>
        <v>71647.28682170542</v>
      </c>
      <c r="AV39">
        <f>$AS39*AH14</f>
        <v>68081.395348837206</v>
      </c>
      <c r="AW39">
        <f>$AS39*AI14</f>
        <v>73648.255813953481</v>
      </c>
      <c r="BH39" s="17">
        <f t="shared" si="8"/>
        <v>0.90478512978919412</v>
      </c>
      <c r="BI39">
        <f>$BH39*AT14</f>
        <v>59248.52159498445</v>
      </c>
      <c r="BJ39">
        <f>$BH39*AU14</f>
        <v>64825.399706020355</v>
      </c>
      <c r="BK39">
        <f>$BH39*AV14</f>
        <v>61599.034126927108</v>
      </c>
      <c r="BL39">
        <f>$BH39*AW14</f>
        <v>66635.846695375672</v>
      </c>
      <c r="BM39" s="23">
        <f t="shared" si="3"/>
        <v>18996</v>
      </c>
      <c r="BN39" s="9">
        <f t="shared" si="9"/>
        <v>40252.52159498445</v>
      </c>
    </row>
    <row r="40" spans="1:66">
      <c r="A40" s="4"/>
      <c r="B40" s="4"/>
      <c r="E40">
        <v>12</v>
      </c>
      <c r="F40" s="19">
        <f t="shared" si="0"/>
        <v>0.19358258588077368</v>
      </c>
      <c r="G40" s="19">
        <f t="shared" si="10"/>
        <v>7.4653731161144668E-2</v>
      </c>
      <c r="H40" s="19">
        <f t="shared" si="10"/>
        <v>0</v>
      </c>
      <c r="I40" s="19">
        <f t="shared" si="10"/>
        <v>0</v>
      </c>
      <c r="J40" s="19">
        <f t="shared" si="10"/>
        <v>2.3308316553786075E-2</v>
      </c>
      <c r="K40" s="19">
        <f t="shared" si="10"/>
        <v>1.7465983281469278E-3</v>
      </c>
      <c r="L40" s="19">
        <f t="shared" si="10"/>
        <v>1.8831228262859236E-2</v>
      </c>
      <c r="M40" s="19">
        <f t="shared" si="10"/>
        <v>0.16532430288608213</v>
      </c>
      <c r="N40" s="19">
        <f t="shared" si="10"/>
        <v>7.5218134114344984E-2</v>
      </c>
      <c r="O40" s="19">
        <f t="shared" si="10"/>
        <v>0</v>
      </c>
      <c r="P40" s="19">
        <f t="shared" si="10"/>
        <v>0</v>
      </c>
      <c r="Q40" s="19">
        <f t="shared" si="10"/>
        <v>0.13580755384709256</v>
      </c>
      <c r="R40" s="19">
        <f t="shared" si="10"/>
        <v>7.4653731161144668E-2</v>
      </c>
      <c r="S40" s="19">
        <f t="shared" si="10"/>
        <v>0</v>
      </c>
      <c r="T40" s="19">
        <f t="shared" si="10"/>
        <v>0</v>
      </c>
      <c r="U40" s="19">
        <f t="shared" si="10"/>
        <v>2.5245591555311489E-2</v>
      </c>
      <c r="V40" s="19">
        <f t="shared" si="10"/>
        <v>3.5008237232289951E-3</v>
      </c>
      <c r="W40" s="19">
        <f t="shared" si="10"/>
        <v>1.8831228262859236E-2</v>
      </c>
      <c r="X40" s="19">
        <f t="shared" si="10"/>
        <v>0.10940264811763988</v>
      </c>
      <c r="Y40" s="19">
        <f t="shared" si="10"/>
        <v>7.5218134114344984E-2</v>
      </c>
      <c r="Z40" s="19">
        <f t="shared" si="10"/>
        <v>0</v>
      </c>
      <c r="AA40" s="19">
        <f t="shared" si="10"/>
        <v>0</v>
      </c>
      <c r="AB40" s="19">
        <f t="shared" si="10"/>
        <v>0.31212246018671058</v>
      </c>
      <c r="AC40" s="19">
        <f t="shared" si="10"/>
        <v>0.25803892854963695</v>
      </c>
      <c r="AD40" s="19">
        <f t="shared" si="10"/>
        <v>0.28442858014521938</v>
      </c>
      <c r="AE40" s="19">
        <f t="shared" si="10"/>
        <v>0.23219842577338459</v>
      </c>
      <c r="AF40" s="20">
        <f t="shared" si="11"/>
        <v>0.68787753981328936</v>
      </c>
      <c r="AG40" s="20">
        <f t="shared" si="11"/>
        <v>0.74196107145036305</v>
      </c>
      <c r="AH40" s="20">
        <f t="shared" si="11"/>
        <v>0.71557141985478068</v>
      </c>
      <c r="AI40" s="20">
        <f t="shared" si="11"/>
        <v>0.76780157422661544</v>
      </c>
      <c r="AJ40" s="24">
        <f t="shared" si="5"/>
        <v>1.0786237789530875</v>
      </c>
      <c r="AK40" s="24">
        <f t="shared" si="6"/>
        <v>1.0729908335109783</v>
      </c>
      <c r="AS40" s="17">
        <f t="shared" si="7"/>
        <v>0.82372322899505768</v>
      </c>
      <c r="AT40">
        <f>$AS40*AF15</f>
        <v>74290.774299835262</v>
      </c>
      <c r="AU40">
        <f>$AS40*AG15</f>
        <v>80131.795716639215</v>
      </c>
      <c r="AV40">
        <f>$AS40*AH15</f>
        <v>77281.713344316318</v>
      </c>
      <c r="AW40">
        <f>$AS40*AI15</f>
        <v>82922.570016474463</v>
      </c>
      <c r="BH40" s="17">
        <f t="shared" si="8"/>
        <v>0.89864901232574412</v>
      </c>
      <c r="BI40">
        <f>$BH40*AT15</f>
        <v>66761.330949461713</v>
      </c>
      <c r="BJ40">
        <f>$BH40*AU15</f>
        <v>72010.359076646113</v>
      </c>
      <c r="BK40">
        <f>$BH40*AV15</f>
        <v>69449.135367711133</v>
      </c>
      <c r="BL40">
        <f>$BH40*AW15</f>
        <v>74518.285644817137</v>
      </c>
      <c r="BM40" s="23">
        <f t="shared" si="3"/>
        <v>27780</v>
      </c>
      <c r="BN40" s="9">
        <f t="shared" si="9"/>
        <v>38981.330949461713</v>
      </c>
    </row>
    <row r="41" spans="1:66">
      <c r="A41" s="2"/>
      <c r="B41" s="2"/>
      <c r="E41">
        <v>13</v>
      </c>
      <c r="F41" s="19">
        <f t="shared" si="0"/>
        <v>0.17284772621346295</v>
      </c>
      <c r="G41" s="19">
        <f t="shared" si="10"/>
        <v>7.6503096078300817E-2</v>
      </c>
      <c r="H41" s="19">
        <f t="shared" si="10"/>
        <v>4.8110488619177612E-2</v>
      </c>
      <c r="I41" s="19">
        <f t="shared" si="10"/>
        <v>0</v>
      </c>
      <c r="J41" s="19">
        <f t="shared" si="10"/>
        <v>1.455299477804305E-2</v>
      </c>
      <c r="K41" s="19">
        <f t="shared" si="10"/>
        <v>1.9594228263247505E-3</v>
      </c>
      <c r="L41" s="19">
        <f t="shared" si="10"/>
        <v>5.0973528768322028E-2</v>
      </c>
      <c r="M41" s="19">
        <f t="shared" si="10"/>
        <v>0.14687110612272075</v>
      </c>
      <c r="N41" s="19">
        <f t="shared" si="10"/>
        <v>7.6503096078300817E-2</v>
      </c>
      <c r="O41" s="19">
        <f t="shared" si="10"/>
        <v>4.8015371006249224E-2</v>
      </c>
      <c r="P41" s="19">
        <f t="shared" si="10"/>
        <v>0</v>
      </c>
      <c r="Q41" s="19">
        <f t="shared" si="10"/>
        <v>0.10758753198329735</v>
      </c>
      <c r="R41" s="19">
        <f t="shared" si="10"/>
        <v>7.6503096078300817E-2</v>
      </c>
      <c r="S41" s="19">
        <f t="shared" si="10"/>
        <v>4.3820684276107406E-2</v>
      </c>
      <c r="T41" s="19">
        <f t="shared" si="10"/>
        <v>0</v>
      </c>
      <c r="U41" s="19">
        <f t="shared" si="10"/>
        <v>1.610341186877574E-2</v>
      </c>
      <c r="V41" s="19">
        <f t="shared" si="10"/>
        <v>3.92835741394234E-3</v>
      </c>
      <c r="W41" s="19">
        <f t="shared" si="10"/>
        <v>5.0973528768322028E-2</v>
      </c>
      <c r="X41" s="19">
        <f t="shared" si="10"/>
        <v>8.3275470118801903E-2</v>
      </c>
      <c r="Y41" s="19">
        <f t="shared" si="10"/>
        <v>7.6503096078300817E-2</v>
      </c>
      <c r="Z41" s="19">
        <f t="shared" si="10"/>
        <v>4.3744590185764695E-2</v>
      </c>
      <c r="AA41" s="19">
        <f t="shared" si="10"/>
        <v>0</v>
      </c>
      <c r="AB41" s="19">
        <f t="shared" si="10"/>
        <v>0.3649472572836312</v>
      </c>
      <c r="AC41" s="19">
        <f t="shared" si="10"/>
        <v>0.29891661038874567</v>
      </c>
      <c r="AD41" s="19">
        <f t="shared" si="10"/>
        <v>0.33887551957996065</v>
      </c>
      <c r="AE41" s="19">
        <f t="shared" si="10"/>
        <v>0.27452845443390755</v>
      </c>
      <c r="AF41" s="20">
        <f t="shared" si="11"/>
        <v>0.6350527427163688</v>
      </c>
      <c r="AG41" s="20">
        <f t="shared" si="11"/>
        <v>0.70108338961125427</v>
      </c>
      <c r="AH41" s="20">
        <f t="shared" si="11"/>
        <v>0.66112448042003935</v>
      </c>
      <c r="AI41" s="20">
        <f t="shared" si="11"/>
        <v>0.7254715455660925</v>
      </c>
      <c r="AJ41" s="24">
        <f t="shared" si="5"/>
        <v>1.1039766344641653</v>
      </c>
      <c r="AK41" s="24">
        <f t="shared" si="6"/>
        <v>1.0973297269300493</v>
      </c>
      <c r="AS41" s="17">
        <f t="shared" si="7"/>
        <v>0.82101806239737274</v>
      </c>
      <c r="AT41">
        <f>$AS41*AF16</f>
        <v>54815.270935960594</v>
      </c>
      <c r="AU41">
        <f>$AS41*AG16</f>
        <v>60514.778325123152</v>
      </c>
      <c r="AV41">
        <f>$AS41*AH16</f>
        <v>57065.681444991787</v>
      </c>
      <c r="AW41">
        <f>$AS41*AI16</f>
        <v>62619.868637110019</v>
      </c>
      <c r="BH41" s="17">
        <f t="shared" si="8"/>
        <v>0.9123995846767583</v>
      </c>
      <c r="BI41">
        <f>$BH41*AT16</f>
        <v>50013.43043591443</v>
      </c>
      <c r="BJ41">
        <f>$BH41*AU16</f>
        <v>55213.658610648461</v>
      </c>
      <c r="BK41">
        <f>$BH41*AV16</f>
        <v>52066.704049706699</v>
      </c>
      <c r="BL41">
        <f>$BH41*AW16</f>
        <v>57134.342137012347</v>
      </c>
      <c r="BM41" s="23">
        <f t="shared" si="3"/>
        <v>18576</v>
      </c>
      <c r="BN41" s="9">
        <f t="shared" si="9"/>
        <v>31437.43043591443</v>
      </c>
    </row>
    <row r="42" spans="1:66">
      <c r="E42">
        <v>14</v>
      </c>
      <c r="F42" s="19">
        <f t="shared" si="0"/>
        <v>0.18131675625894672</v>
      </c>
      <c r="G42" s="19">
        <f t="shared" si="10"/>
        <v>7.6498793757570294E-2</v>
      </c>
      <c r="H42" s="19">
        <f t="shared" si="10"/>
        <v>0</v>
      </c>
      <c r="I42" s="19">
        <f t="shared" si="10"/>
        <v>0</v>
      </c>
      <c r="J42" s="19">
        <f t="shared" si="10"/>
        <v>1.8178724085808382E-2</v>
      </c>
      <c r="K42" s="19">
        <f t="shared" si="10"/>
        <v>2.5726498293242041E-3</v>
      </c>
      <c r="L42" s="19">
        <f t="shared" si="10"/>
        <v>2.7918756319008579E-2</v>
      </c>
      <c r="M42" s="19">
        <f t="shared" si="10"/>
        <v>0.15400862888775438</v>
      </c>
      <c r="N42" s="19">
        <f t="shared" si="10"/>
        <v>7.6498793757570294E-2</v>
      </c>
      <c r="O42" s="19">
        <f t="shared" si="10"/>
        <v>0</v>
      </c>
      <c r="P42" s="19">
        <f t="shared" si="10"/>
        <v>0</v>
      </c>
      <c r="Q42" s="19">
        <f t="shared" si="10"/>
        <v>0.11263601509554841</v>
      </c>
      <c r="R42" s="19">
        <f t="shared" si="10"/>
        <v>7.6498793757570294E-2</v>
      </c>
      <c r="S42" s="19">
        <f t="shared" si="10"/>
        <v>0</v>
      </c>
      <c r="T42" s="19">
        <f t="shared" si="10"/>
        <v>0</v>
      </c>
      <c r="U42" s="19">
        <f t="shared" si="10"/>
        <v>1.9870466580577995E-2</v>
      </c>
      <c r="V42" s="19">
        <f t="shared" si="10"/>
        <v>5.1553099692683464E-3</v>
      </c>
      <c r="W42" s="19">
        <f t="shared" si="10"/>
        <v>2.7918756319008579E-2</v>
      </c>
      <c r="X42" s="19">
        <f t="shared" si="10"/>
        <v>8.7359980780203614E-2</v>
      </c>
      <c r="Y42" s="19">
        <f t="shared" si="10"/>
        <v>7.6498793757570294E-2</v>
      </c>
      <c r="Z42" s="19">
        <f t="shared" si="10"/>
        <v>0</v>
      </c>
      <c r="AA42" s="19">
        <f t="shared" si="10"/>
        <v>0</v>
      </c>
      <c r="AB42" s="19">
        <f t="shared" si="10"/>
        <v>0.3064856802506582</v>
      </c>
      <c r="AC42" s="19">
        <f t="shared" si="10"/>
        <v>0.24207934172197362</v>
      </c>
      <c r="AD42" s="19">
        <f t="shared" si="10"/>
        <v>0.27917755287946583</v>
      </c>
      <c r="AE42" s="19">
        <f t="shared" si="10"/>
        <v>0.21680330740662881</v>
      </c>
      <c r="AF42" s="20">
        <f t="shared" si="11"/>
        <v>0.69351431974934186</v>
      </c>
      <c r="AG42" s="20">
        <f t="shared" si="11"/>
        <v>0.75792065827802635</v>
      </c>
      <c r="AH42" s="20">
        <f t="shared" si="11"/>
        <v>0.72082244712053412</v>
      </c>
      <c r="AI42" s="20">
        <f t="shared" si="11"/>
        <v>0.78319669259337121</v>
      </c>
      <c r="AJ42" s="24">
        <f t="shared" si="5"/>
        <v>1.0928695150115473</v>
      </c>
      <c r="AK42" s="24">
        <f t="shared" si="6"/>
        <v>1.086532051994223</v>
      </c>
      <c r="AS42" s="17">
        <f t="shared" si="7"/>
        <v>0.81967213114754101</v>
      </c>
      <c r="AT42">
        <f>$AS42*AF17</f>
        <v>56786.885245901642</v>
      </c>
      <c r="AU42">
        <f>$AS42*AG17</f>
        <v>62060.655737704918</v>
      </c>
      <c r="AV42">
        <f>$AS42*AH17</f>
        <v>59022.950819672136</v>
      </c>
      <c r="AW42">
        <f>$AS42*AI17</f>
        <v>64130.327868852459</v>
      </c>
      <c r="BH42" s="17">
        <f t="shared" si="8"/>
        <v>0.90102536427415003</v>
      </c>
      <c r="BI42">
        <f>$BH42*AT17</f>
        <v>51166.423964682879</v>
      </c>
      <c r="BJ42">
        <f>$BH42*AU17</f>
        <v>55918.224943158195</v>
      </c>
      <c r="BK42">
        <f>$BH42*AV17</f>
        <v>53181.175762830324</v>
      </c>
      <c r="BL42">
        <f>$BH42*AW17</f>
        <v>57783.05202905347</v>
      </c>
      <c r="BM42" s="23">
        <f t="shared" si="3"/>
        <v>21552</v>
      </c>
      <c r="BN42" s="9">
        <f t="shared" si="9"/>
        <v>29614.423964682879</v>
      </c>
    </row>
    <row r="43" spans="1:66">
      <c r="E43">
        <v>15</v>
      </c>
      <c r="F43" s="19">
        <f t="shared" si="0"/>
        <v>0.17177026570863674</v>
      </c>
      <c r="G43" s="19">
        <f t="shared" si="10"/>
        <v>7.6500940348169941E-2</v>
      </c>
      <c r="H43" s="19">
        <f t="shared" si="10"/>
        <v>4.6072238028644449E-2</v>
      </c>
      <c r="I43" s="19">
        <f t="shared" si="10"/>
        <v>0</v>
      </c>
      <c r="J43" s="19">
        <f t="shared" si="10"/>
        <v>2.128562472874572E-2</v>
      </c>
      <c r="K43" s="19">
        <f t="shared" si="10"/>
        <v>1.4466894922119883E-3</v>
      </c>
      <c r="L43" s="19">
        <f t="shared" si="10"/>
        <v>5.1511790519361528E-2</v>
      </c>
      <c r="M43" s="19">
        <f t="shared" si="10"/>
        <v>0.145575541302985</v>
      </c>
      <c r="N43" s="19">
        <f t="shared" si="10"/>
        <v>7.6500940348169941E-2</v>
      </c>
      <c r="O43" s="19">
        <f t="shared" si="10"/>
        <v>4.6052948835414956E-2</v>
      </c>
      <c r="P43" s="19">
        <f t="shared" si="10"/>
        <v>0</v>
      </c>
      <c r="Q43" s="19">
        <f t="shared" si="10"/>
        <v>0.1055986883348604</v>
      </c>
      <c r="R43" s="19">
        <f t="shared" si="10"/>
        <v>7.6500940348169941E-2</v>
      </c>
      <c r="S43" s="19">
        <f t="shared" si="10"/>
        <v>4.5040266190866568E-2</v>
      </c>
      <c r="T43" s="19">
        <f t="shared" si="10"/>
        <v>0</v>
      </c>
      <c r="U43" s="19">
        <f t="shared" si="10"/>
        <v>2.3455658967063704E-2</v>
      </c>
      <c r="V43" s="19">
        <f t="shared" si="10"/>
        <v>2.8933789844239766E-3</v>
      </c>
      <c r="W43" s="19">
        <f t="shared" si="10"/>
        <v>5.1511790519361528E-2</v>
      </c>
      <c r="X43" s="19">
        <f t="shared" si="10"/>
        <v>8.2760283551140471E-2</v>
      </c>
      <c r="Y43" s="19">
        <f t="shared" si="10"/>
        <v>7.6500940348169941E-2</v>
      </c>
      <c r="Z43" s="19">
        <f t="shared" si="10"/>
        <v>4.4992043207792834E-2</v>
      </c>
      <c r="AA43" s="19">
        <f t="shared" si="10"/>
        <v>0</v>
      </c>
      <c r="AB43" s="19">
        <f t="shared" si="10"/>
        <v>0.36858754882577038</v>
      </c>
      <c r="AC43" s="19">
        <f t="shared" si="10"/>
        <v>0.30500072334474609</v>
      </c>
      <c r="AD43" s="19">
        <f t="shared" si="10"/>
        <v>0.34237353522688913</v>
      </c>
      <c r="AE43" s="19">
        <f t="shared" si="10"/>
        <v>0.28211409557795247</v>
      </c>
      <c r="AF43" s="20">
        <f t="shared" si="11"/>
        <v>0.63141245117422962</v>
      </c>
      <c r="AG43" s="20">
        <f t="shared" si="11"/>
        <v>0.69499927665525385</v>
      </c>
      <c r="AH43" s="20">
        <f t="shared" si="11"/>
        <v>0.65762646477311082</v>
      </c>
      <c r="AI43" s="20">
        <f t="shared" si="11"/>
        <v>0.71788590442204758</v>
      </c>
      <c r="AJ43" s="24">
        <f t="shared" si="5"/>
        <v>1.1007056882751878</v>
      </c>
      <c r="AK43" s="24">
        <f t="shared" si="6"/>
        <v>1.0916317132549205</v>
      </c>
      <c r="AS43" s="17">
        <f t="shared" si="7"/>
        <v>0.85543199315654406</v>
      </c>
      <c r="AT43">
        <f>$AS43*AF18</f>
        <v>56003.421727972629</v>
      </c>
      <c r="AU43">
        <f>$AS43*AG18</f>
        <v>61643.284858853724</v>
      </c>
      <c r="AV43">
        <f>$AS43*AH18</f>
        <v>58328.485885372116</v>
      </c>
      <c r="AW43">
        <f>$AS43*AI18</f>
        <v>63673.224978614198</v>
      </c>
      <c r="BH43" s="17">
        <f t="shared" si="8"/>
        <v>0.87395309882747074</v>
      </c>
      <c r="BI43">
        <f>$BH43*AT18</f>
        <v>48944.363964103381</v>
      </c>
      <c r="BJ43">
        <f>$BH43*AU18</f>
        <v>53873.339824299714</v>
      </c>
      <c r="BK43">
        <f>$BH43*AV18</f>
        <v>50976.360989435343</v>
      </c>
      <c r="BL43">
        <f>$BH43*AW18</f>
        <v>55647.412282398596</v>
      </c>
      <c r="BM43" s="23">
        <f t="shared" si="3"/>
        <v>22164</v>
      </c>
      <c r="BN43" s="9">
        <f t="shared" si="9"/>
        <v>26780.363964103381</v>
      </c>
    </row>
    <row r="44" spans="1:66">
      <c r="A44" s="1"/>
      <c r="B44" s="1"/>
      <c r="E44">
        <v>16</v>
      </c>
      <c r="F44" s="19">
        <f t="shared" si="0"/>
        <v>0.17873524983367764</v>
      </c>
      <c r="G44" s="19">
        <f t="shared" si="10"/>
        <v>7.6499527294373051E-2</v>
      </c>
      <c r="H44" s="19">
        <f t="shared" si="10"/>
        <v>6.3009909310550088E-2</v>
      </c>
      <c r="I44" s="19">
        <f t="shared" si="10"/>
        <v>0</v>
      </c>
      <c r="J44" s="19">
        <f t="shared" si="10"/>
        <v>1.7866521937042613E-2</v>
      </c>
      <c r="K44" s="19">
        <f t="shared" si="10"/>
        <v>2.38103575055149E-3</v>
      </c>
      <c r="L44" s="19">
        <f t="shared" si="10"/>
        <v>1.6719773101299067E-2</v>
      </c>
      <c r="M44" s="19">
        <f t="shared" si="10"/>
        <v>0.15429461815889911</v>
      </c>
      <c r="N44" s="19">
        <f t="shared" si="10"/>
        <v>7.6499527294373051E-2</v>
      </c>
      <c r="O44" s="19">
        <f t="shared" si="10"/>
        <v>6.2493434644070173E-2</v>
      </c>
      <c r="P44" s="19">
        <f t="shared" si="10"/>
        <v>0</v>
      </c>
      <c r="Q44" s="19">
        <f t="shared" si="10"/>
        <v>0.11893798802479079</v>
      </c>
      <c r="R44" s="19">
        <f t="shared" si="10"/>
        <v>7.6499527294373051E-2</v>
      </c>
      <c r="S44" s="19">
        <f t="shared" si="10"/>
        <v>3.7580097342343917E-2</v>
      </c>
      <c r="T44" s="19">
        <f t="shared" si="10"/>
        <v>0</v>
      </c>
      <c r="U44" s="19">
        <f t="shared" si="10"/>
        <v>2.0247557687594103E-2</v>
      </c>
      <c r="V44" s="19">
        <f t="shared" si="10"/>
        <v>4.76207150110298E-3</v>
      </c>
      <c r="W44" s="19">
        <f t="shared" si="10"/>
        <v>1.6719773101299067E-2</v>
      </c>
      <c r="X44" s="19">
        <f t="shared" si="10"/>
        <v>9.3061731853356214E-2</v>
      </c>
      <c r="Y44" s="19">
        <f t="shared" si="10"/>
        <v>7.6499527294373051E-2</v>
      </c>
      <c r="Z44" s="19">
        <f t="shared" si="10"/>
        <v>3.6801008438670825E-2</v>
      </c>
      <c r="AA44" s="19">
        <f t="shared" si="10"/>
        <v>0</v>
      </c>
      <c r="AB44" s="19">
        <f t="shared" si="10"/>
        <v>0.35521201722749396</v>
      </c>
      <c r="AC44" s="19">
        <f t="shared" si="10"/>
        <v>0.27474701495150389</v>
      </c>
      <c r="AD44" s="19">
        <f t="shared" si="10"/>
        <v>0.33025491088623549</v>
      </c>
      <c r="AE44" s="19">
        <f t="shared" si="10"/>
        <v>0.24809166987639622</v>
      </c>
      <c r="AF44" s="20">
        <f t="shared" si="11"/>
        <v>0.64478798277250604</v>
      </c>
      <c r="AG44" s="20">
        <f t="shared" si="11"/>
        <v>0.72525298504849611</v>
      </c>
      <c r="AH44" s="20">
        <f t="shared" si="11"/>
        <v>0.66974508911376451</v>
      </c>
      <c r="AI44" s="20">
        <f t="shared" si="11"/>
        <v>0.75190833012360381</v>
      </c>
      <c r="AJ44" s="24">
        <f t="shared" si="5"/>
        <v>1.1247929620679356</v>
      </c>
      <c r="AK44" s="24">
        <f t="shared" si="6"/>
        <v>1.1226783777071978</v>
      </c>
      <c r="AS44" s="17">
        <f t="shared" si="7"/>
        <v>0.7558578987150415</v>
      </c>
      <c r="AT44">
        <f>$AS44*AF19</f>
        <v>55674.981103552527</v>
      </c>
      <c r="AU44">
        <f>$AS44*AG19</f>
        <v>62622.826908541188</v>
      </c>
      <c r="AV44">
        <f>$AS44*AH19</f>
        <v>57829.931972789112</v>
      </c>
      <c r="AW44">
        <f>$AS44*AI19</f>
        <v>64924.414210128489</v>
      </c>
      <c r="BH44" s="17">
        <f t="shared" si="8"/>
        <v>0.91031023390218635</v>
      </c>
      <c r="BI44">
        <f>$BH44*AT19</f>
        <v>50681.5050708747</v>
      </c>
      <c r="BJ44">
        <f>$BH44*AU19</f>
        <v>57006.200210730261</v>
      </c>
      <c r="BK44">
        <f>$BH44*AV19</f>
        <v>52643.178900697181</v>
      </c>
      <c r="BL44">
        <f>$BH44*AW19</f>
        <v>59101.358685584499</v>
      </c>
      <c r="BM44" s="23">
        <f t="shared" si="3"/>
        <v>27960</v>
      </c>
      <c r="BN44" s="9">
        <f t="shared" si="9"/>
        <v>22721.5050708747</v>
      </c>
    </row>
    <row r="45" spans="1:66">
      <c r="A45" s="4"/>
      <c r="B45" s="4"/>
      <c r="E45">
        <v>17</v>
      </c>
      <c r="F45" s="19">
        <f t="shared" si="0"/>
        <v>0.17925987836540172</v>
      </c>
      <c r="G45" s="19">
        <f t="shared" si="10"/>
        <v>7.6501760500764668E-2</v>
      </c>
      <c r="H45" s="19">
        <f t="shared" si="10"/>
        <v>4.673329302557172E-2</v>
      </c>
      <c r="I45" s="19">
        <f t="shared" si="10"/>
        <v>0</v>
      </c>
      <c r="J45" s="19">
        <f t="shared" si="10"/>
        <v>1.428850873137248E-2</v>
      </c>
      <c r="K45" s="19">
        <f t="shared" si="10"/>
        <v>8.9803321833766046E-4</v>
      </c>
      <c r="L45" s="19">
        <f t="shared" si="10"/>
        <v>1.8627520717003947E-2</v>
      </c>
      <c r="M45" s="19">
        <f t="shared" si="10"/>
        <v>0.15295017249350926</v>
      </c>
      <c r="N45" s="19">
        <f t="shared" si="10"/>
        <v>7.6501760500764668E-2</v>
      </c>
      <c r="O45" s="19">
        <f t="shared" si="10"/>
        <v>4.6697727353558344E-2</v>
      </c>
      <c r="P45" s="19">
        <f t="shared" si="10"/>
        <v>0</v>
      </c>
      <c r="Q45" s="19">
        <f t="shared" si="10"/>
        <v>0.11687768965394602</v>
      </c>
      <c r="R45" s="19">
        <f t="shared" si="10"/>
        <v>7.6501760500764668E-2</v>
      </c>
      <c r="S45" s="19">
        <f t="shared" si="10"/>
        <v>4.4741615392822849E-2</v>
      </c>
      <c r="T45" s="19">
        <f t="shared" si="10"/>
        <v>0</v>
      </c>
      <c r="U45" s="19">
        <f t="shared" si="10"/>
        <v>1.5693352775900702E-2</v>
      </c>
      <c r="V45" s="19">
        <f t="shared" si="10"/>
        <v>1.7871750186719778E-3</v>
      </c>
      <c r="W45" s="19">
        <f t="shared" si="10"/>
        <v>1.8627520717003947E-2</v>
      </c>
      <c r="X45" s="19">
        <f t="shared" si="10"/>
        <v>9.1065903190240785E-2</v>
      </c>
      <c r="Y45" s="19">
        <f t="shared" si="10"/>
        <v>7.6501760500764668E-2</v>
      </c>
      <c r="Z45" s="19">
        <f t="shared" si="10"/>
        <v>4.4661592630792758E-2</v>
      </c>
      <c r="AA45" s="19">
        <f t="shared" si="10"/>
        <v>0</v>
      </c>
      <c r="AB45" s="19">
        <f t="shared" si="10"/>
        <v>0.3363089945584522</v>
      </c>
      <c r="AC45" s="19">
        <f t="shared" si="10"/>
        <v>0.27422911405911016</v>
      </c>
      <c r="AD45" s="19">
        <f t="shared" si="10"/>
        <v>0.30996372301454633</v>
      </c>
      <c r="AE45" s="19">
        <f t="shared" si="10"/>
        <v>0.24833730483337482</v>
      </c>
      <c r="AF45" s="20">
        <f t="shared" si="11"/>
        <v>0.6636910054415478</v>
      </c>
      <c r="AG45" s="20">
        <f t="shared" si="11"/>
        <v>0.7257708859408899</v>
      </c>
      <c r="AH45" s="20">
        <f t="shared" si="11"/>
        <v>0.69003627698545367</v>
      </c>
      <c r="AI45" s="20">
        <f t="shared" si="11"/>
        <v>0.75166269516662521</v>
      </c>
      <c r="AJ45" s="24">
        <f t="shared" si="5"/>
        <v>1.0935373238304487</v>
      </c>
      <c r="AK45" s="24">
        <f t="shared" si="6"/>
        <v>1.0893089540891929</v>
      </c>
      <c r="AS45" s="17">
        <f t="shared" si="7"/>
        <v>0.75471698113207553</v>
      </c>
      <c r="AT45">
        <f>$AS45*AF20</f>
        <v>56335.094339622643</v>
      </c>
      <c r="AU45">
        <f>$AS45*AG20</f>
        <v>61604.528301886799</v>
      </c>
      <c r="AV45">
        <f>$AS45*AH20</f>
        <v>58571.320754716988</v>
      </c>
      <c r="AW45">
        <f>$AS45*AI20</f>
        <v>63802.264150943403</v>
      </c>
      <c r="BH45" s="17">
        <f t="shared" si="8"/>
        <v>0.88728277621299889</v>
      </c>
      <c r="BI45">
        <f>$BH45*AT20</f>
        <v>49985.15890388158</v>
      </c>
      <c r="BJ45">
        <f>$BH45*AU20</f>
        <v>54660.636898990379</v>
      </c>
      <c r="BK45">
        <f>$BH45*AV20</f>
        <v>51969.324085707318</v>
      </c>
      <c r="BL45">
        <f>$BH45*AW20</f>
        <v>56610.650064524147</v>
      </c>
      <c r="BM45" s="23">
        <f t="shared" si="3"/>
        <v>26916</v>
      </c>
      <c r="BN45" s="9">
        <f t="shared" si="9"/>
        <v>23069.15890388158</v>
      </c>
    </row>
    <row r="46" spans="1:66">
      <c r="A46" s="2"/>
      <c r="B46" s="2"/>
      <c r="E46">
        <v>18</v>
      </c>
      <c r="F46" s="19">
        <f t="shared" si="0"/>
        <v>0.18281252587477437</v>
      </c>
      <c r="G46" s="19">
        <f t="shared" si="10"/>
        <v>7.6498252935234407E-2</v>
      </c>
      <c r="H46" s="19">
        <f t="shared" si="10"/>
        <v>6.4633116399225005E-2</v>
      </c>
      <c r="I46" s="19">
        <f t="shared" si="10"/>
        <v>0</v>
      </c>
      <c r="J46" s="19">
        <f t="shared" si="10"/>
        <v>1.9987745706857435E-2</v>
      </c>
      <c r="K46" s="19">
        <f t="shared" si="10"/>
        <v>2.1113815887525461E-3</v>
      </c>
      <c r="L46" s="19">
        <f t="shared" si="10"/>
        <v>1.5905741301935845E-2</v>
      </c>
      <c r="M46" s="19">
        <f t="shared" si="10"/>
        <v>0.15893321410237302</v>
      </c>
      <c r="N46" s="19">
        <f t="shared" si="10"/>
        <v>7.6498252935234407E-2</v>
      </c>
      <c r="O46" s="19">
        <f t="shared" si="10"/>
        <v>6.4144600659082257E-2</v>
      </c>
      <c r="P46" s="19">
        <f t="shared" si="10"/>
        <v>0</v>
      </c>
      <c r="Q46" s="19">
        <f t="shared" si="10"/>
        <v>0.12602878102902942</v>
      </c>
      <c r="R46" s="19">
        <f t="shared" si="10"/>
        <v>7.6498252935234407E-2</v>
      </c>
      <c r="S46" s="19">
        <f t="shared" si="10"/>
        <v>4.0124530114097404E-2</v>
      </c>
      <c r="T46" s="19">
        <f t="shared" si="10"/>
        <v>0</v>
      </c>
      <c r="U46" s="19">
        <f t="shared" si="10"/>
        <v>2.2554523324556611E-2</v>
      </c>
      <c r="V46" s="19">
        <f t="shared" si="10"/>
        <v>4.2310431053041216E-3</v>
      </c>
      <c r="W46" s="19">
        <f t="shared" si="10"/>
        <v>1.5905741301935845E-2</v>
      </c>
      <c r="X46" s="19">
        <f t="shared" si="10"/>
        <v>9.9930448606488156E-2</v>
      </c>
      <c r="Y46" s="19">
        <f t="shared" si="10"/>
        <v>7.6498252935234407E-2</v>
      </c>
      <c r="Z46" s="19">
        <f t="shared" si="10"/>
        <v>3.9147498633811915E-2</v>
      </c>
      <c r="AA46" s="19">
        <f t="shared" si="10"/>
        <v>0</v>
      </c>
      <c r="AB46" s="19">
        <f t="shared" si="10"/>
        <v>0.36194876380677959</v>
      </c>
      <c r="AC46" s="19">
        <f t="shared" si="10"/>
        <v>0.28534287181015783</v>
      </c>
      <c r="AD46" s="19">
        <f t="shared" si="10"/>
        <v>0.33758093629423552</v>
      </c>
      <c r="AE46" s="19">
        <f t="shared" si="10"/>
        <v>0.25826750790733105</v>
      </c>
      <c r="AF46" s="20">
        <f t="shared" si="11"/>
        <v>0.63805123619322035</v>
      </c>
      <c r="AG46" s="20">
        <f t="shared" si="11"/>
        <v>0.71465712818984217</v>
      </c>
      <c r="AH46" s="20">
        <f t="shared" si="11"/>
        <v>0.66241906370576453</v>
      </c>
      <c r="AI46" s="20">
        <f t="shared" si="11"/>
        <v>0.741732492092669</v>
      </c>
      <c r="AJ46" s="24">
        <f t="shared" si="5"/>
        <v>1.1200622891253569</v>
      </c>
      <c r="AK46" s="24">
        <f t="shared" si="6"/>
        <v>1.1197330100121246</v>
      </c>
      <c r="AS46" s="17">
        <f t="shared" si="7"/>
        <v>0.73313782991202348</v>
      </c>
      <c r="AT46">
        <f>$AS46*AF21</f>
        <v>56495.601173020528</v>
      </c>
      <c r="AU46">
        <f>$AS46*AG21</f>
        <v>63278.59237536657</v>
      </c>
      <c r="AV46">
        <f>$AS46*AH21</f>
        <v>58653.225806451614</v>
      </c>
      <c r="AW46">
        <f>$AS46*AI21</f>
        <v>65675.953079178886</v>
      </c>
      <c r="BH46" s="17">
        <f t="shared" si="8"/>
        <v>0.88662312144867506</v>
      </c>
      <c r="BI46">
        <f>$BH46*AT21</f>
        <v>50090.306260142883</v>
      </c>
      <c r="BJ46">
        <f>$BH46*AU21</f>
        <v>56104.263092725829</v>
      </c>
      <c r="BK46">
        <f>$BH46*AV21</f>
        <v>52003.306147550102</v>
      </c>
      <c r="BL46">
        <f>$BH46*AW21</f>
        <v>58229.818523178306</v>
      </c>
      <c r="BM46" s="23">
        <f t="shared" si="3"/>
        <v>29568</v>
      </c>
      <c r="BN46" s="9">
        <f t="shared" si="9"/>
        <v>20522.306260142883</v>
      </c>
    </row>
    <row r="47" spans="1:66">
      <c r="E47">
        <v>19</v>
      </c>
      <c r="F47" s="19">
        <f t="shared" si="0"/>
        <v>0.19315439756009539</v>
      </c>
      <c r="G47" s="19">
        <f t="shared" si="10"/>
        <v>7.0302935952503948E-2</v>
      </c>
      <c r="H47" s="19">
        <f t="shared" si="10"/>
        <v>6.8760304846550657E-2</v>
      </c>
      <c r="I47" s="19">
        <f t="shared" si="10"/>
        <v>0</v>
      </c>
      <c r="J47" s="19">
        <f t="shared" si="10"/>
        <v>1.9367804298138228E-2</v>
      </c>
      <c r="K47" s="19">
        <f t="shared" si="10"/>
        <v>1.9813610535179774E-3</v>
      </c>
      <c r="L47" s="19">
        <f t="shared" si="10"/>
        <v>1.3636009821889793E-2</v>
      </c>
      <c r="M47" s="19">
        <f t="shared" si="10"/>
        <v>0.17072255991848115</v>
      </c>
      <c r="N47" s="19">
        <f t="shared" si="10"/>
        <v>7.0833657663267685E-2</v>
      </c>
      <c r="O47" s="19">
        <f t="shared" si="10"/>
        <v>6.8342803767416513E-2</v>
      </c>
      <c r="P47" s="19">
        <f t="shared" si="10"/>
        <v>0</v>
      </c>
      <c r="Q47" s="19">
        <f t="shared" si="10"/>
        <v>0.1440520248802338</v>
      </c>
      <c r="R47" s="19">
        <f t="shared" si="10"/>
        <v>7.0302935952503948E-2</v>
      </c>
      <c r="S47" s="19">
        <f t="shared" si="10"/>
        <v>4.78144879950749E-2</v>
      </c>
      <c r="T47" s="19">
        <f t="shared" si="10"/>
        <v>0</v>
      </c>
      <c r="U47" s="19">
        <f t="shared" si="10"/>
        <v>2.1511920009623754E-2</v>
      </c>
      <c r="V47" s="19">
        <f t="shared" si="10"/>
        <v>3.9556458175591044E-3</v>
      </c>
      <c r="W47" s="19">
        <f t="shared" si="10"/>
        <v>1.3636009821889793E-2</v>
      </c>
      <c r="X47" s="19">
        <f t="shared" si="10"/>
        <v>0.11738856613146331</v>
      </c>
      <c r="Y47" s="19">
        <f t="shared" si="10"/>
        <v>7.0833657663267685E-2</v>
      </c>
      <c r="Z47" s="19">
        <f t="shared" si="10"/>
        <v>4.6972409547329765E-2</v>
      </c>
      <c r="AA47" s="19">
        <f t="shared" si="10"/>
        <v>0</v>
      </c>
      <c r="AB47" s="19">
        <f t="shared" si="10"/>
        <v>0.36720281353269602</v>
      </c>
      <c r="AC47" s="19">
        <f t="shared" si="10"/>
        <v>0.30127302447688531</v>
      </c>
      <c r="AD47" s="19">
        <f t="shared" si="10"/>
        <v>0.34488419652271135</v>
      </c>
      <c r="AE47" s="19">
        <f t="shared" si="10"/>
        <v>0.27429820899113339</v>
      </c>
      <c r="AF47" s="20">
        <f t="shared" si="11"/>
        <v>0.63279718646730398</v>
      </c>
      <c r="AG47" s="20">
        <f t="shared" si="11"/>
        <v>0.69872697552311469</v>
      </c>
      <c r="AH47" s="20">
        <f t="shared" si="11"/>
        <v>0.65511580347728859</v>
      </c>
      <c r="AI47" s="20">
        <f t="shared" si="11"/>
        <v>0.72570179100886656</v>
      </c>
      <c r="AJ47" s="24">
        <f t="shared" si="5"/>
        <v>1.1041878669275931</v>
      </c>
      <c r="AK47" s="24">
        <f t="shared" si="6"/>
        <v>1.1077458170859482</v>
      </c>
      <c r="AS47" s="17">
        <f t="shared" si="7"/>
        <v>0.64061499039077519</v>
      </c>
      <c r="AT47">
        <f>$AS47*AF22</f>
        <v>57286.995515695075</v>
      </c>
      <c r="AU47">
        <f>$AS47*AG22</f>
        <v>63255.605381165922</v>
      </c>
      <c r="AV47">
        <f>$AS47*AH22</f>
        <v>59307.495195387579</v>
      </c>
      <c r="AW47">
        <f>$AS47*AI22</f>
        <v>65697.629724535553</v>
      </c>
      <c r="BH47" s="17">
        <f t="shared" si="8"/>
        <v>0.89326413782034131</v>
      </c>
      <c r="BI47">
        <f>$BH47*AT22</f>
        <v>51172.418657645117</v>
      </c>
      <c r="BJ47">
        <f>$BH47*AU22</f>
        <v>56503.963803110921</v>
      </c>
      <c r="BK47">
        <f>$BH47*AV22</f>
        <v>52977.258561991912</v>
      </c>
      <c r="BL47">
        <f>$BH47*AW22</f>
        <v>58685.336572727276</v>
      </c>
      <c r="BM47" s="23">
        <f t="shared" si="3"/>
        <v>33312</v>
      </c>
      <c r="BN47" s="9">
        <f t="shared" si="9"/>
        <v>17860.418657645117</v>
      </c>
    </row>
    <row r="48" spans="1:66">
      <c r="A48" s="1"/>
      <c r="B48" s="1"/>
      <c r="E48">
        <v>20</v>
      </c>
      <c r="F48" s="19">
        <f t="shared" si="0"/>
        <v>0.17317943813735051</v>
      </c>
      <c r="G48" s="19">
        <f t="shared" si="10"/>
        <v>7.64962646643879E-2</v>
      </c>
      <c r="H48" s="19">
        <f t="shared" si="10"/>
        <v>6.0210390766288244E-2</v>
      </c>
      <c r="I48" s="19">
        <f t="shared" si="10"/>
        <v>0</v>
      </c>
      <c r="J48" s="19">
        <f t="shared" si="10"/>
        <v>1.2934013805118688E-2</v>
      </c>
      <c r="K48" s="19">
        <f t="shared" si="10"/>
        <v>8.6163635158550554E-4</v>
      </c>
      <c r="L48" s="19">
        <f t="shared" si="10"/>
        <v>1.315179002584909E-2</v>
      </c>
      <c r="M48" s="19">
        <f t="shared" si="10"/>
        <v>0.14730194199577704</v>
      </c>
      <c r="N48" s="19">
        <f t="shared" si="10"/>
        <v>7.64962646643879E-2</v>
      </c>
      <c r="O48" s="19">
        <f t="shared" si="10"/>
        <v>5.9793775387499644E-2</v>
      </c>
      <c r="P48" s="19">
        <f t="shared" si="10"/>
        <v>0</v>
      </c>
      <c r="Q48" s="19">
        <f t="shared" si="10"/>
        <v>0.10823478170301004</v>
      </c>
      <c r="R48" s="19">
        <f t="shared" si="10"/>
        <v>7.64962646643879E-2</v>
      </c>
      <c r="S48" s="19">
        <f t="shared" si="10"/>
        <v>5.6252544667796577E-2</v>
      </c>
      <c r="T48" s="19">
        <f t="shared" si="10"/>
        <v>0</v>
      </c>
      <c r="U48" s="19">
        <f t="shared" si="10"/>
        <v>1.4325887911526043E-2</v>
      </c>
      <c r="V48" s="19">
        <f t="shared" si="10"/>
        <v>1.7327412345071156E-3</v>
      </c>
      <c r="W48" s="19">
        <f t="shared" si="10"/>
        <v>1.315179002584909E-2</v>
      </c>
      <c r="X48" s="19">
        <f t="shared" si="10"/>
        <v>8.3446166665088584E-2</v>
      </c>
      <c r="Y48" s="19">
        <f t="shared" si="10"/>
        <v>7.64962646643879E-2</v>
      </c>
      <c r="Z48" s="19">
        <f t="shared" si="10"/>
        <v>5.575071250698304E-2</v>
      </c>
      <c r="AA48" s="19">
        <f t="shared" si="10"/>
        <v>0</v>
      </c>
      <c r="AB48" s="19">
        <f t="shared" si="10"/>
        <v>0.33683353375057995</v>
      </c>
      <c r="AC48" s="19">
        <f t="shared" si="10"/>
        <v>0.27019401020707678</v>
      </c>
      <c r="AD48" s="19">
        <f t="shared" si="10"/>
        <v>0.31053942223021785</v>
      </c>
      <c r="AE48" s="19">
        <f t="shared" si="10"/>
        <v>0.24490356300834176</v>
      </c>
      <c r="AF48" s="20">
        <f t="shared" si="11"/>
        <v>0.66316646624942011</v>
      </c>
      <c r="AG48" s="20">
        <f t="shared" si="11"/>
        <v>0.72980598979292322</v>
      </c>
      <c r="AH48" s="20">
        <f t="shared" si="11"/>
        <v>0.68946057776978209</v>
      </c>
      <c r="AI48" s="20">
        <f t="shared" si="11"/>
        <v>0.75509643699165818</v>
      </c>
      <c r="AJ48" s="24">
        <f t="shared" si="5"/>
        <v>1.1004868716001084</v>
      </c>
      <c r="AK48" s="24">
        <f t="shared" si="6"/>
        <v>1.0951988573939793</v>
      </c>
      <c r="AS48" s="17">
        <f t="shared" si="7"/>
        <v>0.7137758743754461</v>
      </c>
      <c r="AT48">
        <f>$AS48*AF23</f>
        <v>49992.14846538187</v>
      </c>
      <c r="AU48">
        <f>$AS48*AG23</f>
        <v>55015.70306923626</v>
      </c>
      <c r="AV48">
        <f>$AS48*AH23</f>
        <v>51974.304068522484</v>
      </c>
      <c r="AW48">
        <f>$AS48*AI23</f>
        <v>56922.198429693075</v>
      </c>
      <c r="BH48" s="17">
        <f t="shared" si="8"/>
        <v>0.88860503486082287</v>
      </c>
      <c r="BI48">
        <f>$BH48*AT23</f>
        <v>44423.274829848087</v>
      </c>
      <c r="BJ48">
        <f>$BH48*AU23</f>
        <v>48887.230743731365</v>
      </c>
      <c r="BK48">
        <f>$BH48*AV23</f>
        <v>46184.628278676428</v>
      </c>
      <c r="BL48">
        <f>$BH48*AW23</f>
        <v>50581.3521199721</v>
      </c>
      <c r="BM48" s="23">
        <f t="shared" si="3"/>
        <v>28032</v>
      </c>
      <c r="BN48" s="9">
        <f t="shared" si="9"/>
        <v>16391.274829848087</v>
      </c>
    </row>
    <row r="49" spans="1:6">
      <c r="A49" s="4"/>
      <c r="B49" s="4"/>
      <c r="F49" s="18"/>
    </row>
    <row r="50" spans="1:6">
      <c r="A50" s="4"/>
      <c r="B50" s="4"/>
      <c r="F50" s="18"/>
    </row>
    <row r="51" spans="1:6">
      <c r="F51" s="18"/>
    </row>
    <row r="52" spans="1:6">
      <c r="F52" s="18"/>
    </row>
    <row r="67" spans="1:2">
      <c r="A67" s="2"/>
      <c r="B67" s="2"/>
    </row>
    <row r="74" spans="1:2" ht="23.25">
      <c r="A74" s="5"/>
      <c r="B74" s="5"/>
    </row>
    <row r="75" spans="1:2">
      <c r="A75" s="1"/>
      <c r="B75" s="1"/>
    </row>
  </sheetData>
  <autoFilter ref="A3:CG23">
    <filterColumn colId="69"/>
    <filterColumn colId="70"/>
    <filterColumn colId="71"/>
    <filterColumn colId="72"/>
    <sortState ref="A4:CG25">
      <sortCondition descending="1" ref="BQ3:BQ23"/>
    </sortState>
  </autoFilter>
  <sortState ref="A2:A70">
    <sortCondition ref="A1"/>
  </sortState>
  <conditionalFormatting sqref="C4:C27">
    <cfRule type="colorScale" priority="60">
      <colorScale>
        <cfvo type="min" val="0"/>
        <cfvo type="percentile" val="50"/>
        <cfvo type="max" val="0"/>
        <color rgb="FFF8696B"/>
        <color rgb="FFFFEB84"/>
        <color rgb="FF63BE7B"/>
      </colorScale>
    </cfRule>
  </conditionalFormatting>
  <conditionalFormatting sqref="D4:D25">
    <cfRule type="colorScale" priority="8">
      <colorScale>
        <cfvo type="min" val="0"/>
        <cfvo type="percentile" val="50"/>
        <cfvo type="max" val="0"/>
        <color rgb="FFF8696B"/>
        <color rgb="FFFFEB84"/>
        <color rgb="FF63BE7B"/>
      </colorScale>
    </cfRule>
  </conditionalFormatting>
  <conditionalFormatting sqref="E4:E25">
    <cfRule type="colorScale" priority="57">
      <colorScale>
        <cfvo type="min" val="0"/>
        <cfvo type="percentile" val="50"/>
        <cfvo type="max" val="0"/>
        <color rgb="FF63BE7B"/>
        <color rgb="FFFFEB84"/>
        <color rgb="FFF8696B"/>
      </colorScale>
    </cfRule>
  </conditionalFormatting>
  <conditionalFormatting sqref="AJ4:AJ27">
    <cfRule type="colorScale" priority="54">
      <colorScale>
        <cfvo type="min" val="0"/>
        <cfvo type="percentile" val="50"/>
        <cfvo type="max" val="0"/>
        <color rgb="FFF8696B"/>
        <color rgb="FFFFEB84"/>
        <color rgb="FF63BE7B"/>
      </colorScale>
    </cfRule>
  </conditionalFormatting>
  <conditionalFormatting sqref="AK4:AK24">
    <cfRule type="colorScale" priority="53">
      <colorScale>
        <cfvo type="min" val="0"/>
        <cfvo type="percentile" val="50"/>
        <cfvo type="max" val="0"/>
        <color rgb="FF63BE7B"/>
        <color rgb="FFFFEB84"/>
        <color rgb="FFF8696B"/>
      </colorScale>
    </cfRule>
  </conditionalFormatting>
  <conditionalFormatting sqref="AL4:AL24">
    <cfRule type="colorScale" priority="52">
      <colorScale>
        <cfvo type="min" val="0"/>
        <cfvo type="percentile" val="50"/>
        <cfvo type="max" val="0"/>
        <color rgb="FFF8696B"/>
        <color rgb="FFFFEB84"/>
        <color rgb="FF63BE7B"/>
      </colorScale>
    </cfRule>
  </conditionalFormatting>
  <conditionalFormatting sqref="AM4:AM27">
    <cfRule type="colorScale" priority="51">
      <colorScale>
        <cfvo type="min" val="0"/>
        <cfvo type="percentile" val="50"/>
        <cfvo type="max" val="0"/>
        <color rgb="FFF8696B"/>
        <color rgb="FFFFEB84"/>
        <color rgb="FF63BE7B"/>
      </colorScale>
    </cfRule>
  </conditionalFormatting>
  <conditionalFormatting sqref="AN4:AN27">
    <cfRule type="colorScale" priority="50">
      <colorScale>
        <cfvo type="min" val="0"/>
        <cfvo type="percentile" val="50"/>
        <cfvo type="max" val="0"/>
        <color rgb="FFF8696B"/>
        <color rgb="FFFFEB84"/>
        <color rgb="FF63BE7B"/>
      </colorScale>
    </cfRule>
  </conditionalFormatting>
  <conditionalFormatting sqref="AO4:AO24">
    <cfRule type="colorScale" priority="49">
      <colorScale>
        <cfvo type="min" val="0"/>
        <cfvo type="percentile" val="50"/>
        <cfvo type="max" val="0"/>
        <color rgb="FFF8696B"/>
        <color rgb="FFFFEB84"/>
        <color rgb="FF63BE7B"/>
      </colorScale>
    </cfRule>
  </conditionalFormatting>
  <conditionalFormatting sqref="AP4:AP27">
    <cfRule type="colorScale" priority="47">
      <colorScale>
        <cfvo type="min" val="0"/>
        <cfvo type="percentile" val="50"/>
        <cfvo type="max" val="0"/>
        <color rgb="FF63BE7B"/>
        <color rgb="FFFFEB84"/>
        <color rgb="FFF8696B"/>
      </colorScale>
    </cfRule>
  </conditionalFormatting>
  <conditionalFormatting sqref="AQ4:AQ24">
    <cfRule type="colorScale" priority="45">
      <colorScale>
        <cfvo type="min" val="0"/>
        <cfvo type="percentile" val="50"/>
        <cfvo type="max" val="0"/>
        <color rgb="FF63BE7B"/>
        <color rgb="FFFFEB84"/>
        <color rgb="FFF8696B"/>
      </colorScale>
    </cfRule>
  </conditionalFormatting>
  <conditionalFormatting sqref="AR4:AR24">
    <cfRule type="colorScale" priority="44">
      <colorScale>
        <cfvo type="min" val="0"/>
        <cfvo type="percentile" val="50"/>
        <cfvo type="max" val="0"/>
        <color rgb="FF63BE7B"/>
        <color rgb="FFFFEB84"/>
        <color rgb="FFF8696B"/>
      </colorScale>
    </cfRule>
  </conditionalFormatting>
  <conditionalFormatting sqref="AS4:AS23 AS25:AS27">
    <cfRule type="colorScale" priority="42">
      <colorScale>
        <cfvo type="min" val="0"/>
        <cfvo type="percentile" val="50"/>
        <cfvo type="max" val="0"/>
        <color rgb="FF63BE7B"/>
        <color rgb="FFFFEB84"/>
        <color rgb="FFF8696B"/>
      </colorScale>
    </cfRule>
  </conditionalFormatting>
  <conditionalFormatting sqref="AX4:AX23 AX25:AX27">
    <cfRule type="colorScale" priority="40">
      <colorScale>
        <cfvo type="min" val="0"/>
        <cfvo type="percentile" val="50"/>
        <cfvo type="max" val="0"/>
        <color rgb="FF63BE7B"/>
        <color rgb="FFFFEB84"/>
        <color rgb="FFF8696B"/>
      </colorScale>
    </cfRule>
  </conditionalFormatting>
  <conditionalFormatting sqref="AY4:AY23 AY25:AY27">
    <cfRule type="colorScale" priority="39">
      <colorScale>
        <cfvo type="min" val="0"/>
        <cfvo type="percentile" val="50"/>
        <cfvo type="max" val="0"/>
        <color rgb="FF63BE7B"/>
        <color rgb="FFFFEB84"/>
        <color rgb="FFF8696B"/>
      </colorScale>
    </cfRule>
  </conditionalFormatting>
  <conditionalFormatting sqref="AZ4:AZ23 AZ25:AZ27">
    <cfRule type="colorScale" priority="38">
      <colorScale>
        <cfvo type="min" val="0"/>
        <cfvo type="percentile" val="50"/>
        <cfvo type="max" val="0"/>
        <color rgb="FF63BE7B"/>
        <color rgb="FFFFEB84"/>
        <color rgb="FFF8696B"/>
      </colorScale>
    </cfRule>
  </conditionalFormatting>
  <conditionalFormatting sqref="BA4:BA23 BA25:BA27">
    <cfRule type="colorScale" priority="37">
      <colorScale>
        <cfvo type="min" val="0"/>
        <cfvo type="percentile" val="50"/>
        <cfvo type="max" val="0"/>
        <color rgb="FF63BE7B"/>
        <color rgb="FFFFEB84"/>
        <color rgb="FFF8696B"/>
      </colorScale>
    </cfRule>
  </conditionalFormatting>
  <conditionalFormatting sqref="BB4:BB23 BB25:BB27">
    <cfRule type="colorScale" priority="36">
      <colorScale>
        <cfvo type="min" val="0"/>
        <cfvo type="percentile" val="50"/>
        <cfvo type="max" val="0"/>
        <color rgb="FF63BE7B"/>
        <color rgb="FFFFEB84"/>
        <color rgb="FFF8696B"/>
      </colorScale>
    </cfRule>
  </conditionalFormatting>
  <conditionalFormatting sqref="BC4:BC23 BC25:BC27">
    <cfRule type="colorScale" priority="35">
      <colorScale>
        <cfvo type="min" val="0"/>
        <cfvo type="percentile" val="50"/>
        <cfvo type="max" val="0"/>
        <color rgb="FF63BE7B"/>
        <color rgb="FFFFEB84"/>
        <color rgb="FFF8696B"/>
      </colorScale>
    </cfRule>
  </conditionalFormatting>
  <conditionalFormatting sqref="BD4:BD23 BD25:BD27">
    <cfRule type="colorScale" priority="33">
      <colorScale>
        <cfvo type="min" val="0"/>
        <cfvo type="percentile" val="50"/>
        <cfvo type="max" val="0"/>
        <color rgb="FF63BE7B"/>
        <color rgb="FFFFEB84"/>
        <color rgb="FFF8696B"/>
      </colorScale>
    </cfRule>
  </conditionalFormatting>
  <conditionalFormatting sqref="BE4:BE23 BE25:BE27">
    <cfRule type="colorScale" priority="32">
      <colorScale>
        <cfvo type="min" val="0"/>
        <cfvo type="percentile" val="50"/>
        <cfvo type="max" val="0"/>
        <color rgb="FF63BE7B"/>
        <color rgb="FFFFEB84"/>
        <color rgb="FFF8696B"/>
      </colorScale>
    </cfRule>
  </conditionalFormatting>
  <conditionalFormatting sqref="BF4:BF23 BF25:BF27">
    <cfRule type="colorScale" priority="31">
      <colorScale>
        <cfvo type="min" val="0"/>
        <cfvo type="percentile" val="50"/>
        <cfvo type="max" val="0"/>
        <color rgb="FF63BE7B"/>
        <color rgb="FFFFEB84"/>
        <color rgb="FFF8696B"/>
      </colorScale>
    </cfRule>
  </conditionalFormatting>
  <conditionalFormatting sqref="BG4:BG23">
    <cfRule type="colorScale" priority="29">
      <colorScale>
        <cfvo type="min" val="0"/>
        <cfvo type="percentile" val="50"/>
        <cfvo type="max" val="0"/>
        <color rgb="FF63BE7B"/>
        <color rgb="FFFFEB84"/>
        <color rgb="FFF8696B"/>
      </colorScale>
    </cfRule>
  </conditionalFormatting>
  <conditionalFormatting sqref="BH4:BH27">
    <cfRule type="colorScale" priority="27">
      <colorScale>
        <cfvo type="min" val="0"/>
        <cfvo type="percentile" val="50"/>
        <cfvo type="max" val="0"/>
        <color rgb="FF63BE7B"/>
        <color rgb="FFFFEB84"/>
        <color rgb="FFF8696B"/>
      </colorScale>
    </cfRule>
  </conditionalFormatting>
  <conditionalFormatting sqref="BV4:BV24">
    <cfRule type="colorScale" priority="25">
      <colorScale>
        <cfvo type="min" val="0"/>
        <cfvo type="percentile" val="50"/>
        <cfvo type="max" val="0"/>
        <color rgb="FF63BE7B"/>
        <color rgb="FFFFEB84"/>
        <color rgb="FFF8696B"/>
      </colorScale>
    </cfRule>
  </conditionalFormatting>
  <conditionalFormatting sqref="BW4:BW27">
    <cfRule type="colorScale" priority="24">
      <colorScale>
        <cfvo type="min" val="0"/>
        <cfvo type="percentile" val="50"/>
        <cfvo type="max" val="0"/>
        <color rgb="FFF8696B"/>
        <color rgb="FFFFEB84"/>
        <color rgb="FF63BE7B"/>
      </colorScale>
    </cfRule>
  </conditionalFormatting>
  <conditionalFormatting sqref="BX4:BX27">
    <cfRule type="colorScale" priority="23">
      <colorScale>
        <cfvo type="min" val="0"/>
        <cfvo type="percentile" val="50"/>
        <cfvo type="max" val="0"/>
        <color rgb="FFF8696B"/>
        <color rgb="FFFFEB84"/>
        <color rgb="FF63BE7B"/>
      </colorScale>
    </cfRule>
  </conditionalFormatting>
  <conditionalFormatting sqref="BY4:BY27">
    <cfRule type="colorScale" priority="22">
      <colorScale>
        <cfvo type="min" val="0"/>
        <cfvo type="percentile" val="50"/>
        <cfvo type="max" val="0"/>
        <color rgb="FFF8696B"/>
        <color rgb="FFFFEB84"/>
        <color rgb="FF63BE7B"/>
      </colorScale>
    </cfRule>
  </conditionalFormatting>
  <conditionalFormatting sqref="BZ4:BZ27">
    <cfRule type="colorScale" priority="21">
      <colorScale>
        <cfvo type="min" val="0"/>
        <cfvo type="percentile" val="50"/>
        <cfvo type="max" val="0"/>
        <color rgb="FFF8696B"/>
        <color rgb="FFFFEB84"/>
        <color rgb="FF63BE7B"/>
      </colorScale>
    </cfRule>
  </conditionalFormatting>
  <conditionalFormatting sqref="CA4:CA27">
    <cfRule type="colorScale" priority="20">
      <colorScale>
        <cfvo type="min" val="0"/>
        <cfvo type="percentile" val="50"/>
        <cfvo type="max" val="0"/>
        <color rgb="FFF8696B"/>
        <color rgb="FFFFEB84"/>
        <color rgb="FF63BE7B"/>
      </colorScale>
    </cfRule>
  </conditionalFormatting>
  <conditionalFormatting sqref="CB4:CB27">
    <cfRule type="colorScale" priority="19">
      <colorScale>
        <cfvo type="min" val="0"/>
        <cfvo type="percentile" val="50"/>
        <cfvo type="max" val="0"/>
        <color rgb="FFF8696B"/>
        <color rgb="FFFFEB84"/>
        <color rgb="FF63BE7B"/>
      </colorScale>
    </cfRule>
  </conditionalFormatting>
  <conditionalFormatting sqref="CC4:CC27">
    <cfRule type="colorScale" priority="18">
      <colorScale>
        <cfvo type="min" val="0"/>
        <cfvo type="percentile" val="50"/>
        <cfvo type="max" val="0"/>
        <color rgb="FF63BE7B"/>
        <color rgb="FFFFEB84"/>
        <color rgb="FFF8696B"/>
      </colorScale>
    </cfRule>
  </conditionalFormatting>
  <conditionalFormatting sqref="CD4:CD27">
    <cfRule type="colorScale" priority="17">
      <colorScale>
        <cfvo type="min" val="0"/>
        <cfvo type="percentile" val="50"/>
        <cfvo type="max" val="0"/>
        <color rgb="FFF8696B"/>
        <color rgb="FFFFEB84"/>
        <color rgb="FF63BE7B"/>
      </colorScale>
    </cfRule>
  </conditionalFormatting>
  <conditionalFormatting sqref="CE4:CE27">
    <cfRule type="colorScale" priority="16">
      <colorScale>
        <cfvo type="min" val="0"/>
        <cfvo type="percentile" val="50"/>
        <cfvo type="max" val="0"/>
        <color rgb="FFF8696B"/>
        <color rgb="FFFFEB84"/>
        <color rgb="FF63BE7B"/>
      </colorScale>
    </cfRule>
  </conditionalFormatting>
  <conditionalFormatting sqref="CF4:CF27">
    <cfRule type="colorScale" priority="15">
      <colorScale>
        <cfvo type="min" val="0"/>
        <cfvo type="percentile" val="50"/>
        <cfvo type="max" val="0"/>
        <color rgb="FFF8696B"/>
        <color rgb="FFFFEB84"/>
        <color rgb="FF63BE7B"/>
      </colorScale>
    </cfRule>
  </conditionalFormatting>
  <conditionalFormatting sqref="CG4:CG27">
    <cfRule type="colorScale" priority="14">
      <colorScale>
        <cfvo type="min" val="0"/>
        <cfvo type="percentile" val="50"/>
        <cfvo type="max" val="0"/>
        <color rgb="FFF8696B"/>
        <color rgb="FFFFEB84"/>
        <color rgb="FF63BE7B"/>
      </colorScale>
    </cfRule>
  </conditionalFormatting>
  <conditionalFormatting sqref="AF4:AI24">
    <cfRule type="colorScale" priority="13">
      <colorScale>
        <cfvo type="min" val="0"/>
        <cfvo type="percentile" val="50"/>
        <cfvo type="max" val="0"/>
        <color rgb="FFF8696B"/>
        <color rgb="FFFFEB84"/>
        <color rgb="FF63BE7B"/>
      </colorScale>
    </cfRule>
  </conditionalFormatting>
  <conditionalFormatting sqref="AT4:AW24">
    <cfRule type="colorScale" priority="11">
      <colorScale>
        <cfvo type="min" val="0"/>
        <cfvo type="percentile" val="50"/>
        <cfvo type="max" val="0"/>
        <color rgb="FFF8696B"/>
        <color rgb="FFFFEB84"/>
        <color rgb="FF63BE7B"/>
      </colorScale>
    </cfRule>
  </conditionalFormatting>
  <conditionalFormatting sqref="BI4:BM24">
    <cfRule type="colorScale" priority="10">
      <colorScale>
        <cfvo type="min" val="0"/>
        <cfvo type="percentile" val="50"/>
        <cfvo type="max" val="0"/>
        <color rgb="FFF8696B"/>
        <color rgb="FFFFEB84"/>
        <color rgb="FF63BE7B"/>
      </colorScale>
    </cfRule>
  </conditionalFormatting>
  <conditionalFormatting sqref="BN4:BU24">
    <cfRule type="colorScale" priority="9">
      <colorScale>
        <cfvo type="min" val="0"/>
        <cfvo type="percentile" val="50"/>
        <cfvo type="max" val="0"/>
        <color rgb="FFF8696B"/>
        <color rgb="FFFFEB84"/>
        <color rgb="FF63BE7B"/>
      </colorScale>
    </cfRule>
  </conditionalFormatting>
  <conditionalFormatting sqref="AB4:AE25">
    <cfRule type="colorScale" priority="6">
      <colorScale>
        <cfvo type="min" val="0"/>
        <cfvo type="percentile" val="50"/>
        <cfvo type="max" val="0"/>
        <color rgb="FF63BE7B"/>
        <color rgb="FFFFEB84"/>
        <color rgb="FFF8696B"/>
      </colorScale>
    </cfRule>
  </conditionalFormatting>
  <conditionalFormatting sqref="BW4:BW24">
    <cfRule type="colorScale" priority="5">
      <colorScale>
        <cfvo type="min" val="0"/>
        <cfvo type="percentile" val="50"/>
        <cfvo type="max" val="0"/>
        <color rgb="FF63BE7B"/>
        <color rgb="FFFFEB84"/>
        <color rgb="FFF8696B"/>
      </colorScale>
    </cfRule>
  </conditionalFormatting>
  <conditionalFormatting sqref="BX4:BX24">
    <cfRule type="colorScale" priority="4">
      <colorScale>
        <cfvo type="min" val="0"/>
        <cfvo type="percentile" val="50"/>
        <cfvo type="max" val="0"/>
        <color rgb="FF63BE7B"/>
        <color rgb="FFFFEB84"/>
        <color rgb="FFF8696B"/>
      </colorScale>
    </cfRule>
  </conditionalFormatting>
  <conditionalFormatting sqref="BY4:BY24">
    <cfRule type="colorScale" priority="3">
      <colorScale>
        <cfvo type="min" val="0"/>
        <cfvo type="percentile" val="50"/>
        <cfvo type="max" val="0"/>
        <color rgb="FF63BE7B"/>
        <color rgb="FFFFEB84"/>
        <color rgb="FFF8696B"/>
      </colorScale>
    </cfRule>
  </conditionalFormatting>
  <conditionalFormatting sqref="BZ4:BZ24">
    <cfRule type="colorScale" priority="2">
      <colorScale>
        <cfvo type="min" val="0"/>
        <cfvo type="percentile" val="50"/>
        <cfvo type="max" val="0"/>
        <color rgb="FF63BE7B"/>
        <color rgb="FFFFEB84"/>
        <color rgb="FFF8696B"/>
      </colorScale>
    </cfRule>
  </conditionalFormatting>
  <conditionalFormatting sqref="CA4:CA24">
    <cfRule type="colorScale" priority="1">
      <colorScale>
        <cfvo type="min" val="0"/>
        <cfvo type="percentile" val="50"/>
        <cfvo type="max" val="0"/>
        <color rgb="FF63BE7B"/>
        <color rgb="FFFFEB84"/>
        <color rgb="FFF8696B"/>
      </colorScale>
    </cfRule>
  </conditionalFormatting>
  <hyperlinks>
    <hyperlink ref="CK5" r:id="rId1"/>
    <hyperlink ref="CK10" r:id="rId2"/>
  </hyperlinks>
  <pageMargins left="0.7" right="0.7" top="0.75" bottom="0.75" header="0.3" footer="0.3"/>
  <pageSetup orientation="portrait" horizontalDpi="200" verticalDpi="200" r:id="rId3"/>
</worksheet>
</file>

<file path=xl/worksheets/sheet3.xml><?xml version="1.0" encoding="utf-8"?>
<worksheet xmlns="http://schemas.openxmlformats.org/spreadsheetml/2006/main" xmlns:r="http://schemas.openxmlformats.org/officeDocument/2006/relationships">
  <dimension ref="A1:P23"/>
  <sheetViews>
    <sheetView workbookViewId="0">
      <selection activeCell="A16" sqref="A16"/>
    </sheetView>
  </sheetViews>
  <sheetFormatPr defaultRowHeight="15"/>
  <cols>
    <col min="1" max="1" width="34.42578125" bestFit="1" customWidth="1"/>
    <col min="2" max="2" width="24.7109375" bestFit="1" customWidth="1"/>
    <col min="3" max="3" width="27.140625" bestFit="1" customWidth="1"/>
    <col min="4" max="4" width="17.7109375" bestFit="1" customWidth="1"/>
    <col min="5" max="5" width="32" bestFit="1" customWidth="1"/>
    <col min="6" max="6" width="35.28515625" bestFit="1" customWidth="1"/>
    <col min="7" max="7" width="35.85546875" bestFit="1" customWidth="1"/>
    <col min="8" max="8" width="42.85546875" bestFit="1" customWidth="1"/>
    <col min="9" max="9" width="16.42578125" bestFit="1" customWidth="1"/>
    <col min="10" max="10" width="30.140625" bestFit="1" customWidth="1"/>
    <col min="11" max="11" width="22.140625" bestFit="1" customWidth="1"/>
    <col min="12" max="12" width="28.28515625" bestFit="1" customWidth="1"/>
    <col min="13" max="13" width="29.7109375" bestFit="1" customWidth="1"/>
    <col min="14" max="14" width="15.28515625" bestFit="1" customWidth="1"/>
    <col min="15" max="15" width="30.140625" bestFit="1" customWidth="1"/>
    <col min="16" max="16" width="28.28515625" bestFit="1" customWidth="1"/>
  </cols>
  <sheetData>
    <row r="1" spans="1:16">
      <c r="A1" t="s">
        <v>298</v>
      </c>
      <c r="D1" t="s">
        <v>320</v>
      </c>
      <c r="E1" t="s">
        <v>321</v>
      </c>
      <c r="F1" t="s">
        <v>322</v>
      </c>
      <c r="G1" t="s">
        <v>323</v>
      </c>
      <c r="H1" t="s">
        <v>324</v>
      </c>
      <c r="I1" t="s">
        <v>325</v>
      </c>
      <c r="J1" t="s">
        <v>326</v>
      </c>
      <c r="K1" t="s">
        <v>327</v>
      </c>
      <c r="L1" t="s">
        <v>328</v>
      </c>
      <c r="M1" t="s">
        <v>329</v>
      </c>
      <c r="N1" t="s">
        <v>330</v>
      </c>
      <c r="O1" t="s">
        <v>331</v>
      </c>
      <c r="P1" t="s">
        <v>332</v>
      </c>
    </row>
    <row r="2" spans="1:16">
      <c r="A2" t="s">
        <v>309</v>
      </c>
      <c r="D2" s="10">
        <v>224573</v>
      </c>
      <c r="E2" s="11">
        <v>0.43</v>
      </c>
      <c r="F2" s="9">
        <v>222300</v>
      </c>
      <c r="G2" s="9">
        <v>1744</v>
      </c>
      <c r="H2" s="9">
        <v>529</v>
      </c>
      <c r="I2" s="9">
        <v>998</v>
      </c>
      <c r="J2" s="11">
        <v>0.48299999999999998</v>
      </c>
      <c r="K2" s="11">
        <v>0.64900000000000002</v>
      </c>
      <c r="L2">
        <v>25.8</v>
      </c>
      <c r="M2" s="9">
        <v>49398</v>
      </c>
      <c r="N2" s="11">
        <v>0.24</v>
      </c>
      <c r="O2" s="12">
        <v>3154.3</v>
      </c>
      <c r="P2">
        <v>133.15</v>
      </c>
    </row>
    <row r="3" spans="1:16">
      <c r="A3" t="s">
        <v>312</v>
      </c>
      <c r="D3" s="10">
        <v>354241</v>
      </c>
      <c r="E3" s="11">
        <v>0.45300000000000001</v>
      </c>
      <c r="F3" s="9">
        <v>257800</v>
      </c>
      <c r="G3" s="9">
        <v>1765</v>
      </c>
      <c r="H3" s="9">
        <v>688</v>
      </c>
      <c r="I3" s="9">
        <v>1106</v>
      </c>
      <c r="J3" s="11">
        <v>0.47699999999999998</v>
      </c>
      <c r="K3" s="11">
        <v>0.73199999999999998</v>
      </c>
      <c r="L3">
        <v>23.8</v>
      </c>
      <c r="M3" s="9">
        <v>60939</v>
      </c>
      <c r="N3" s="11">
        <v>0.16700000000000001</v>
      </c>
      <c r="O3" s="12">
        <v>2653.2</v>
      </c>
      <c r="P3">
        <v>297.89999999999998</v>
      </c>
    </row>
    <row r="4" spans="1:16">
      <c r="A4" t="s">
        <v>307</v>
      </c>
      <c r="D4" s="10">
        <v>272481</v>
      </c>
      <c r="E4" s="11">
        <v>0.34699999999999998</v>
      </c>
      <c r="F4" s="9">
        <v>423200</v>
      </c>
      <c r="G4" s="9">
        <v>2243</v>
      </c>
      <c r="H4" s="9">
        <v>743</v>
      </c>
      <c r="I4" s="9">
        <v>1369</v>
      </c>
      <c r="J4" s="11">
        <v>0.46400000000000002</v>
      </c>
      <c r="K4" s="11">
        <v>0.68600000000000005</v>
      </c>
      <c r="L4">
        <v>30.3</v>
      </c>
      <c r="M4" s="9">
        <v>58516</v>
      </c>
      <c r="N4" s="11">
        <v>0.21099999999999999</v>
      </c>
      <c r="O4" s="12">
        <v>12792.7</v>
      </c>
      <c r="P4">
        <v>48.28</v>
      </c>
    </row>
    <row r="5" spans="1:16">
      <c r="A5" t="s">
        <v>308</v>
      </c>
      <c r="D5" s="10">
        <v>1194337</v>
      </c>
      <c r="E5" s="11">
        <v>0.441</v>
      </c>
      <c r="F5" s="9">
        <v>225200</v>
      </c>
      <c r="G5" s="9">
        <v>1847</v>
      </c>
      <c r="H5" s="9">
        <v>637</v>
      </c>
      <c r="I5" s="9">
        <v>987</v>
      </c>
      <c r="J5" s="11">
        <v>0.36499999999999999</v>
      </c>
      <c r="K5" s="11">
        <v>0.66400000000000003</v>
      </c>
      <c r="L5">
        <v>34.4</v>
      </c>
      <c r="M5" s="9">
        <v>50434</v>
      </c>
      <c r="N5" s="11">
        <v>0.217</v>
      </c>
      <c r="O5" s="12">
        <v>11841.8</v>
      </c>
      <c r="P5">
        <v>227.63</v>
      </c>
    </row>
    <row r="6" spans="1:16">
      <c r="A6" t="s">
        <v>315</v>
      </c>
      <c r="D6" s="10">
        <v>161095</v>
      </c>
      <c r="E6" s="11">
        <v>0.377</v>
      </c>
      <c r="F6" s="9">
        <v>120300</v>
      </c>
      <c r="G6" s="9">
        <v>1239</v>
      </c>
      <c r="H6" s="9">
        <v>511</v>
      </c>
      <c r="I6" s="9">
        <v>662</v>
      </c>
      <c r="J6" s="11">
        <v>0.33800000000000002</v>
      </c>
      <c r="K6" s="11">
        <v>0.65400000000000003</v>
      </c>
      <c r="L6">
        <v>22.6</v>
      </c>
      <c r="M6" s="9">
        <v>34629</v>
      </c>
      <c r="N6" s="11">
        <v>0.29899999999999999</v>
      </c>
      <c r="O6" s="12">
        <v>3809.8</v>
      </c>
      <c r="P6">
        <v>77.94</v>
      </c>
    </row>
    <row r="7" spans="1:16">
      <c r="A7" t="s">
        <v>311</v>
      </c>
      <c r="D7" s="10">
        <v>516639</v>
      </c>
      <c r="E7" s="11">
        <v>0.41899999999999998</v>
      </c>
      <c r="F7" s="9">
        <v>142600</v>
      </c>
      <c r="G7" s="9">
        <v>1490</v>
      </c>
      <c r="H7" s="9">
        <v>514</v>
      </c>
      <c r="I7" s="9">
        <v>888</v>
      </c>
      <c r="J7" s="11">
        <v>0.31</v>
      </c>
      <c r="K7" s="11">
        <v>0.68100000000000005</v>
      </c>
      <c r="L7">
        <v>26.3</v>
      </c>
      <c r="M7" s="9">
        <v>45215</v>
      </c>
      <c r="N7" s="11">
        <v>0.22900000000000001</v>
      </c>
      <c r="O7" s="12">
        <v>3517.6</v>
      </c>
      <c r="P7">
        <v>340.52</v>
      </c>
    </row>
    <row r="8" spans="1:16">
      <c r="A8" t="s">
        <v>300</v>
      </c>
      <c r="D8" s="10">
        <v>285797</v>
      </c>
      <c r="E8" s="11">
        <v>0.49399999999999999</v>
      </c>
      <c r="F8" s="9">
        <v>292700</v>
      </c>
      <c r="G8" s="9">
        <v>1583</v>
      </c>
      <c r="H8" s="9">
        <v>432</v>
      </c>
      <c r="I8" s="9">
        <v>1035</v>
      </c>
      <c r="J8" s="11">
        <v>0.45700000000000002</v>
      </c>
      <c r="K8" s="11">
        <v>0.70799999999999996</v>
      </c>
      <c r="L8">
        <v>25.1</v>
      </c>
      <c r="M8" s="9">
        <v>56258</v>
      </c>
      <c r="N8" s="11">
        <v>0.16400000000000001</v>
      </c>
      <c r="O8" s="12">
        <v>3922.6</v>
      </c>
      <c r="P8">
        <v>153</v>
      </c>
    </row>
    <row r="9" spans="1:16">
      <c r="A9" t="s">
        <v>299</v>
      </c>
      <c r="D9" s="10">
        <v>51822</v>
      </c>
      <c r="E9" s="11">
        <v>0.23699999999999999</v>
      </c>
      <c r="F9" s="9">
        <v>159100</v>
      </c>
      <c r="G9" s="9">
        <v>1548</v>
      </c>
      <c r="H9" s="9">
        <v>679</v>
      </c>
      <c r="I9" s="9">
        <v>914</v>
      </c>
      <c r="J9" s="11">
        <v>0.16700000000000001</v>
      </c>
      <c r="K9" s="11">
        <v>0.61699999999999999</v>
      </c>
      <c r="L9">
        <v>22.9</v>
      </c>
      <c r="M9" s="9">
        <v>32095</v>
      </c>
      <c r="N9" s="11">
        <v>0.31900000000000001</v>
      </c>
      <c r="O9" s="12">
        <v>7178.8</v>
      </c>
      <c r="P9">
        <v>17.38</v>
      </c>
    </row>
    <row r="10" spans="1:16">
      <c r="A10" t="s">
        <v>301</v>
      </c>
      <c r="D10" s="10">
        <v>1413995</v>
      </c>
      <c r="E10" s="11">
        <v>0.36599999999999999</v>
      </c>
      <c r="F10" s="9">
        <v>496300</v>
      </c>
      <c r="G10" s="9">
        <v>2464</v>
      </c>
      <c r="H10" s="9">
        <v>632</v>
      </c>
      <c r="I10" s="9">
        <v>1241</v>
      </c>
      <c r="J10" s="11">
        <v>0.32500000000000001</v>
      </c>
      <c r="K10" s="11">
        <v>0.66200000000000003</v>
      </c>
      <c r="L10">
        <v>30.5</v>
      </c>
      <c r="M10" s="9">
        <v>51538</v>
      </c>
      <c r="N10" s="11">
        <v>0.215</v>
      </c>
      <c r="O10" s="12">
        <v>8092.3</v>
      </c>
      <c r="P10">
        <v>468.67</v>
      </c>
    </row>
    <row r="11" spans="1:16">
      <c r="A11" t="s">
        <v>316</v>
      </c>
      <c r="D11" s="10">
        <v>3371062</v>
      </c>
      <c r="E11" s="11">
        <v>0.32</v>
      </c>
      <c r="F11" s="9">
        <v>508900</v>
      </c>
      <c r="G11" s="9">
        <v>2541</v>
      </c>
      <c r="H11" s="9">
        <v>816</v>
      </c>
      <c r="I11" s="9">
        <v>1294</v>
      </c>
      <c r="J11" s="11">
        <v>0.36199999999999999</v>
      </c>
      <c r="K11" s="11">
        <v>0.63700000000000001</v>
      </c>
      <c r="L11">
        <v>40.299999999999997</v>
      </c>
      <c r="M11" s="9">
        <v>55191</v>
      </c>
      <c r="N11" s="11">
        <v>0.20300000000000001</v>
      </c>
      <c r="O11" s="12">
        <v>27012.5</v>
      </c>
      <c r="P11">
        <v>302.64</v>
      </c>
    </row>
    <row r="12" spans="1:16">
      <c r="A12" t="s">
        <v>313</v>
      </c>
      <c r="D12" s="10">
        <v>156165</v>
      </c>
      <c r="E12" s="11">
        <v>0.47699999999999998</v>
      </c>
      <c r="F12" s="9">
        <v>100800</v>
      </c>
      <c r="G12" s="9">
        <v>1093</v>
      </c>
      <c r="H12" s="9">
        <v>439</v>
      </c>
      <c r="I12" s="9">
        <v>844</v>
      </c>
      <c r="J12" s="11">
        <v>0.40699999999999997</v>
      </c>
      <c r="K12" s="11">
        <v>0.625</v>
      </c>
      <c r="L12">
        <v>23.5</v>
      </c>
      <c r="M12" s="9">
        <v>42450</v>
      </c>
      <c r="N12" s="11">
        <v>0.223</v>
      </c>
      <c r="O12" s="12">
        <v>5521.4</v>
      </c>
      <c r="P12">
        <v>55.37</v>
      </c>
    </row>
    <row r="13" spans="1:16">
      <c r="A13" t="s">
        <v>314</v>
      </c>
      <c r="D13" s="10">
        <v>265439</v>
      </c>
      <c r="E13" s="11">
        <v>0.53100000000000003</v>
      </c>
      <c r="F13" s="9">
        <v>319400</v>
      </c>
      <c r="G13" s="9">
        <v>1787</v>
      </c>
      <c r="H13" s="9">
        <v>602</v>
      </c>
      <c r="I13" s="9">
        <v>1025</v>
      </c>
      <c r="J13" s="11">
        <v>0.47</v>
      </c>
      <c r="K13" s="11">
        <v>0.69499999999999995</v>
      </c>
      <c r="L13">
        <v>25.6</v>
      </c>
      <c r="M13" s="9">
        <v>58423</v>
      </c>
      <c r="N13" s="11">
        <v>0.16900000000000001</v>
      </c>
      <c r="O13" s="12">
        <v>4375.2</v>
      </c>
      <c r="P13">
        <v>133.43</v>
      </c>
    </row>
    <row r="14" spans="1:16">
      <c r="A14" t="s">
        <v>305</v>
      </c>
      <c r="D14" s="10">
        <v>176124</v>
      </c>
      <c r="E14" s="11">
        <v>0.51100000000000001</v>
      </c>
      <c r="F14" s="9">
        <v>218200</v>
      </c>
      <c r="G14" s="9">
        <v>1432</v>
      </c>
      <c r="H14" s="9">
        <v>491</v>
      </c>
      <c r="I14" s="9">
        <v>966</v>
      </c>
      <c r="J14" s="11">
        <v>0.49199999999999999</v>
      </c>
      <c r="K14" s="11">
        <v>0.70899999999999996</v>
      </c>
      <c r="L14">
        <v>22.7</v>
      </c>
      <c r="M14" s="9">
        <v>58641</v>
      </c>
      <c r="N14" s="11">
        <v>0.14899999999999999</v>
      </c>
      <c r="O14" s="12">
        <v>2826.3</v>
      </c>
      <c r="P14">
        <v>142.9</v>
      </c>
    </row>
    <row r="15" spans="1:16">
      <c r="A15" t="s">
        <v>304</v>
      </c>
      <c r="D15" s="10">
        <v>516033</v>
      </c>
      <c r="E15" s="11">
        <v>0.46500000000000002</v>
      </c>
      <c r="F15" s="9">
        <v>488600</v>
      </c>
      <c r="G15" s="9">
        <v>2330</v>
      </c>
      <c r="H15" s="9">
        <v>526</v>
      </c>
      <c r="I15" s="9">
        <v>1427</v>
      </c>
      <c r="J15" s="11">
        <v>0.436</v>
      </c>
      <c r="K15" s="11">
        <v>0.64700000000000002</v>
      </c>
      <c r="L15">
        <v>23.5</v>
      </c>
      <c r="M15" s="9">
        <v>68117</v>
      </c>
      <c r="N15" s="11">
        <v>0.15</v>
      </c>
      <c r="O15" s="12">
        <v>4020.4</v>
      </c>
      <c r="P15">
        <v>325.19</v>
      </c>
    </row>
    <row r="16" spans="1:16">
      <c r="A16" t="s">
        <v>303</v>
      </c>
      <c r="D16" s="10">
        <v>376942</v>
      </c>
      <c r="E16" s="11">
        <v>0.36799999999999999</v>
      </c>
      <c r="F16" s="9">
        <v>858800</v>
      </c>
      <c r="G16" s="9">
        <v>3217</v>
      </c>
      <c r="H16" s="9">
        <v>585</v>
      </c>
      <c r="I16" s="9">
        <v>1632</v>
      </c>
      <c r="J16" s="11">
        <v>0.54800000000000004</v>
      </c>
      <c r="K16" s="11">
        <v>0.69699999999999995</v>
      </c>
      <c r="L16">
        <v>32.4</v>
      </c>
      <c r="M16" s="9">
        <v>87701</v>
      </c>
      <c r="N16" s="11">
        <v>0.125</v>
      </c>
      <c r="O16" s="12">
        <v>17179.099999999999</v>
      </c>
      <c r="P16">
        <v>46.87</v>
      </c>
    </row>
    <row r="17" spans="1:16">
      <c r="A17" t="s">
        <v>302</v>
      </c>
      <c r="D17" s="10">
        <v>314038</v>
      </c>
      <c r="E17" s="11">
        <v>0.57099999999999995</v>
      </c>
      <c r="F17" s="9">
        <v>658000</v>
      </c>
      <c r="G17" s="9">
        <v>2776</v>
      </c>
      <c r="H17" s="9">
        <v>619</v>
      </c>
      <c r="I17" s="9">
        <v>1689</v>
      </c>
      <c r="J17" s="11">
        <v>0.40200000000000002</v>
      </c>
      <c r="K17" s="11">
        <v>0.67700000000000005</v>
      </c>
      <c r="L17">
        <v>28.5</v>
      </c>
      <c r="M17" s="9">
        <v>90303</v>
      </c>
      <c r="N17" s="11">
        <v>0.109</v>
      </c>
      <c r="O17" s="12">
        <v>5358.7</v>
      </c>
      <c r="P17">
        <v>176.53</v>
      </c>
    </row>
    <row r="18" spans="1:16">
      <c r="A18" t="s">
        <v>318</v>
      </c>
      <c r="D18" s="10">
        <v>308516</v>
      </c>
      <c r="E18" s="11">
        <v>0.46200000000000002</v>
      </c>
      <c r="F18" s="9">
        <v>484600</v>
      </c>
      <c r="G18" s="9">
        <v>2315</v>
      </c>
      <c r="H18" s="9">
        <v>718</v>
      </c>
      <c r="I18" s="9">
        <v>1266</v>
      </c>
      <c r="J18" s="11">
        <v>0.60399999999999998</v>
      </c>
      <c r="K18" s="11">
        <v>0.72399999999999998</v>
      </c>
      <c r="L18">
        <v>26.9</v>
      </c>
      <c r="M18" s="9">
        <v>74458</v>
      </c>
      <c r="N18" s="11">
        <v>0.13</v>
      </c>
      <c r="O18" s="12">
        <v>7250.9</v>
      </c>
      <c r="P18">
        <v>83.94</v>
      </c>
    </row>
    <row r="19" spans="1:16">
      <c r="A19" t="s">
        <v>306</v>
      </c>
      <c r="D19" s="10">
        <v>176002</v>
      </c>
      <c r="E19" s="11">
        <v>0.433</v>
      </c>
      <c r="F19" s="9">
        <v>120900</v>
      </c>
      <c r="G19" s="9">
        <v>1198</v>
      </c>
      <c r="H19" s="9">
        <v>416</v>
      </c>
      <c r="I19" s="9">
        <v>759</v>
      </c>
      <c r="J19" s="11">
        <v>0.33</v>
      </c>
      <c r="K19" s="11">
        <v>0.64500000000000002</v>
      </c>
      <c r="L19">
        <v>24.1</v>
      </c>
      <c r="M19" s="9">
        <v>36809</v>
      </c>
      <c r="N19" s="11">
        <v>0.26700000000000002</v>
      </c>
      <c r="O19" s="12">
        <v>5157.5</v>
      </c>
      <c r="P19">
        <v>61.91</v>
      </c>
    </row>
    <row r="20" spans="1:16">
      <c r="A20" t="s">
        <v>310</v>
      </c>
      <c r="D20" s="10">
        <v>157130</v>
      </c>
      <c r="E20" s="11">
        <v>0.48399999999999999</v>
      </c>
      <c r="F20" s="9">
        <v>172100</v>
      </c>
      <c r="G20" s="9">
        <v>1485</v>
      </c>
      <c r="H20" s="9">
        <v>391</v>
      </c>
      <c r="I20" s="9">
        <v>983</v>
      </c>
      <c r="J20" s="11">
        <v>0.35499999999999998</v>
      </c>
      <c r="K20" s="11">
        <v>0.64400000000000002</v>
      </c>
      <c r="L20">
        <v>23.6</v>
      </c>
      <c r="M20" s="9">
        <v>45874</v>
      </c>
      <c r="N20" s="11">
        <v>0.21199999999999999</v>
      </c>
      <c r="O20" s="12">
        <v>2960.2</v>
      </c>
      <c r="P20">
        <v>113.41</v>
      </c>
    </row>
    <row r="21" spans="1:16">
      <c r="A21" t="s">
        <v>317</v>
      </c>
      <c r="D21" s="10">
        <v>296719</v>
      </c>
      <c r="E21" s="11">
        <v>0.40699999999999997</v>
      </c>
      <c r="F21" s="9">
        <v>506100</v>
      </c>
      <c r="G21" s="9">
        <v>2336</v>
      </c>
      <c r="H21" s="9">
        <v>630</v>
      </c>
      <c r="I21" s="9">
        <v>1362</v>
      </c>
      <c r="J21" s="11">
        <v>0.55400000000000005</v>
      </c>
      <c r="K21" s="11">
        <v>0.68799999999999994</v>
      </c>
      <c r="L21">
        <v>29.9</v>
      </c>
      <c r="M21" s="9">
        <v>72935</v>
      </c>
      <c r="N21" s="11">
        <v>0.17899999999999999</v>
      </c>
      <c r="O21" s="12">
        <v>9856.6</v>
      </c>
      <c r="P21">
        <v>61.05</v>
      </c>
    </row>
    <row r="23" spans="1:16">
      <c r="A23" t="s">
        <v>319</v>
      </c>
      <c r="B23" s="10">
        <v>323127513</v>
      </c>
      <c r="C23" s="11">
        <v>4.7E-2</v>
      </c>
      <c r="D23" s="10">
        <v>131704730</v>
      </c>
      <c r="E23" s="11">
        <v>0.63600000000000001</v>
      </c>
      <c r="F23" s="9">
        <v>184700</v>
      </c>
      <c r="G23" s="9">
        <v>1491</v>
      </c>
      <c r="H23" s="9">
        <v>462</v>
      </c>
      <c r="I23" s="9">
        <v>949</v>
      </c>
      <c r="J23" s="11">
        <v>0.30299999999999999</v>
      </c>
      <c r="K23" s="11">
        <v>0.63100000000000001</v>
      </c>
      <c r="L23">
        <v>26.1</v>
      </c>
      <c r="M23" s="9">
        <v>55322</v>
      </c>
      <c r="N23" s="11">
        <v>0.127</v>
      </c>
      <c r="O23">
        <v>87.4</v>
      </c>
      <c r="P23" s="12">
        <v>3531905.43</v>
      </c>
    </row>
  </sheetData>
  <sortState ref="A2:P22">
    <sortCondition ref="A1"/>
  </sortState>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V78"/>
  <sheetViews>
    <sheetView topLeftCell="A37" workbookViewId="0">
      <selection activeCell="B48" sqref="B48"/>
    </sheetView>
  </sheetViews>
  <sheetFormatPr defaultRowHeight="15"/>
  <cols>
    <col min="1" max="1" width="12.42578125" bestFit="1" customWidth="1"/>
    <col min="2" max="2" width="25.28515625" bestFit="1" customWidth="1"/>
    <col min="3" max="22" width="12" bestFit="1" customWidth="1"/>
  </cols>
  <sheetData>
    <row r="1" spans="1:22">
      <c r="B1" s="4" t="s">
        <v>374</v>
      </c>
      <c r="C1" s="6">
        <v>120774</v>
      </c>
      <c r="D1" s="6">
        <v>114236</v>
      </c>
      <c r="E1" s="6">
        <v>142729</v>
      </c>
      <c r="F1" s="6">
        <v>141317</v>
      </c>
      <c r="G1" s="6">
        <v>100221</v>
      </c>
      <c r="H1" s="6">
        <v>105133</v>
      </c>
      <c r="I1" s="6">
        <v>105613</v>
      </c>
      <c r="J1" s="6">
        <v>96408</v>
      </c>
      <c r="K1" s="6">
        <v>99680</v>
      </c>
      <c r="L1" s="6">
        <v>103685</v>
      </c>
      <c r="M1" s="6">
        <v>112468</v>
      </c>
      <c r="N1" s="6">
        <v>104623</v>
      </c>
      <c r="O1" s="6">
        <v>97731</v>
      </c>
      <c r="P1" s="6">
        <v>118225</v>
      </c>
      <c r="Q1" s="6">
        <v>96860</v>
      </c>
      <c r="R1" s="6">
        <v>119754</v>
      </c>
      <c r="S1" s="6">
        <v>95900</v>
      </c>
      <c r="T1" s="6">
        <v>103313</v>
      </c>
      <c r="U1" s="6">
        <v>101853</v>
      </c>
      <c r="V1" s="6">
        <v>131112</v>
      </c>
    </row>
    <row r="2" spans="1:22">
      <c r="B2" t="s">
        <v>390</v>
      </c>
      <c r="C2" s="2">
        <v>827</v>
      </c>
      <c r="D2" s="2">
        <v>348</v>
      </c>
      <c r="E2" s="2">
        <v>1998</v>
      </c>
      <c r="F2" s="2">
        <v>1907</v>
      </c>
      <c r="G2" s="2">
        <v>298</v>
      </c>
      <c r="H2" s="2">
        <v>140</v>
      </c>
      <c r="I2" s="2">
        <v>1881</v>
      </c>
      <c r="J2" s="2">
        <v>212</v>
      </c>
      <c r="K2" s="2">
        <v>583</v>
      </c>
      <c r="L2" s="2">
        <v>884</v>
      </c>
      <c r="M2" s="2">
        <v>1696</v>
      </c>
      <c r="N2" s="2">
        <v>320</v>
      </c>
      <c r="O2" s="2">
        <v>355</v>
      </c>
      <c r="P2" s="2">
        <v>2399</v>
      </c>
      <c r="Q2" s="2">
        <v>114</v>
      </c>
      <c r="R2" s="2">
        <v>217</v>
      </c>
      <c r="S2" s="2">
        <v>128</v>
      </c>
      <c r="T2" s="2">
        <v>342</v>
      </c>
      <c r="U2" s="2">
        <v>501</v>
      </c>
      <c r="V2" s="2">
        <v>973</v>
      </c>
    </row>
    <row r="3" spans="1:22">
      <c r="B3" t="s">
        <v>344</v>
      </c>
      <c r="C3">
        <v>9.25</v>
      </c>
      <c r="D3">
        <v>7.75</v>
      </c>
      <c r="E3">
        <v>8.5</v>
      </c>
      <c r="F3">
        <v>8.75</v>
      </c>
      <c r="G3">
        <v>7.65</v>
      </c>
      <c r="H3">
        <v>6.35</v>
      </c>
      <c r="I3">
        <v>5.75</v>
      </c>
      <c r="J3">
        <v>7</v>
      </c>
      <c r="K3">
        <v>8.9</v>
      </c>
      <c r="L3">
        <v>10.25</v>
      </c>
      <c r="M3">
        <v>6.25</v>
      </c>
      <c r="N3">
        <v>8.6790000000000003</v>
      </c>
      <c r="O3">
        <v>6.75</v>
      </c>
      <c r="P3">
        <v>8.875</v>
      </c>
      <c r="Q3">
        <v>7</v>
      </c>
      <c r="R3">
        <v>0</v>
      </c>
      <c r="S3">
        <v>7</v>
      </c>
      <c r="T3">
        <v>8.25</v>
      </c>
      <c r="U3">
        <v>8.25</v>
      </c>
      <c r="V3">
        <v>9.6</v>
      </c>
    </row>
    <row r="4" spans="1:22">
      <c r="A4" t="s">
        <v>404</v>
      </c>
      <c r="B4" t="s">
        <v>408</v>
      </c>
      <c r="C4">
        <v>22079</v>
      </c>
      <c r="D4">
        <v>20418</v>
      </c>
      <c r="E4">
        <v>27654</v>
      </c>
      <c r="F4">
        <v>27296</v>
      </c>
      <c r="G4">
        <v>16944</v>
      </c>
      <c r="H4">
        <v>18172</v>
      </c>
      <c r="I4">
        <v>18290</v>
      </c>
      <c r="J4">
        <v>15991</v>
      </c>
      <c r="K4">
        <v>16809</v>
      </c>
      <c r="L4">
        <v>17810</v>
      </c>
      <c r="M4">
        <v>20161</v>
      </c>
      <c r="N4">
        <v>18045</v>
      </c>
      <c r="O4">
        <v>16322</v>
      </c>
      <c r="P4">
        <v>20686</v>
      </c>
      <c r="Q4">
        <v>16104</v>
      </c>
      <c r="R4">
        <v>21378</v>
      </c>
      <c r="S4">
        <v>15864</v>
      </c>
      <c r="T4">
        <v>17717</v>
      </c>
      <c r="U4">
        <v>17352</v>
      </c>
      <c r="V4">
        <v>25381</v>
      </c>
    </row>
    <row r="5" spans="1:22">
      <c r="A5" t="s">
        <v>404</v>
      </c>
      <c r="B5" t="s">
        <v>409</v>
      </c>
      <c r="C5">
        <v>9239</v>
      </c>
      <c r="D5">
        <v>8739</v>
      </c>
      <c r="E5">
        <v>9956</v>
      </c>
      <c r="F5">
        <v>9935</v>
      </c>
      <c r="G5">
        <v>7667</v>
      </c>
      <c r="H5">
        <v>8043</v>
      </c>
      <c r="I5">
        <v>8079</v>
      </c>
      <c r="J5">
        <v>7375</v>
      </c>
      <c r="K5">
        <v>7626</v>
      </c>
      <c r="L5">
        <v>7932</v>
      </c>
      <c r="M5">
        <v>8604</v>
      </c>
      <c r="N5">
        <v>8004</v>
      </c>
      <c r="O5">
        <v>7476</v>
      </c>
      <c r="P5">
        <v>9044</v>
      </c>
      <c r="Q5">
        <v>7410</v>
      </c>
      <c r="R5">
        <v>9161</v>
      </c>
      <c r="S5">
        <v>7336</v>
      </c>
      <c r="T5">
        <v>7903</v>
      </c>
      <c r="U5">
        <v>7792</v>
      </c>
      <c r="V5">
        <v>9788</v>
      </c>
    </row>
    <row r="6" spans="1:22">
      <c r="A6" t="s">
        <v>404</v>
      </c>
      <c r="B6" t="s">
        <v>410</v>
      </c>
      <c r="C6">
        <v>7806</v>
      </c>
      <c r="D6">
        <v>7198</v>
      </c>
      <c r="E6">
        <v>9848</v>
      </c>
      <c r="F6">
        <v>9717</v>
      </c>
      <c r="G6">
        <v>4409</v>
      </c>
      <c r="H6">
        <v>5058</v>
      </c>
      <c r="I6">
        <v>6359</v>
      </c>
      <c r="J6">
        <v>0</v>
      </c>
      <c r="K6">
        <v>5329</v>
      </c>
      <c r="L6">
        <v>4777</v>
      </c>
      <c r="M6">
        <v>5256</v>
      </c>
      <c r="N6">
        <v>4948</v>
      </c>
      <c r="O6">
        <v>4646</v>
      </c>
      <c r="P6">
        <v>6507</v>
      </c>
      <c r="Q6">
        <v>2640</v>
      </c>
      <c r="R6">
        <v>9289</v>
      </c>
      <c r="S6">
        <v>2791</v>
      </c>
      <c r="T6">
        <v>0</v>
      </c>
      <c r="U6">
        <v>0</v>
      </c>
      <c r="V6">
        <v>0</v>
      </c>
    </row>
    <row r="7" spans="1:22">
      <c r="A7" t="s">
        <v>404</v>
      </c>
      <c r="B7" t="s">
        <v>411</v>
      </c>
      <c r="C7">
        <v>0</v>
      </c>
      <c r="D7">
        <v>0</v>
      </c>
      <c r="E7">
        <v>0</v>
      </c>
      <c r="F7">
        <v>0</v>
      </c>
      <c r="G7">
        <v>0</v>
      </c>
      <c r="H7">
        <v>0</v>
      </c>
      <c r="I7">
        <v>0</v>
      </c>
      <c r="J7">
        <v>0</v>
      </c>
      <c r="K7">
        <v>0</v>
      </c>
      <c r="L7">
        <v>0</v>
      </c>
      <c r="M7">
        <v>0</v>
      </c>
      <c r="N7">
        <v>1046</v>
      </c>
      <c r="O7">
        <v>0</v>
      </c>
      <c r="P7">
        <v>3722</v>
      </c>
      <c r="Q7">
        <v>2013</v>
      </c>
      <c r="R7">
        <v>0</v>
      </c>
      <c r="S7">
        <v>909</v>
      </c>
      <c r="T7">
        <v>0</v>
      </c>
      <c r="U7">
        <v>0</v>
      </c>
      <c r="V7">
        <v>0</v>
      </c>
    </row>
    <row r="8" spans="1:22">
      <c r="A8" s="17" t="s">
        <v>415</v>
      </c>
      <c r="B8" t="s">
        <v>412</v>
      </c>
      <c r="C8">
        <v>2414</v>
      </c>
      <c r="D8">
        <v>2041</v>
      </c>
      <c r="E8">
        <v>2765</v>
      </c>
      <c r="F8">
        <v>2737</v>
      </c>
      <c r="G8">
        <v>1854</v>
      </c>
      <c r="H8">
        <v>1530</v>
      </c>
      <c r="I8">
        <v>1366</v>
      </c>
      <c r="J8">
        <v>1667</v>
      </c>
      <c r="K8">
        <v>1590</v>
      </c>
      <c r="L8">
        <v>2207</v>
      </c>
      <c r="M8">
        <v>1607</v>
      </c>
      <c r="N8">
        <v>2053</v>
      </c>
      <c r="O8">
        <v>1519</v>
      </c>
      <c r="P8">
        <v>2276</v>
      </c>
      <c r="Q8">
        <v>1561</v>
      </c>
      <c r="R8">
        <v>0</v>
      </c>
      <c r="S8">
        <v>1568</v>
      </c>
      <c r="T8">
        <v>2099</v>
      </c>
      <c r="U8">
        <v>2071</v>
      </c>
      <c r="V8">
        <v>3056</v>
      </c>
    </row>
    <row r="9" spans="1:22">
      <c r="A9" s="17" t="s">
        <v>415</v>
      </c>
      <c r="B9" t="s">
        <v>413</v>
      </c>
      <c r="C9">
        <v>255</v>
      </c>
      <c r="D9">
        <v>272</v>
      </c>
      <c r="E9">
        <v>155</v>
      </c>
      <c r="F9">
        <v>280</v>
      </c>
      <c r="G9">
        <v>165</v>
      </c>
      <c r="H9">
        <v>206</v>
      </c>
      <c r="I9">
        <v>91</v>
      </c>
      <c r="J9">
        <v>277</v>
      </c>
      <c r="K9">
        <v>235</v>
      </c>
      <c r="L9">
        <v>150</v>
      </c>
      <c r="M9">
        <v>101</v>
      </c>
      <c r="N9">
        <v>153</v>
      </c>
      <c r="O9">
        <v>275</v>
      </c>
      <c r="P9">
        <v>21</v>
      </c>
      <c r="Q9">
        <v>187</v>
      </c>
      <c r="R9">
        <v>211</v>
      </c>
      <c r="S9">
        <v>246</v>
      </c>
      <c r="T9">
        <v>167</v>
      </c>
      <c r="U9">
        <v>158</v>
      </c>
      <c r="V9">
        <v>229</v>
      </c>
    </row>
    <row r="10" spans="1:22">
      <c r="A10" s="17" t="s">
        <v>415</v>
      </c>
      <c r="B10" t="s">
        <v>414</v>
      </c>
      <c r="C10">
        <v>1921</v>
      </c>
      <c r="D10">
        <v>1910</v>
      </c>
      <c r="E10">
        <v>1665</v>
      </c>
      <c r="F10">
        <v>1927</v>
      </c>
      <c r="G10">
        <v>1603</v>
      </c>
      <c r="H10">
        <v>5359</v>
      </c>
      <c r="I10">
        <v>1389</v>
      </c>
      <c r="J10">
        <v>2658</v>
      </c>
      <c r="K10">
        <v>2663</v>
      </c>
      <c r="L10">
        <v>5341</v>
      </c>
      <c r="M10">
        <v>2095</v>
      </c>
      <c r="N10">
        <v>2636</v>
      </c>
      <c r="O10">
        <v>2170</v>
      </c>
      <c r="P10">
        <v>2192</v>
      </c>
      <c r="Q10">
        <v>4475</v>
      </c>
      <c r="R10">
        <v>2736</v>
      </c>
      <c r="S10">
        <v>5203</v>
      </c>
      <c r="T10">
        <v>4675</v>
      </c>
      <c r="U10">
        <v>5161</v>
      </c>
      <c r="V10">
        <v>2469</v>
      </c>
    </row>
    <row r="11" spans="1:22">
      <c r="A11" t="s">
        <v>406</v>
      </c>
      <c r="B11" t="s">
        <v>408</v>
      </c>
      <c r="C11">
        <v>19195</v>
      </c>
      <c r="D11">
        <v>17626</v>
      </c>
      <c r="E11">
        <v>24464</v>
      </c>
      <c r="F11">
        <v>24126</v>
      </c>
      <c r="G11">
        <v>14263</v>
      </c>
      <c r="H11">
        <v>15441</v>
      </c>
      <c r="I11">
        <v>15557</v>
      </c>
      <c r="J11">
        <v>13409</v>
      </c>
      <c r="K11">
        <v>14133</v>
      </c>
      <c r="L11">
        <v>15094</v>
      </c>
      <c r="M11">
        <v>17202</v>
      </c>
      <c r="N11">
        <v>15319</v>
      </c>
      <c r="O11">
        <v>13700</v>
      </c>
      <c r="P11">
        <v>18584</v>
      </c>
      <c r="Q11">
        <v>13509</v>
      </c>
      <c r="R11">
        <v>18950</v>
      </c>
      <c r="S11">
        <v>13298</v>
      </c>
      <c r="T11">
        <v>15005</v>
      </c>
      <c r="U11">
        <v>14654</v>
      </c>
      <c r="V11">
        <v>21676</v>
      </c>
    </row>
    <row r="12" spans="1:22">
      <c r="A12" t="s">
        <v>406</v>
      </c>
      <c r="B12" t="s">
        <v>409</v>
      </c>
      <c r="C12">
        <v>9239</v>
      </c>
      <c r="D12">
        <v>8739</v>
      </c>
      <c r="E12">
        <v>10030</v>
      </c>
      <c r="F12">
        <v>10010</v>
      </c>
      <c r="G12">
        <v>7667</v>
      </c>
      <c r="H12">
        <v>8043</v>
      </c>
      <c r="I12">
        <v>8079</v>
      </c>
      <c r="J12">
        <v>7375</v>
      </c>
      <c r="K12">
        <v>7626</v>
      </c>
      <c r="L12">
        <v>7932</v>
      </c>
      <c r="M12">
        <v>8604</v>
      </c>
      <c r="N12">
        <v>8004</v>
      </c>
      <c r="O12">
        <v>7476</v>
      </c>
      <c r="P12">
        <v>9044</v>
      </c>
      <c r="Q12">
        <v>7410</v>
      </c>
      <c r="R12">
        <v>9161</v>
      </c>
      <c r="S12">
        <v>7336</v>
      </c>
      <c r="T12">
        <v>7903</v>
      </c>
      <c r="U12">
        <v>7792</v>
      </c>
      <c r="V12">
        <v>9862</v>
      </c>
    </row>
    <row r="13" spans="1:22">
      <c r="A13" t="s">
        <v>406</v>
      </c>
      <c r="B13" t="s">
        <v>410</v>
      </c>
      <c r="C13">
        <v>7747</v>
      </c>
      <c r="D13">
        <v>7139</v>
      </c>
      <c r="E13">
        <v>9789</v>
      </c>
      <c r="F13">
        <v>9658</v>
      </c>
      <c r="G13">
        <v>4409</v>
      </c>
      <c r="H13">
        <v>5048</v>
      </c>
      <c r="I13">
        <v>6315</v>
      </c>
      <c r="J13">
        <v>0</v>
      </c>
      <c r="K13">
        <v>5322</v>
      </c>
      <c r="L13">
        <v>4775</v>
      </c>
      <c r="M13">
        <v>5252</v>
      </c>
      <c r="N13">
        <v>4934</v>
      </c>
      <c r="O13">
        <v>4637</v>
      </c>
      <c r="P13">
        <v>6486</v>
      </c>
      <c r="Q13">
        <v>2620</v>
      </c>
      <c r="R13">
        <v>9280</v>
      </c>
      <c r="S13">
        <v>2791</v>
      </c>
      <c r="T13">
        <v>0</v>
      </c>
      <c r="U13">
        <v>0</v>
      </c>
      <c r="V13">
        <v>0</v>
      </c>
    </row>
    <row r="14" spans="1:22">
      <c r="A14" t="s">
        <v>406</v>
      </c>
      <c r="B14" t="s">
        <v>411</v>
      </c>
      <c r="C14">
        <v>0</v>
      </c>
      <c r="D14">
        <v>0</v>
      </c>
      <c r="E14">
        <v>0</v>
      </c>
      <c r="F14">
        <v>0</v>
      </c>
      <c r="G14">
        <v>0</v>
      </c>
      <c r="H14">
        <v>0</v>
      </c>
      <c r="I14">
        <v>0</v>
      </c>
      <c r="J14">
        <v>0</v>
      </c>
      <c r="K14">
        <v>0</v>
      </c>
      <c r="L14">
        <v>0</v>
      </c>
      <c r="M14">
        <v>0</v>
      </c>
      <c r="N14">
        <v>1046</v>
      </c>
      <c r="O14">
        <v>0</v>
      </c>
      <c r="P14">
        <v>3714</v>
      </c>
      <c r="Q14">
        <v>2013</v>
      </c>
      <c r="R14">
        <v>0</v>
      </c>
      <c r="S14">
        <v>909</v>
      </c>
      <c r="T14">
        <v>0</v>
      </c>
      <c r="U14">
        <v>0</v>
      </c>
      <c r="V14">
        <v>0</v>
      </c>
    </row>
    <row r="15" spans="1:22">
      <c r="A15" t="s">
        <v>405</v>
      </c>
      <c r="B15" t="s">
        <v>408</v>
      </c>
      <c r="C15">
        <v>15221</v>
      </c>
      <c r="D15">
        <v>13587</v>
      </c>
      <c r="E15">
        <v>20710</v>
      </c>
      <c r="F15">
        <v>20357</v>
      </c>
      <c r="G15">
        <v>10231</v>
      </c>
      <c r="H15">
        <v>11311</v>
      </c>
      <c r="I15">
        <v>11431</v>
      </c>
      <c r="J15">
        <v>9659</v>
      </c>
      <c r="K15">
        <v>10150</v>
      </c>
      <c r="L15">
        <v>10949</v>
      </c>
      <c r="M15">
        <v>13145</v>
      </c>
      <c r="N15">
        <v>11183</v>
      </c>
      <c r="O15">
        <v>9857</v>
      </c>
      <c r="P15">
        <v>14584</v>
      </c>
      <c r="Q15">
        <v>9727</v>
      </c>
      <c r="R15">
        <v>14966</v>
      </c>
      <c r="S15">
        <v>9583</v>
      </c>
      <c r="T15">
        <v>10856</v>
      </c>
      <c r="U15">
        <v>10491</v>
      </c>
      <c r="V15">
        <v>17806</v>
      </c>
    </row>
    <row r="16" spans="1:22">
      <c r="A16" t="s">
        <v>405</v>
      </c>
      <c r="B16" t="s">
        <v>409</v>
      </c>
      <c r="C16">
        <v>9239</v>
      </c>
      <c r="D16">
        <v>8739</v>
      </c>
      <c r="E16">
        <v>9956</v>
      </c>
      <c r="F16">
        <v>9935</v>
      </c>
      <c r="G16">
        <v>7667</v>
      </c>
      <c r="H16">
        <v>8043</v>
      </c>
      <c r="I16">
        <v>8079</v>
      </c>
      <c r="J16">
        <v>7375</v>
      </c>
      <c r="K16">
        <v>7626</v>
      </c>
      <c r="L16">
        <v>7932</v>
      </c>
      <c r="M16">
        <v>8604</v>
      </c>
      <c r="N16">
        <v>8004</v>
      </c>
      <c r="O16">
        <v>7476</v>
      </c>
      <c r="P16">
        <v>9044</v>
      </c>
      <c r="Q16">
        <v>7410</v>
      </c>
      <c r="R16">
        <v>9161</v>
      </c>
      <c r="S16">
        <v>7336</v>
      </c>
      <c r="T16">
        <v>7903</v>
      </c>
      <c r="U16">
        <v>7792</v>
      </c>
      <c r="V16">
        <v>9788</v>
      </c>
    </row>
    <row r="17" spans="1:22">
      <c r="A17" t="s">
        <v>405</v>
      </c>
      <c r="B17" t="s">
        <v>410</v>
      </c>
      <c r="C17">
        <v>4846</v>
      </c>
      <c r="D17">
        <v>4293</v>
      </c>
      <c r="E17">
        <v>6888</v>
      </c>
      <c r="F17">
        <v>6757</v>
      </c>
      <c r="G17">
        <v>4409</v>
      </c>
      <c r="H17">
        <v>4607</v>
      </c>
      <c r="I17">
        <v>5941</v>
      </c>
      <c r="J17">
        <v>0</v>
      </c>
      <c r="K17">
        <v>5199</v>
      </c>
      <c r="L17">
        <v>4670</v>
      </c>
      <c r="M17">
        <v>5032</v>
      </c>
      <c r="N17">
        <v>4144</v>
      </c>
      <c r="O17">
        <v>4192</v>
      </c>
      <c r="P17">
        <v>5602</v>
      </c>
      <c r="Q17">
        <v>2570</v>
      </c>
      <c r="R17">
        <v>8839</v>
      </c>
      <c r="S17">
        <v>2791</v>
      </c>
      <c r="T17">
        <v>0</v>
      </c>
      <c r="U17">
        <v>0</v>
      </c>
      <c r="V17">
        <v>0</v>
      </c>
    </row>
    <row r="18" spans="1:22">
      <c r="A18" t="s">
        <v>405</v>
      </c>
      <c r="B18" t="s">
        <v>411</v>
      </c>
      <c r="C18">
        <v>0</v>
      </c>
      <c r="D18">
        <v>0</v>
      </c>
      <c r="E18">
        <v>0</v>
      </c>
      <c r="F18">
        <v>0</v>
      </c>
      <c r="G18">
        <v>0</v>
      </c>
      <c r="H18">
        <v>0</v>
      </c>
      <c r="I18">
        <v>0</v>
      </c>
      <c r="J18">
        <v>0</v>
      </c>
      <c r="K18">
        <v>0</v>
      </c>
      <c r="L18">
        <v>0</v>
      </c>
      <c r="M18">
        <v>0</v>
      </c>
      <c r="N18">
        <v>1046</v>
      </c>
      <c r="O18">
        <v>0</v>
      </c>
      <c r="P18">
        <v>3336</v>
      </c>
      <c r="Q18">
        <v>2013</v>
      </c>
      <c r="R18">
        <v>0</v>
      </c>
      <c r="S18">
        <v>909</v>
      </c>
      <c r="T18">
        <v>0</v>
      </c>
      <c r="U18">
        <v>0</v>
      </c>
      <c r="V18">
        <v>0</v>
      </c>
    </row>
    <row r="19" spans="1:22">
      <c r="A19" s="17" t="s">
        <v>403</v>
      </c>
      <c r="B19" t="s">
        <v>412</v>
      </c>
      <c r="C19">
        <v>2724</v>
      </c>
      <c r="D19">
        <v>2313</v>
      </c>
      <c r="E19">
        <v>3068</v>
      </c>
      <c r="F19">
        <v>3040</v>
      </c>
      <c r="G19">
        <v>2042</v>
      </c>
      <c r="H19">
        <v>1693</v>
      </c>
      <c r="I19">
        <v>1513</v>
      </c>
      <c r="J19">
        <v>1822</v>
      </c>
      <c r="K19">
        <v>1757</v>
      </c>
      <c r="L19">
        <v>2432</v>
      </c>
      <c r="M19">
        <v>1765</v>
      </c>
      <c r="N19">
        <v>2286</v>
      </c>
      <c r="O19">
        <v>1682</v>
      </c>
      <c r="P19">
        <v>2505</v>
      </c>
      <c r="Q19">
        <v>1718</v>
      </c>
      <c r="R19">
        <v>0</v>
      </c>
      <c r="S19">
        <v>1722</v>
      </c>
      <c r="T19">
        <v>2297</v>
      </c>
      <c r="U19">
        <v>2269</v>
      </c>
      <c r="V19">
        <v>3310</v>
      </c>
    </row>
    <row r="20" spans="1:22">
      <c r="A20" s="17" t="s">
        <v>403</v>
      </c>
      <c r="B20" t="s">
        <v>413</v>
      </c>
      <c r="C20">
        <v>511</v>
      </c>
      <c r="D20">
        <v>544</v>
      </c>
      <c r="E20">
        <v>310</v>
      </c>
      <c r="F20">
        <v>559</v>
      </c>
      <c r="G20">
        <v>329</v>
      </c>
      <c r="H20">
        <v>413</v>
      </c>
      <c r="I20">
        <v>183</v>
      </c>
      <c r="J20">
        <v>555</v>
      </c>
      <c r="K20">
        <v>470</v>
      </c>
      <c r="L20">
        <v>300</v>
      </c>
      <c r="M20">
        <v>201</v>
      </c>
      <c r="N20">
        <v>307</v>
      </c>
      <c r="O20">
        <v>551</v>
      </c>
      <c r="P20">
        <v>43</v>
      </c>
      <c r="Q20">
        <v>374</v>
      </c>
      <c r="R20">
        <v>422</v>
      </c>
      <c r="S20">
        <v>493</v>
      </c>
      <c r="T20">
        <v>334</v>
      </c>
      <c r="U20">
        <v>315</v>
      </c>
      <c r="V20">
        <v>459</v>
      </c>
    </row>
    <row r="21" spans="1:22">
      <c r="A21" s="17" t="s">
        <v>403</v>
      </c>
      <c r="B21" t="s">
        <v>414</v>
      </c>
      <c r="C21">
        <v>1921</v>
      </c>
      <c r="D21">
        <v>1910</v>
      </c>
      <c r="E21">
        <v>1665</v>
      </c>
      <c r="F21">
        <v>1927</v>
      </c>
      <c r="G21">
        <v>1603</v>
      </c>
      <c r="H21">
        <v>5359</v>
      </c>
      <c r="I21">
        <v>1389</v>
      </c>
      <c r="J21">
        <v>2658</v>
      </c>
      <c r="K21">
        <v>2663</v>
      </c>
      <c r="L21">
        <v>5341</v>
      </c>
      <c r="M21">
        <v>2095</v>
      </c>
      <c r="N21">
        <v>2636</v>
      </c>
      <c r="O21">
        <v>2170</v>
      </c>
      <c r="P21">
        <v>2192</v>
      </c>
      <c r="Q21">
        <v>4475</v>
      </c>
      <c r="R21">
        <v>2736</v>
      </c>
      <c r="S21">
        <v>5203</v>
      </c>
      <c r="T21">
        <v>4675</v>
      </c>
      <c r="U21">
        <v>5161</v>
      </c>
      <c r="V21">
        <v>2469</v>
      </c>
    </row>
    <row r="22" spans="1:22">
      <c r="A22" t="s">
        <v>407</v>
      </c>
      <c r="B22" t="s">
        <v>408</v>
      </c>
      <c r="C22">
        <v>12069</v>
      </c>
      <c r="D22">
        <v>10631</v>
      </c>
      <c r="E22">
        <v>16899</v>
      </c>
      <c r="F22">
        <v>16589</v>
      </c>
      <c r="G22">
        <v>8166</v>
      </c>
      <c r="H22">
        <v>8755</v>
      </c>
      <c r="I22">
        <v>8813</v>
      </c>
      <c r="J22">
        <v>7708</v>
      </c>
      <c r="K22">
        <v>8101</v>
      </c>
      <c r="L22">
        <v>8581</v>
      </c>
      <c r="M22">
        <v>10242</v>
      </c>
      <c r="N22">
        <v>8694</v>
      </c>
      <c r="O22">
        <v>7867</v>
      </c>
      <c r="P22">
        <v>11509</v>
      </c>
      <c r="Q22">
        <v>7762</v>
      </c>
      <c r="R22">
        <v>11845</v>
      </c>
      <c r="S22">
        <v>7647</v>
      </c>
      <c r="T22">
        <v>8537</v>
      </c>
      <c r="U22">
        <v>8361</v>
      </c>
      <c r="V22">
        <v>14344</v>
      </c>
    </row>
    <row r="23" spans="1:22">
      <c r="A23" t="s">
        <v>407</v>
      </c>
      <c r="B23" t="s">
        <v>409</v>
      </c>
      <c r="C23">
        <v>9239</v>
      </c>
      <c r="D23">
        <v>8739</v>
      </c>
      <c r="E23">
        <v>10030</v>
      </c>
      <c r="F23">
        <v>10010</v>
      </c>
      <c r="G23">
        <v>7667</v>
      </c>
      <c r="H23">
        <v>8043</v>
      </c>
      <c r="I23">
        <v>8079</v>
      </c>
      <c r="J23">
        <v>7375</v>
      </c>
      <c r="K23">
        <v>7626</v>
      </c>
      <c r="L23">
        <v>7932</v>
      </c>
      <c r="M23">
        <v>8604</v>
      </c>
      <c r="N23">
        <v>8004</v>
      </c>
      <c r="O23">
        <v>7476</v>
      </c>
      <c r="P23">
        <v>9044</v>
      </c>
      <c r="Q23">
        <v>7410</v>
      </c>
      <c r="R23">
        <v>9161</v>
      </c>
      <c r="S23">
        <v>7336</v>
      </c>
      <c r="T23">
        <v>7903</v>
      </c>
      <c r="U23">
        <v>7792</v>
      </c>
      <c r="V23">
        <v>9862</v>
      </c>
    </row>
    <row r="24" spans="1:22">
      <c r="A24" t="s">
        <v>407</v>
      </c>
      <c r="B24" t="s">
        <v>410</v>
      </c>
      <c r="C24">
        <v>4728</v>
      </c>
      <c r="D24">
        <v>4204</v>
      </c>
      <c r="E24">
        <v>6769</v>
      </c>
      <c r="F24">
        <v>6638</v>
      </c>
      <c r="G24">
        <v>4409</v>
      </c>
      <c r="H24">
        <v>4599</v>
      </c>
      <c r="I24">
        <v>5888</v>
      </c>
      <c r="J24">
        <v>0</v>
      </c>
      <c r="K24">
        <v>5189</v>
      </c>
      <c r="L24">
        <v>4665</v>
      </c>
      <c r="M24">
        <v>5023</v>
      </c>
      <c r="N24">
        <v>4198</v>
      </c>
      <c r="O24">
        <v>4174</v>
      </c>
      <c r="P24">
        <v>5568</v>
      </c>
      <c r="Q24">
        <v>2549</v>
      </c>
      <c r="R24">
        <v>8821</v>
      </c>
      <c r="S24">
        <v>2791</v>
      </c>
      <c r="T24">
        <v>0</v>
      </c>
      <c r="U24">
        <v>0</v>
      </c>
      <c r="V24">
        <v>0</v>
      </c>
    </row>
    <row r="25" spans="1:22">
      <c r="A25" t="s">
        <v>407</v>
      </c>
      <c r="B25" t="s">
        <v>411</v>
      </c>
      <c r="C25">
        <v>0</v>
      </c>
      <c r="D25">
        <v>0</v>
      </c>
      <c r="E25">
        <v>0</v>
      </c>
      <c r="F25">
        <v>0</v>
      </c>
      <c r="G25">
        <v>0</v>
      </c>
      <c r="H25">
        <v>0</v>
      </c>
      <c r="I25">
        <v>0</v>
      </c>
      <c r="J25">
        <v>0</v>
      </c>
      <c r="K25">
        <v>0</v>
      </c>
      <c r="L25">
        <v>0</v>
      </c>
      <c r="M25">
        <v>0</v>
      </c>
      <c r="N25">
        <v>1046</v>
      </c>
      <c r="O25">
        <v>0</v>
      </c>
      <c r="P25">
        <v>3320</v>
      </c>
      <c r="Q25">
        <v>2013</v>
      </c>
      <c r="R25">
        <v>0</v>
      </c>
      <c r="S25">
        <v>909</v>
      </c>
      <c r="T25">
        <v>0</v>
      </c>
      <c r="U25">
        <v>0</v>
      </c>
      <c r="V25">
        <v>0</v>
      </c>
    </row>
    <row r="26" spans="1:22">
      <c r="A26" t="s">
        <v>404</v>
      </c>
      <c r="B26" t="s">
        <v>392</v>
      </c>
      <c r="C26">
        <v>43714</v>
      </c>
      <c r="D26">
        <v>40578</v>
      </c>
      <c r="E26">
        <v>52043</v>
      </c>
      <c r="F26">
        <v>51892</v>
      </c>
      <c r="G26">
        <v>32642</v>
      </c>
      <c r="H26">
        <v>38368</v>
      </c>
      <c r="I26">
        <v>35574</v>
      </c>
      <c r="J26">
        <v>27968</v>
      </c>
      <c r="K26">
        <v>34252</v>
      </c>
      <c r="L26">
        <v>38217</v>
      </c>
      <c r="M26">
        <v>37824</v>
      </c>
      <c r="N26">
        <v>36885</v>
      </c>
      <c r="O26">
        <v>32408</v>
      </c>
      <c r="P26">
        <v>44448</v>
      </c>
      <c r="Q26">
        <v>34390</v>
      </c>
      <c r="R26">
        <v>42775</v>
      </c>
      <c r="S26">
        <v>33917</v>
      </c>
      <c r="T26">
        <v>32561</v>
      </c>
      <c r="U26">
        <v>32534</v>
      </c>
      <c r="V26">
        <v>40923</v>
      </c>
    </row>
    <row r="27" spans="1:22">
      <c r="A27" t="s">
        <v>405</v>
      </c>
      <c r="B27" t="s">
        <v>392</v>
      </c>
      <c r="C27">
        <v>34462</v>
      </c>
      <c r="D27">
        <v>31386</v>
      </c>
      <c r="E27">
        <v>42597</v>
      </c>
      <c r="F27">
        <v>42575</v>
      </c>
      <c r="G27">
        <v>26281</v>
      </c>
      <c r="H27">
        <v>31426</v>
      </c>
      <c r="I27">
        <v>28536</v>
      </c>
      <c r="J27">
        <v>22069</v>
      </c>
      <c r="K27">
        <v>27865</v>
      </c>
      <c r="L27">
        <v>31624</v>
      </c>
      <c r="M27">
        <v>30842</v>
      </c>
      <c r="N27">
        <v>29606</v>
      </c>
      <c r="O27">
        <v>25928</v>
      </c>
      <c r="P27">
        <v>37306</v>
      </c>
      <c r="Q27">
        <v>28287</v>
      </c>
      <c r="R27">
        <v>36124</v>
      </c>
      <c r="S27">
        <v>28037</v>
      </c>
      <c r="T27">
        <v>26065</v>
      </c>
      <c r="U27">
        <v>26028</v>
      </c>
      <c r="V27">
        <v>33832</v>
      </c>
    </row>
    <row r="28" spans="1:22">
      <c r="A28" t="s">
        <v>406</v>
      </c>
      <c r="B28" t="s">
        <v>392</v>
      </c>
      <c r="C28">
        <v>40771</v>
      </c>
      <c r="D28">
        <v>37727</v>
      </c>
      <c r="E28">
        <v>48868</v>
      </c>
      <c r="F28">
        <v>48738</v>
      </c>
      <c r="G28">
        <v>29961</v>
      </c>
      <c r="H28">
        <v>35627</v>
      </c>
      <c r="I28">
        <v>32797</v>
      </c>
      <c r="J28">
        <v>25386</v>
      </c>
      <c r="K28">
        <v>31569</v>
      </c>
      <c r="L28">
        <v>35499</v>
      </c>
      <c r="M28">
        <v>34861</v>
      </c>
      <c r="N28">
        <v>34145</v>
      </c>
      <c r="O28">
        <v>29777</v>
      </c>
      <c r="P28">
        <v>42317</v>
      </c>
      <c r="Q28">
        <v>31775</v>
      </c>
      <c r="R28">
        <v>40338</v>
      </c>
      <c r="S28">
        <v>31351</v>
      </c>
      <c r="T28">
        <v>29849</v>
      </c>
      <c r="U28">
        <v>29836</v>
      </c>
      <c r="V28">
        <v>37292</v>
      </c>
    </row>
    <row r="29" spans="1:22">
      <c r="A29" t="s">
        <v>407</v>
      </c>
      <c r="B29" t="s">
        <v>392</v>
      </c>
      <c r="C29">
        <v>31192</v>
      </c>
      <c r="D29">
        <v>28341</v>
      </c>
      <c r="E29">
        <v>38741</v>
      </c>
      <c r="F29">
        <v>38763</v>
      </c>
      <c r="G29">
        <v>24216</v>
      </c>
      <c r="H29">
        <v>28862</v>
      </c>
      <c r="I29">
        <v>25865</v>
      </c>
      <c r="J29">
        <v>20118</v>
      </c>
      <c r="K29">
        <v>25806</v>
      </c>
      <c r="L29">
        <v>29251</v>
      </c>
      <c r="M29">
        <v>27930</v>
      </c>
      <c r="N29">
        <v>27171</v>
      </c>
      <c r="O29">
        <v>23920</v>
      </c>
      <c r="P29">
        <v>34181</v>
      </c>
      <c r="Q29">
        <v>26301</v>
      </c>
      <c r="R29">
        <v>32985</v>
      </c>
      <c r="S29">
        <v>26101</v>
      </c>
      <c r="T29">
        <v>23746</v>
      </c>
      <c r="U29">
        <v>23898</v>
      </c>
      <c r="V29">
        <v>30444</v>
      </c>
    </row>
    <row r="30" spans="1:22">
      <c r="A30" t="s">
        <v>404</v>
      </c>
      <c r="B30" t="s">
        <v>391</v>
      </c>
      <c r="C30">
        <v>77060</v>
      </c>
      <c r="D30">
        <v>73658</v>
      </c>
      <c r="E30">
        <v>90686</v>
      </c>
      <c r="F30">
        <v>89425</v>
      </c>
      <c r="G30">
        <v>67579</v>
      </c>
      <c r="H30">
        <v>66765</v>
      </c>
      <c r="I30">
        <v>70039</v>
      </c>
      <c r="J30">
        <v>68440</v>
      </c>
      <c r="K30">
        <v>65428</v>
      </c>
      <c r="L30">
        <v>65468</v>
      </c>
      <c r="M30">
        <v>74644</v>
      </c>
      <c r="N30">
        <v>67738</v>
      </c>
      <c r="O30">
        <v>65323</v>
      </c>
      <c r="P30">
        <v>73777</v>
      </c>
      <c r="Q30">
        <v>62470</v>
      </c>
      <c r="R30">
        <v>76979</v>
      </c>
      <c r="S30">
        <v>61983</v>
      </c>
      <c r="T30">
        <v>70752</v>
      </c>
      <c r="U30">
        <v>69319</v>
      </c>
      <c r="V30">
        <v>90189</v>
      </c>
    </row>
    <row r="31" spans="1:22">
      <c r="A31" t="s">
        <v>405</v>
      </c>
      <c r="B31" t="s">
        <v>391</v>
      </c>
      <c r="C31">
        <v>86312</v>
      </c>
      <c r="D31">
        <v>82850</v>
      </c>
      <c r="E31">
        <v>100132</v>
      </c>
      <c r="F31">
        <v>98742</v>
      </c>
      <c r="G31">
        <v>73940</v>
      </c>
      <c r="H31">
        <v>73707</v>
      </c>
      <c r="I31">
        <v>77077</v>
      </c>
      <c r="J31">
        <v>74339</v>
      </c>
      <c r="K31">
        <v>71815</v>
      </c>
      <c r="L31">
        <v>72061</v>
      </c>
      <c r="M31">
        <v>81626</v>
      </c>
      <c r="N31">
        <v>75017</v>
      </c>
      <c r="O31">
        <v>71803</v>
      </c>
      <c r="P31">
        <v>80919</v>
      </c>
      <c r="Q31">
        <v>68573</v>
      </c>
      <c r="R31">
        <v>83630</v>
      </c>
      <c r="S31">
        <v>67863</v>
      </c>
      <c r="T31">
        <v>77248</v>
      </c>
      <c r="U31">
        <v>75825</v>
      </c>
      <c r="V31">
        <v>97280</v>
      </c>
    </row>
    <row r="32" spans="1:22">
      <c r="A32" t="s">
        <v>406</v>
      </c>
      <c r="B32" t="s">
        <v>391</v>
      </c>
      <c r="C32">
        <v>80003</v>
      </c>
      <c r="D32">
        <v>76509</v>
      </c>
      <c r="E32">
        <v>93861</v>
      </c>
      <c r="F32">
        <v>92579</v>
      </c>
      <c r="G32">
        <v>70260</v>
      </c>
      <c r="H32">
        <v>69506</v>
      </c>
      <c r="I32">
        <v>72816</v>
      </c>
      <c r="J32">
        <v>71022</v>
      </c>
      <c r="K32">
        <v>68111</v>
      </c>
      <c r="L32">
        <v>68186</v>
      </c>
      <c r="M32">
        <v>77607</v>
      </c>
      <c r="N32">
        <v>70478</v>
      </c>
      <c r="O32">
        <v>67954</v>
      </c>
      <c r="P32">
        <v>75908</v>
      </c>
      <c r="Q32">
        <v>65085</v>
      </c>
      <c r="R32">
        <v>79416</v>
      </c>
      <c r="S32">
        <v>64549</v>
      </c>
      <c r="T32">
        <v>73464</v>
      </c>
      <c r="U32">
        <v>72017</v>
      </c>
      <c r="V32">
        <v>93820</v>
      </c>
    </row>
    <row r="33" spans="1:22">
      <c r="A33" t="s">
        <v>407</v>
      </c>
      <c r="B33" t="s">
        <v>391</v>
      </c>
      <c r="C33">
        <v>89582</v>
      </c>
      <c r="D33">
        <v>85895</v>
      </c>
      <c r="E33">
        <v>103988</v>
      </c>
      <c r="F33">
        <v>102554</v>
      </c>
      <c r="G33">
        <v>76005</v>
      </c>
      <c r="H33">
        <v>76271</v>
      </c>
      <c r="I33">
        <v>79748</v>
      </c>
      <c r="J33">
        <v>76290</v>
      </c>
      <c r="K33">
        <v>73874</v>
      </c>
      <c r="L33">
        <v>74434</v>
      </c>
      <c r="M33">
        <v>84538</v>
      </c>
      <c r="N33">
        <v>77452</v>
      </c>
      <c r="O33">
        <v>73811</v>
      </c>
      <c r="P33">
        <v>84044</v>
      </c>
      <c r="Q33">
        <v>70559</v>
      </c>
      <c r="R33">
        <v>86769</v>
      </c>
      <c r="S33">
        <v>69799</v>
      </c>
      <c r="T33">
        <v>79567</v>
      </c>
      <c r="U33">
        <v>77955</v>
      </c>
      <c r="V33">
        <v>100668</v>
      </c>
    </row>
    <row r="34" spans="1:22">
      <c r="B34" t="s">
        <v>354</v>
      </c>
      <c r="C34">
        <v>51538</v>
      </c>
      <c r="D34">
        <v>68117</v>
      </c>
      <c r="E34">
        <v>87701</v>
      </c>
      <c r="F34">
        <v>90303</v>
      </c>
      <c r="G34">
        <v>56258</v>
      </c>
      <c r="H34">
        <v>32095</v>
      </c>
      <c r="I34">
        <v>72935</v>
      </c>
      <c r="J34">
        <v>45874</v>
      </c>
      <c r="K34">
        <v>49398</v>
      </c>
      <c r="L34">
        <v>50434</v>
      </c>
      <c r="M34">
        <v>58516</v>
      </c>
      <c r="N34">
        <v>36809</v>
      </c>
      <c r="O34">
        <v>58641</v>
      </c>
      <c r="P34">
        <v>55191</v>
      </c>
      <c r="Q34">
        <v>34629</v>
      </c>
      <c r="R34">
        <v>58423</v>
      </c>
      <c r="S34">
        <v>42450</v>
      </c>
      <c r="T34">
        <v>60939</v>
      </c>
      <c r="U34">
        <v>45215</v>
      </c>
      <c r="V34">
        <v>74458</v>
      </c>
    </row>
    <row r="35" spans="1:22">
      <c r="B35" t="s">
        <v>79</v>
      </c>
      <c r="C35">
        <v>3976322</v>
      </c>
      <c r="D35">
        <v>1406630</v>
      </c>
      <c r="E35">
        <v>870887</v>
      </c>
      <c r="F35">
        <v>1025350</v>
      </c>
      <c r="G35">
        <v>693060</v>
      </c>
      <c r="H35">
        <v>123243</v>
      </c>
      <c r="I35">
        <v>681170</v>
      </c>
      <c r="J35">
        <v>377165</v>
      </c>
      <c r="K35">
        <v>472522</v>
      </c>
      <c r="L35">
        <v>2704958</v>
      </c>
      <c r="M35">
        <v>673184</v>
      </c>
      <c r="N35">
        <v>311404</v>
      </c>
      <c r="O35">
        <v>458880</v>
      </c>
      <c r="P35">
        <v>8537673</v>
      </c>
      <c r="Q35">
        <v>298800</v>
      </c>
      <c r="R35">
        <v>639863</v>
      </c>
      <c r="S35">
        <v>303625</v>
      </c>
      <c r="T35">
        <v>947890</v>
      </c>
      <c r="U35">
        <v>1317929</v>
      </c>
      <c r="V35">
        <v>704352</v>
      </c>
    </row>
    <row r="36" spans="1:22">
      <c r="B36" t="s">
        <v>336</v>
      </c>
      <c r="C36">
        <v>4.8000000000000001E-2</v>
      </c>
      <c r="D36">
        <v>8.1000000000000003E-2</v>
      </c>
      <c r="E36">
        <v>8.2000000000000003E-2</v>
      </c>
      <c r="F36">
        <v>7.5999999999999998E-2</v>
      </c>
      <c r="G36">
        <v>0.155</v>
      </c>
      <c r="H36">
        <v>-1.2E-2</v>
      </c>
      <c r="I36">
        <v>0.13200000000000001</v>
      </c>
      <c r="J36">
        <v>0.123</v>
      </c>
      <c r="K36">
        <v>0.124</v>
      </c>
      <c r="L36">
        <v>3.0000000000000001E-3</v>
      </c>
      <c r="M36">
        <v>0.09</v>
      </c>
      <c r="N36">
        <v>-2.5000000000000001E-2</v>
      </c>
      <c r="O36">
        <v>0.13600000000000001</v>
      </c>
      <c r="P36">
        <v>4.3999999999999997E-2</v>
      </c>
      <c r="Q36">
        <v>6.0000000000000001E-3</v>
      </c>
      <c r="R36">
        <v>9.6000000000000002E-2</v>
      </c>
      <c r="S36">
        <v>-7.0000000000000001E-3</v>
      </c>
      <c r="T36">
        <v>0.16900000000000001</v>
      </c>
      <c r="U36">
        <v>0.1</v>
      </c>
      <c r="V36">
        <v>0.157</v>
      </c>
    </row>
    <row r="37" spans="1:22">
      <c r="B37" t="s">
        <v>364</v>
      </c>
      <c r="C37">
        <v>1.37E-2</v>
      </c>
      <c r="D37">
        <v>2.2200000000000001E-2</v>
      </c>
      <c r="E37">
        <v>3.85E-2</v>
      </c>
      <c r="F37">
        <v>3.3399999999999999E-2</v>
      </c>
      <c r="G37">
        <v>1.84E-2</v>
      </c>
      <c r="H37">
        <v>1.06E-2</v>
      </c>
      <c r="I37">
        <v>3.6700000000000003E-2</v>
      </c>
      <c r="J37">
        <v>1.6199999999999999E-2</v>
      </c>
      <c r="K37">
        <v>2.2100000000000002E-2</v>
      </c>
      <c r="L37">
        <v>1.3899999999999999E-2</v>
      </c>
      <c r="M37">
        <v>1.4500000000000001E-2</v>
      </c>
      <c r="N37">
        <v>3.3300000000000003E-2</v>
      </c>
      <c r="O37">
        <v>3.4799999999999998E-2</v>
      </c>
      <c r="P37">
        <v>2.9600000000000001E-2</v>
      </c>
      <c r="Q37">
        <v>1.3100000000000001E-2</v>
      </c>
      <c r="R37">
        <v>2.8799999999999999E-2</v>
      </c>
      <c r="S37">
        <v>8.5000000000000006E-3</v>
      </c>
      <c r="T37">
        <v>3.0200000000000001E-2</v>
      </c>
      <c r="U37">
        <v>3.09E-2</v>
      </c>
      <c r="V37">
        <v>1.6899999999999998E-2</v>
      </c>
    </row>
    <row r="38" spans="1:22">
      <c r="B38" t="s">
        <v>353</v>
      </c>
      <c r="C38">
        <v>0.32500000000000001</v>
      </c>
      <c r="D38">
        <v>0.436</v>
      </c>
      <c r="E38">
        <v>0.54800000000000004</v>
      </c>
      <c r="F38">
        <v>0.40200000000000002</v>
      </c>
      <c r="G38">
        <v>0.45700000000000002</v>
      </c>
      <c r="H38">
        <v>0.16700000000000001</v>
      </c>
      <c r="I38">
        <v>0.55400000000000005</v>
      </c>
      <c r="J38">
        <v>0.35499999999999998</v>
      </c>
      <c r="K38">
        <v>0.48299999999999998</v>
      </c>
      <c r="L38">
        <v>0.36499999999999999</v>
      </c>
      <c r="M38">
        <v>0.46400000000000002</v>
      </c>
      <c r="N38">
        <v>0.33</v>
      </c>
      <c r="O38">
        <v>0.49199999999999999</v>
      </c>
      <c r="P38">
        <v>0.36199999999999999</v>
      </c>
      <c r="Q38">
        <v>0.33800000000000002</v>
      </c>
      <c r="R38">
        <v>0.47</v>
      </c>
      <c r="S38">
        <v>0.40699999999999997</v>
      </c>
      <c r="T38">
        <v>0.47699999999999998</v>
      </c>
      <c r="U38">
        <v>0.31</v>
      </c>
      <c r="V38">
        <v>0.60399999999999998</v>
      </c>
    </row>
    <row r="39" spans="1:22">
      <c r="B39" t="s">
        <v>340</v>
      </c>
      <c r="C39">
        <v>96.68</v>
      </c>
      <c r="D39">
        <v>116.68</v>
      </c>
      <c r="E39">
        <v>156.69</v>
      </c>
      <c r="F39">
        <v>156.69</v>
      </c>
      <c r="G39">
        <v>146.69999999999999</v>
      </c>
      <c r="H39">
        <v>159.96</v>
      </c>
      <c r="I39">
        <v>130.05000000000001</v>
      </c>
      <c r="J39">
        <v>56.68</v>
      </c>
      <c r="K39">
        <v>98.35</v>
      </c>
      <c r="L39">
        <v>111.67</v>
      </c>
      <c r="M39">
        <v>176.68</v>
      </c>
      <c r="N39">
        <v>96.65</v>
      </c>
      <c r="O39">
        <v>148.36000000000001</v>
      </c>
      <c r="P39">
        <v>120.02</v>
      </c>
      <c r="Q39">
        <v>88.3</v>
      </c>
      <c r="R39">
        <v>125.02</v>
      </c>
      <c r="S39">
        <v>114.97</v>
      </c>
      <c r="T39">
        <v>140.01</v>
      </c>
      <c r="U39">
        <v>102</v>
      </c>
      <c r="V39">
        <v>141.69</v>
      </c>
    </row>
    <row r="40" spans="1:22">
      <c r="B40" t="s">
        <v>363</v>
      </c>
      <c r="C40">
        <v>0.215</v>
      </c>
      <c r="D40">
        <v>0.15</v>
      </c>
      <c r="E40">
        <v>0.125</v>
      </c>
      <c r="F40">
        <v>0.109</v>
      </c>
      <c r="G40">
        <v>0.16400000000000001</v>
      </c>
      <c r="H40">
        <v>0.31900000000000001</v>
      </c>
      <c r="I40">
        <v>0.17899999999999999</v>
      </c>
      <c r="J40">
        <v>0.21199999999999999</v>
      </c>
      <c r="K40">
        <v>0.24</v>
      </c>
      <c r="L40">
        <v>0.217</v>
      </c>
      <c r="M40">
        <v>0.21099999999999999</v>
      </c>
      <c r="N40">
        <v>0.26700000000000002</v>
      </c>
      <c r="O40">
        <v>0.14899999999999999</v>
      </c>
      <c r="P40">
        <v>0.20300000000000001</v>
      </c>
      <c r="Q40">
        <v>0.29899999999999999</v>
      </c>
      <c r="R40">
        <v>0.16900000000000001</v>
      </c>
      <c r="S40">
        <v>0.223</v>
      </c>
      <c r="T40">
        <v>0.16700000000000001</v>
      </c>
      <c r="U40">
        <v>0.22900000000000001</v>
      </c>
      <c r="V40">
        <v>0.13</v>
      </c>
    </row>
    <row r="41" spans="1:22">
      <c r="B41" t="s">
        <v>351</v>
      </c>
      <c r="C41">
        <v>6.34</v>
      </c>
      <c r="D41">
        <v>3.98</v>
      </c>
      <c r="E41">
        <v>7.76</v>
      </c>
      <c r="F41">
        <v>3.29</v>
      </c>
      <c r="G41">
        <v>6.73</v>
      </c>
      <c r="H41">
        <v>11</v>
      </c>
      <c r="I41">
        <v>12.02</v>
      </c>
      <c r="J41">
        <v>6.3</v>
      </c>
      <c r="K41">
        <v>11.19</v>
      </c>
      <c r="L41">
        <v>9.0299999999999994</v>
      </c>
      <c r="M41">
        <v>7.06</v>
      </c>
      <c r="N41">
        <v>18.170000000000002</v>
      </c>
      <c r="O41">
        <v>3.92</v>
      </c>
      <c r="P41">
        <v>5.85</v>
      </c>
      <c r="Q41">
        <v>9.25</v>
      </c>
      <c r="R41">
        <v>4.72</v>
      </c>
      <c r="S41">
        <v>7.06</v>
      </c>
      <c r="T41">
        <v>3.72</v>
      </c>
      <c r="U41">
        <v>6.94</v>
      </c>
      <c r="V41">
        <v>5.98</v>
      </c>
    </row>
    <row r="42" spans="1:22">
      <c r="B42" t="s">
        <v>352</v>
      </c>
      <c r="C42">
        <v>23.59</v>
      </c>
      <c r="D42">
        <v>20.82</v>
      </c>
      <c r="E42">
        <v>61.38</v>
      </c>
      <c r="F42">
        <v>24.27</v>
      </c>
      <c r="G42">
        <v>35.29</v>
      </c>
      <c r="H42">
        <v>44</v>
      </c>
      <c r="I42">
        <v>45.16</v>
      </c>
      <c r="J42">
        <v>22.95</v>
      </c>
      <c r="K42">
        <v>54.99</v>
      </c>
      <c r="L42">
        <v>29.46</v>
      </c>
      <c r="M42">
        <v>23.16</v>
      </c>
      <c r="N42">
        <v>63.16</v>
      </c>
      <c r="O42">
        <v>30.63</v>
      </c>
      <c r="P42">
        <v>15.18</v>
      </c>
      <c r="Q42">
        <v>55.1</v>
      </c>
      <c r="R42">
        <v>52.34</v>
      </c>
      <c r="S42">
        <v>32.24</v>
      </c>
      <c r="T42">
        <v>37.71</v>
      </c>
      <c r="U42">
        <v>34.4</v>
      </c>
      <c r="V42">
        <v>55.22</v>
      </c>
    </row>
    <row r="43" spans="1:22">
      <c r="B43" t="s">
        <v>283</v>
      </c>
      <c r="C43">
        <v>136.4</v>
      </c>
      <c r="D43">
        <v>132.30000000000001</v>
      </c>
      <c r="E43">
        <v>164</v>
      </c>
      <c r="F43">
        <v>156.1</v>
      </c>
      <c r="G43">
        <v>103.2</v>
      </c>
      <c r="H43">
        <v>121.8</v>
      </c>
      <c r="I43">
        <v>140.1</v>
      </c>
      <c r="J43">
        <v>92.4</v>
      </c>
      <c r="K43">
        <v>95.6</v>
      </c>
      <c r="L43">
        <v>116.9</v>
      </c>
      <c r="M43">
        <v>132.5</v>
      </c>
      <c r="N43">
        <v>90.4</v>
      </c>
      <c r="O43">
        <v>98.2</v>
      </c>
      <c r="P43">
        <v>181.7</v>
      </c>
      <c r="Q43">
        <v>93.8</v>
      </c>
      <c r="R43">
        <v>111.3</v>
      </c>
      <c r="S43">
        <v>91.5</v>
      </c>
      <c r="T43">
        <v>95.5</v>
      </c>
      <c r="U43">
        <v>91.9</v>
      </c>
      <c r="V43">
        <v>121.4</v>
      </c>
    </row>
    <row r="44" spans="1:22">
      <c r="A44" t="s">
        <v>404</v>
      </c>
      <c r="B44" t="s">
        <v>394</v>
      </c>
      <c r="C44">
        <v>56495.601173020521</v>
      </c>
      <c r="D44">
        <v>55674.98110355252</v>
      </c>
      <c r="E44">
        <v>55296.341463414639</v>
      </c>
      <c r="F44">
        <v>57286.995515695075</v>
      </c>
      <c r="G44">
        <v>65483.527131782947</v>
      </c>
      <c r="H44">
        <v>54815.270935960594</v>
      </c>
      <c r="I44">
        <v>49992.14846538187</v>
      </c>
      <c r="J44">
        <v>74069.264069264071</v>
      </c>
      <c r="K44">
        <v>68439.330543933058</v>
      </c>
      <c r="L44">
        <v>56003.421727972622</v>
      </c>
      <c r="M44">
        <v>56335.094339622643</v>
      </c>
      <c r="N44">
        <v>74931.415929203533</v>
      </c>
      <c r="O44">
        <v>66520.366598777997</v>
      </c>
      <c r="P44">
        <v>40603.742432581181</v>
      </c>
      <c r="Q44">
        <v>66599.147121535178</v>
      </c>
      <c r="R44">
        <v>69163.522012578615</v>
      </c>
      <c r="S44">
        <v>67740.983606557376</v>
      </c>
      <c r="T44">
        <v>74085.863874345552</v>
      </c>
      <c r="U44">
        <v>75428.726877040259</v>
      </c>
      <c r="V44">
        <v>74290.774299835248</v>
      </c>
    </row>
    <row r="45" spans="1:22">
      <c r="A45" t="s">
        <v>405</v>
      </c>
      <c r="B45" t="s">
        <v>394</v>
      </c>
      <c r="C45">
        <v>63278.592375366563</v>
      </c>
      <c r="D45">
        <v>62622.826908541188</v>
      </c>
      <c r="E45">
        <v>61056.097560975606</v>
      </c>
      <c r="F45">
        <v>63255.605381165922</v>
      </c>
      <c r="G45">
        <v>71647.28682170542</v>
      </c>
      <c r="H45">
        <v>60514.778325123152</v>
      </c>
      <c r="I45">
        <v>55015.70306923626</v>
      </c>
      <c r="J45">
        <v>80453.463203463194</v>
      </c>
      <c r="K45">
        <v>75120.292887029296</v>
      </c>
      <c r="L45">
        <v>61643.284858853716</v>
      </c>
      <c r="M45">
        <v>61604.528301886799</v>
      </c>
      <c r="N45">
        <v>82983.407079646015</v>
      </c>
      <c r="O45">
        <v>73119.144602851331</v>
      </c>
      <c r="P45">
        <v>44534.397358282891</v>
      </c>
      <c r="Q45">
        <v>73105.543710021317</v>
      </c>
      <c r="R45">
        <v>75139.263252470802</v>
      </c>
      <c r="S45">
        <v>74167.213114754093</v>
      </c>
      <c r="T45">
        <v>80887.958115183239</v>
      </c>
      <c r="U45">
        <v>82508.161044613706</v>
      </c>
      <c r="V45">
        <v>80131.795716639201</v>
      </c>
    </row>
    <row r="46" spans="1:22">
      <c r="A46" t="s">
        <v>406</v>
      </c>
      <c r="B46" t="s">
        <v>394</v>
      </c>
      <c r="C46">
        <v>58653.225806451606</v>
      </c>
      <c r="D46">
        <v>57829.931972789112</v>
      </c>
      <c r="E46">
        <v>57232.317073170736</v>
      </c>
      <c r="F46">
        <v>59307.495195387572</v>
      </c>
      <c r="G46">
        <v>68081.395348837206</v>
      </c>
      <c r="H46">
        <v>57065.681444991787</v>
      </c>
      <c r="I46">
        <v>51974.304068522484</v>
      </c>
      <c r="J46">
        <v>76863.636363636368</v>
      </c>
      <c r="K46">
        <v>71245.81589958159</v>
      </c>
      <c r="L46">
        <v>58328.485885372109</v>
      </c>
      <c r="M46">
        <v>58571.320754716973</v>
      </c>
      <c r="N46">
        <v>77962.389380530964</v>
      </c>
      <c r="O46">
        <v>69199.59266802443</v>
      </c>
      <c r="P46">
        <v>41776.554760594387</v>
      </c>
      <c r="Q46">
        <v>69386.993603411524</v>
      </c>
      <c r="R46">
        <v>71353.099730458227</v>
      </c>
      <c r="S46">
        <v>70545.355191256822</v>
      </c>
      <c r="T46">
        <v>76925.654450261776</v>
      </c>
      <c r="U46">
        <v>78364.526659412397</v>
      </c>
      <c r="V46">
        <v>77281.713344316304</v>
      </c>
    </row>
    <row r="47" spans="1:22">
      <c r="A47" t="s">
        <v>407</v>
      </c>
      <c r="B47" t="s">
        <v>394</v>
      </c>
      <c r="C47">
        <v>65675.953079178886</v>
      </c>
      <c r="D47">
        <v>64924.414210128489</v>
      </c>
      <c r="E47">
        <v>63407.317073170736</v>
      </c>
      <c r="F47">
        <v>65697.629724535553</v>
      </c>
      <c r="G47">
        <v>73648.255813953481</v>
      </c>
      <c r="H47">
        <v>62619.868637110019</v>
      </c>
      <c r="I47">
        <v>56922.198429693082</v>
      </c>
      <c r="J47">
        <v>82564.935064935053</v>
      </c>
      <c r="K47">
        <v>77274.058577405871</v>
      </c>
      <c r="L47">
        <v>63673.224978614198</v>
      </c>
      <c r="M47">
        <v>63802.264150943389</v>
      </c>
      <c r="N47">
        <v>85676.991150442467</v>
      </c>
      <c r="O47">
        <v>75163.951120162921</v>
      </c>
      <c r="P47">
        <v>46254.265272427081</v>
      </c>
      <c r="Q47">
        <v>75222.814498933905</v>
      </c>
      <c r="R47">
        <v>77959.568733153646</v>
      </c>
      <c r="S47">
        <v>76283.06010928961</v>
      </c>
      <c r="T47">
        <v>83316.230366492135</v>
      </c>
      <c r="U47">
        <v>84825.897714907507</v>
      </c>
      <c r="V47">
        <v>82922.570016474463</v>
      </c>
    </row>
    <row r="48" spans="1:22">
      <c r="B48" t="s">
        <v>284</v>
      </c>
      <c r="C48">
        <v>106</v>
      </c>
      <c r="D48">
        <v>105.5</v>
      </c>
      <c r="E48">
        <v>111.9</v>
      </c>
      <c r="F48">
        <v>115.3</v>
      </c>
      <c r="G48">
        <v>101</v>
      </c>
      <c r="H48">
        <v>120.7</v>
      </c>
      <c r="I48">
        <v>107.9</v>
      </c>
      <c r="J48">
        <v>96.3</v>
      </c>
      <c r="K48">
        <v>96.2</v>
      </c>
      <c r="L48">
        <v>111.2</v>
      </c>
      <c r="M48">
        <v>116.7</v>
      </c>
      <c r="N48">
        <v>98.4</v>
      </c>
      <c r="O48">
        <v>104.2</v>
      </c>
      <c r="P48">
        <v>130.6</v>
      </c>
      <c r="Q48">
        <v>96.4</v>
      </c>
      <c r="R48">
        <v>105.8</v>
      </c>
      <c r="S48">
        <v>104.1</v>
      </c>
      <c r="T48">
        <v>89.3</v>
      </c>
      <c r="U48">
        <v>96.2</v>
      </c>
      <c r="V48">
        <v>115.1</v>
      </c>
    </row>
    <row r="49" spans="1:22">
      <c r="B49" t="s">
        <v>285</v>
      </c>
      <c r="C49">
        <v>207.1</v>
      </c>
      <c r="D49">
        <v>194.4</v>
      </c>
      <c r="E49">
        <v>281</v>
      </c>
      <c r="F49">
        <v>260.3</v>
      </c>
      <c r="G49">
        <v>107.5</v>
      </c>
      <c r="H49">
        <v>137.80000000000001</v>
      </c>
      <c r="I49">
        <v>226.4</v>
      </c>
      <c r="J49">
        <v>84.7</v>
      </c>
      <c r="K49">
        <v>90.7</v>
      </c>
      <c r="L49">
        <v>134.80000000000001</v>
      </c>
      <c r="M49">
        <v>152.69999999999999</v>
      </c>
      <c r="N49">
        <v>74.599999999999994</v>
      </c>
      <c r="O49">
        <v>88.8</v>
      </c>
      <c r="P49">
        <v>317.8</v>
      </c>
      <c r="Q49">
        <v>81.900000000000006</v>
      </c>
      <c r="R49">
        <v>130.80000000000001</v>
      </c>
      <c r="S49">
        <v>74.400000000000006</v>
      </c>
      <c r="T49">
        <v>85.1</v>
      </c>
      <c r="U49">
        <v>70.7</v>
      </c>
      <c r="V49">
        <v>140.30000000000001</v>
      </c>
    </row>
    <row r="50" spans="1:22">
      <c r="B50" t="s">
        <v>286</v>
      </c>
      <c r="C50">
        <v>101.7</v>
      </c>
      <c r="D50">
        <v>101.9</v>
      </c>
      <c r="E50">
        <v>94.5</v>
      </c>
      <c r="F50">
        <v>137.19999999999999</v>
      </c>
      <c r="G50">
        <v>101.9</v>
      </c>
      <c r="H50">
        <v>120.7</v>
      </c>
      <c r="I50">
        <v>97.3</v>
      </c>
      <c r="J50">
        <v>93.8</v>
      </c>
      <c r="K50">
        <v>86.3</v>
      </c>
      <c r="L50">
        <v>117.3</v>
      </c>
      <c r="M50">
        <v>138.6</v>
      </c>
      <c r="N50">
        <v>92.9</v>
      </c>
      <c r="O50">
        <v>105.6</v>
      </c>
      <c r="P50">
        <v>165</v>
      </c>
      <c r="Q50">
        <v>103.8</v>
      </c>
      <c r="R50">
        <v>87.1</v>
      </c>
      <c r="S50">
        <v>97</v>
      </c>
      <c r="T50">
        <v>110.7</v>
      </c>
      <c r="U50">
        <v>105.5</v>
      </c>
      <c r="V50">
        <v>85.7</v>
      </c>
    </row>
    <row r="51" spans="1:22">
      <c r="B51" t="s">
        <v>287</v>
      </c>
      <c r="C51">
        <v>113.6</v>
      </c>
      <c r="D51">
        <v>113.1</v>
      </c>
      <c r="E51">
        <v>113</v>
      </c>
      <c r="F51">
        <v>114</v>
      </c>
      <c r="G51">
        <v>95.4</v>
      </c>
      <c r="H51">
        <v>109</v>
      </c>
      <c r="I51">
        <v>109.3</v>
      </c>
      <c r="J51">
        <v>103.3</v>
      </c>
      <c r="K51">
        <v>99.3</v>
      </c>
      <c r="L51">
        <v>116.5</v>
      </c>
      <c r="M51">
        <v>104.5</v>
      </c>
      <c r="N51">
        <v>99</v>
      </c>
      <c r="O51">
        <v>96.7</v>
      </c>
      <c r="P51">
        <v>103</v>
      </c>
      <c r="Q51">
        <v>98</v>
      </c>
      <c r="R51">
        <v>105.8</v>
      </c>
      <c r="S51">
        <v>105.9</v>
      </c>
      <c r="T51">
        <v>100.2</v>
      </c>
      <c r="U51">
        <v>100.9</v>
      </c>
      <c r="V51">
        <v>118.8</v>
      </c>
    </row>
    <row r="52" spans="1:22">
      <c r="B52" t="s">
        <v>288</v>
      </c>
      <c r="C52">
        <v>109.1</v>
      </c>
      <c r="D52">
        <v>111.5</v>
      </c>
      <c r="E52">
        <v>117</v>
      </c>
      <c r="F52">
        <v>119</v>
      </c>
      <c r="G52">
        <v>105.9</v>
      </c>
      <c r="H52">
        <v>113</v>
      </c>
      <c r="I52">
        <v>103.4</v>
      </c>
      <c r="J52">
        <v>98.4</v>
      </c>
      <c r="K52">
        <v>103.3</v>
      </c>
      <c r="L52">
        <v>108.5</v>
      </c>
      <c r="M52">
        <v>123.5</v>
      </c>
      <c r="N52">
        <v>100.8</v>
      </c>
      <c r="O52">
        <v>101</v>
      </c>
      <c r="P52">
        <v>111.5</v>
      </c>
      <c r="Q52">
        <v>95.8</v>
      </c>
      <c r="R52">
        <v>113.6</v>
      </c>
      <c r="S52">
        <v>90.1</v>
      </c>
      <c r="T52">
        <v>100.3</v>
      </c>
      <c r="U52">
        <v>103.8</v>
      </c>
      <c r="V52">
        <v>119.9</v>
      </c>
    </row>
    <row r="53" spans="1:22">
      <c r="B53" t="s">
        <v>289</v>
      </c>
      <c r="C53">
        <v>107</v>
      </c>
      <c r="D53">
        <v>105.8</v>
      </c>
      <c r="E53">
        <v>124.3</v>
      </c>
      <c r="F53">
        <v>103.6</v>
      </c>
      <c r="G53">
        <v>102.7</v>
      </c>
      <c r="H53">
        <v>113.5</v>
      </c>
      <c r="I53">
        <v>103.7</v>
      </c>
      <c r="J53">
        <v>93.4</v>
      </c>
      <c r="K53">
        <v>100.3</v>
      </c>
      <c r="L53">
        <v>104.4</v>
      </c>
      <c r="M53">
        <v>128.6</v>
      </c>
      <c r="N53">
        <v>96.5</v>
      </c>
      <c r="O53">
        <v>101.9</v>
      </c>
      <c r="P53">
        <v>119.5</v>
      </c>
      <c r="Q53">
        <v>98.7</v>
      </c>
      <c r="R53">
        <v>105.1</v>
      </c>
      <c r="S53">
        <v>95.8</v>
      </c>
      <c r="T53">
        <v>100.4</v>
      </c>
      <c r="U53">
        <v>100.4</v>
      </c>
      <c r="V53">
        <v>119.1</v>
      </c>
    </row>
    <row r="54" spans="1:22">
      <c r="B54" t="s">
        <v>355</v>
      </c>
      <c r="C54">
        <v>496300</v>
      </c>
      <c r="D54">
        <v>488600</v>
      </c>
      <c r="E54">
        <v>858800</v>
      </c>
      <c r="F54">
        <v>658000</v>
      </c>
      <c r="G54">
        <v>292700</v>
      </c>
      <c r="H54">
        <v>159100</v>
      </c>
      <c r="I54">
        <v>506100</v>
      </c>
      <c r="J54">
        <v>172100</v>
      </c>
      <c r="K54">
        <v>222300</v>
      </c>
      <c r="L54">
        <v>225200</v>
      </c>
      <c r="M54">
        <v>423200</v>
      </c>
      <c r="N54">
        <v>120900</v>
      </c>
      <c r="O54">
        <v>218200</v>
      </c>
      <c r="P54">
        <v>508900</v>
      </c>
      <c r="Q54">
        <v>120300</v>
      </c>
      <c r="R54">
        <v>319400</v>
      </c>
      <c r="S54">
        <v>100800</v>
      </c>
      <c r="T54">
        <v>257800</v>
      </c>
      <c r="U54">
        <v>142600</v>
      </c>
      <c r="V54">
        <v>484600</v>
      </c>
    </row>
    <row r="55" spans="1:22">
      <c r="B55" t="s">
        <v>356</v>
      </c>
      <c r="C55">
        <v>2464</v>
      </c>
      <c r="D55">
        <v>2330</v>
      </c>
      <c r="E55">
        <v>3217</v>
      </c>
      <c r="F55">
        <v>2776</v>
      </c>
      <c r="G55">
        <v>1583</v>
      </c>
      <c r="H55">
        <v>1548</v>
      </c>
      <c r="I55">
        <v>2336</v>
      </c>
      <c r="J55">
        <v>1485</v>
      </c>
      <c r="K55">
        <v>1744</v>
      </c>
      <c r="L55">
        <v>1847</v>
      </c>
      <c r="M55">
        <v>2243</v>
      </c>
      <c r="N55">
        <v>1198</v>
      </c>
      <c r="O55">
        <v>1432</v>
      </c>
      <c r="P55">
        <v>2541</v>
      </c>
      <c r="Q55">
        <v>1239</v>
      </c>
      <c r="R55">
        <v>1787</v>
      </c>
      <c r="S55">
        <v>1093</v>
      </c>
      <c r="T55">
        <v>1765</v>
      </c>
      <c r="U55">
        <v>1490</v>
      </c>
      <c r="V55">
        <v>2315</v>
      </c>
    </row>
    <row r="56" spans="1:22">
      <c r="B56" t="s">
        <v>357</v>
      </c>
      <c r="C56">
        <v>1241</v>
      </c>
      <c r="D56">
        <v>1427</v>
      </c>
      <c r="E56">
        <v>1632</v>
      </c>
      <c r="F56">
        <v>1689</v>
      </c>
      <c r="G56">
        <v>1035</v>
      </c>
      <c r="H56">
        <v>914</v>
      </c>
      <c r="I56">
        <v>1362</v>
      </c>
      <c r="J56">
        <v>983</v>
      </c>
      <c r="K56">
        <v>998</v>
      </c>
      <c r="L56">
        <v>987</v>
      </c>
      <c r="M56">
        <v>1369</v>
      </c>
      <c r="N56">
        <v>759</v>
      </c>
      <c r="O56">
        <v>966</v>
      </c>
      <c r="P56">
        <v>1294</v>
      </c>
      <c r="Q56">
        <v>662</v>
      </c>
      <c r="R56">
        <v>1025</v>
      </c>
      <c r="S56">
        <v>844</v>
      </c>
      <c r="T56">
        <v>1106</v>
      </c>
      <c r="U56">
        <v>888</v>
      </c>
      <c r="V56">
        <v>1266</v>
      </c>
    </row>
    <row r="57" spans="1:22">
      <c r="B57" t="s">
        <v>360</v>
      </c>
      <c r="C57">
        <v>3.4359999999999999</v>
      </c>
      <c r="D57">
        <v>3.3919999999999999</v>
      </c>
      <c r="E57">
        <v>3.4689999999999999</v>
      </c>
      <c r="F57">
        <v>3.3730000000000002</v>
      </c>
      <c r="G57">
        <v>2.3239999999999998</v>
      </c>
      <c r="H57">
        <v>2.5990000000000002</v>
      </c>
      <c r="I57">
        <v>2.7629999999999999</v>
      </c>
      <c r="J57">
        <v>2.4590000000000001</v>
      </c>
      <c r="K57">
        <v>2.4380000000000002</v>
      </c>
      <c r="L57">
        <v>2.738</v>
      </c>
      <c r="M57">
        <v>2.5910000000000002</v>
      </c>
      <c r="N57">
        <v>2.3109999999999999</v>
      </c>
      <c r="O57">
        <v>2.4329999999999998</v>
      </c>
      <c r="P57">
        <v>2.6869999999999998</v>
      </c>
      <c r="Q57">
        <v>2.544</v>
      </c>
      <c r="R57">
        <v>2.9580000000000002</v>
      </c>
      <c r="S57">
        <v>2.81</v>
      </c>
      <c r="T57">
        <v>2.2480000000000002</v>
      </c>
      <c r="U57">
        <v>2.2810000000000001</v>
      </c>
      <c r="V57">
        <v>3.1070000000000002</v>
      </c>
    </row>
    <row r="58" spans="1:22">
      <c r="B58" t="s">
        <v>362</v>
      </c>
      <c r="C58">
        <v>61</v>
      </c>
      <c r="D58">
        <v>47</v>
      </c>
      <c r="E58">
        <v>64.8</v>
      </c>
      <c r="F58">
        <v>57</v>
      </c>
      <c r="G58">
        <v>50.2</v>
      </c>
      <c r="H58">
        <v>45.8</v>
      </c>
      <c r="I58">
        <v>59.8</v>
      </c>
      <c r="J58">
        <v>47.2</v>
      </c>
      <c r="K58">
        <v>51.6</v>
      </c>
      <c r="L58">
        <v>68.8</v>
      </c>
      <c r="M58">
        <v>60.6</v>
      </c>
      <c r="N58">
        <v>48.2</v>
      </c>
      <c r="O58">
        <v>45.4</v>
      </c>
      <c r="P58">
        <v>80.599999999999994</v>
      </c>
      <c r="Q58">
        <v>45.2</v>
      </c>
      <c r="R58">
        <v>51.2</v>
      </c>
      <c r="S58">
        <v>47</v>
      </c>
      <c r="T58">
        <v>47.6</v>
      </c>
      <c r="U58">
        <v>52.6</v>
      </c>
      <c r="V58">
        <v>53.8</v>
      </c>
    </row>
    <row r="59" spans="1:22">
      <c r="A59" t="s">
        <v>404</v>
      </c>
      <c r="B59" t="s">
        <v>400</v>
      </c>
      <c r="C59">
        <v>50090.306260142883</v>
      </c>
      <c r="D59">
        <v>50681.5050708747</v>
      </c>
      <c r="E59">
        <v>48683.174281436979</v>
      </c>
      <c r="F59">
        <v>51172.418657645125</v>
      </c>
      <c r="G59">
        <v>59248.52159498445</v>
      </c>
      <c r="H59">
        <v>50013.430435914423</v>
      </c>
      <c r="I59">
        <v>44423.274829848087</v>
      </c>
      <c r="J59">
        <v>67400.285202770479</v>
      </c>
      <c r="K59">
        <v>61758.894322857333</v>
      </c>
      <c r="L59">
        <v>48944.363964103373</v>
      </c>
      <c r="M59">
        <v>49985.15890388158</v>
      </c>
      <c r="N59">
        <v>68054.992131533596</v>
      </c>
      <c r="O59">
        <v>60739.624869193191</v>
      </c>
      <c r="P59">
        <v>34734.850830269788</v>
      </c>
      <c r="Q59">
        <v>60834.848470355144</v>
      </c>
      <c r="R59">
        <v>62459.658347144767</v>
      </c>
      <c r="S59">
        <v>61665.310631649423</v>
      </c>
      <c r="T59">
        <v>67363.989938246013</v>
      </c>
      <c r="U59">
        <v>67937.531636136599</v>
      </c>
      <c r="V59">
        <v>66761.330949461713</v>
      </c>
    </row>
    <row r="60" spans="1:22">
      <c r="A60" t="s">
        <v>405</v>
      </c>
      <c r="B60" t="s">
        <v>400</v>
      </c>
      <c r="C60">
        <v>56104.263092725829</v>
      </c>
      <c r="D60">
        <v>57006.200210730261</v>
      </c>
      <c r="E60">
        <v>53754.092220947517</v>
      </c>
      <c r="F60">
        <v>56503.963803110921</v>
      </c>
      <c r="G60">
        <v>64825.399706020362</v>
      </c>
      <c r="H60">
        <v>55213.658610648461</v>
      </c>
      <c r="I60">
        <v>48887.230743731365</v>
      </c>
      <c r="J60">
        <v>73209.669808427163</v>
      </c>
      <c r="K60">
        <v>67787.720789203391</v>
      </c>
      <c r="L60">
        <v>53873.339824299706</v>
      </c>
      <c r="M60">
        <v>54660.636898990379</v>
      </c>
      <c r="N60">
        <v>75368.055518782014</v>
      </c>
      <c r="O60">
        <v>66764.956975072782</v>
      </c>
      <c r="P60">
        <v>38097.366311107813</v>
      </c>
      <c r="Q60">
        <v>66778.102515730163</v>
      </c>
      <c r="R60">
        <v>67856.184512291889</v>
      </c>
      <c r="S60">
        <v>67515.173118365099</v>
      </c>
      <c r="T60">
        <v>73548.924337822653</v>
      </c>
      <c r="U60">
        <v>74313.87262236989</v>
      </c>
      <c r="V60">
        <v>72010.359076646098</v>
      </c>
    </row>
    <row r="61" spans="1:22">
      <c r="A61" t="s">
        <v>406</v>
      </c>
      <c r="B61" t="s">
        <v>400</v>
      </c>
      <c r="C61">
        <v>52003.306147550109</v>
      </c>
      <c r="D61">
        <v>52643.178900697181</v>
      </c>
      <c r="E61">
        <v>50387.616845267803</v>
      </c>
      <c r="F61">
        <v>52977.258561991919</v>
      </c>
      <c r="G61">
        <v>61599.034126927108</v>
      </c>
      <c r="H61">
        <v>52066.704049706699</v>
      </c>
      <c r="I61">
        <v>46184.628278676428</v>
      </c>
      <c r="J61">
        <v>69943.060427690914</v>
      </c>
      <c r="K61">
        <v>64291.435642601566</v>
      </c>
      <c r="L61">
        <v>50976.360989435336</v>
      </c>
      <c r="M61">
        <v>51969.324085707318</v>
      </c>
      <c r="N61">
        <v>70807.814453426807</v>
      </c>
      <c r="O61">
        <v>63186.02128440448</v>
      </c>
      <c r="P61">
        <v>35738.144094014649</v>
      </c>
      <c r="Q61">
        <v>63381.400875509287</v>
      </c>
      <c r="R61">
        <v>64437.005252040814</v>
      </c>
      <c r="S61">
        <v>64218.158784865809</v>
      </c>
      <c r="T61">
        <v>69946.123880926403</v>
      </c>
      <c r="U61">
        <v>70581.762804420854</v>
      </c>
      <c r="V61">
        <v>69449.135367711133</v>
      </c>
    </row>
    <row r="62" spans="1:22">
      <c r="A62" t="s">
        <v>407</v>
      </c>
      <c r="B62" t="s">
        <v>400</v>
      </c>
      <c r="C62">
        <v>58229.818523178306</v>
      </c>
      <c r="D62">
        <v>59101.358685584491</v>
      </c>
      <c r="E62">
        <v>55824.117583508676</v>
      </c>
      <c r="F62">
        <v>58685.336572727276</v>
      </c>
      <c r="G62">
        <v>66635.846695375672</v>
      </c>
      <c r="H62">
        <v>57134.342137012347</v>
      </c>
      <c r="I62">
        <v>50581.3521199721</v>
      </c>
      <c r="J62">
        <v>75131.030948558735</v>
      </c>
      <c r="K62">
        <v>69731.255108008234</v>
      </c>
      <c r="L62">
        <v>55647.412282398589</v>
      </c>
      <c r="M62">
        <v>56610.650064524147</v>
      </c>
      <c r="N62">
        <v>77814.450538420686</v>
      </c>
      <c r="O62">
        <v>68632.066059734221</v>
      </c>
      <c r="P62">
        <v>39568.643387223572</v>
      </c>
      <c r="Q62">
        <v>68712.118988631162</v>
      </c>
      <c r="R62">
        <v>70403.124165336078</v>
      </c>
      <c r="S62">
        <v>69441.250290861964</v>
      </c>
      <c r="T62">
        <v>75756.87736624293</v>
      </c>
      <c r="U62">
        <v>76401.423544699559</v>
      </c>
      <c r="V62">
        <v>74518.285644817137</v>
      </c>
    </row>
    <row r="63" spans="1:22">
      <c r="A63" t="s">
        <v>404</v>
      </c>
      <c r="B63" t="s">
        <v>401</v>
      </c>
      <c r="C63">
        <v>20522.306260142883</v>
      </c>
      <c r="D63">
        <v>22721.5050708747</v>
      </c>
      <c r="E63">
        <v>10079.174281436979</v>
      </c>
      <c r="F63">
        <v>17860.418657645125</v>
      </c>
      <c r="G63">
        <v>40252.52159498445</v>
      </c>
      <c r="H63">
        <v>31437.430435914423</v>
      </c>
      <c r="I63">
        <v>16391.274829848087</v>
      </c>
      <c r="J63">
        <v>49580.285202770479</v>
      </c>
      <c r="K63">
        <v>40830.894322857333</v>
      </c>
      <c r="L63">
        <v>26780.363964103373</v>
      </c>
      <c r="M63">
        <v>23069.15890388158</v>
      </c>
      <c r="N63">
        <v>53678.992131533596</v>
      </c>
      <c r="O63">
        <v>43555.624869193191</v>
      </c>
      <c r="P63">
        <v>4242.8508302697883</v>
      </c>
      <c r="Q63">
        <v>45966.848470355144</v>
      </c>
      <c r="R63">
        <v>41015.658347144767</v>
      </c>
      <c r="S63">
        <v>48549.310631649423</v>
      </c>
      <c r="T63">
        <v>46183.989938246013</v>
      </c>
      <c r="U63">
        <v>50057.531636136599</v>
      </c>
      <c r="V63">
        <v>38981.330949461713</v>
      </c>
    </row>
    <row r="64" spans="1:22">
      <c r="A64" t="s">
        <v>405</v>
      </c>
      <c r="B64" t="s">
        <v>401</v>
      </c>
      <c r="C64">
        <v>26536.263092725829</v>
      </c>
      <c r="D64">
        <v>29046.200210730261</v>
      </c>
      <c r="E64">
        <v>15150.092220947517</v>
      </c>
      <c r="F64">
        <v>23191.963803110921</v>
      </c>
      <c r="G64">
        <v>45829.399706020362</v>
      </c>
      <c r="H64">
        <v>36637.658610648461</v>
      </c>
      <c r="I64">
        <v>20855.230743731365</v>
      </c>
      <c r="J64">
        <v>55389.669808427163</v>
      </c>
      <c r="K64">
        <v>46859.720789203391</v>
      </c>
      <c r="L64">
        <v>31709.339824299706</v>
      </c>
      <c r="M64">
        <v>27744.636898990379</v>
      </c>
      <c r="N64">
        <v>60992.055518782014</v>
      </c>
      <c r="O64">
        <v>49580.956975072782</v>
      </c>
      <c r="P64">
        <v>7605.3663111078131</v>
      </c>
      <c r="Q64">
        <v>51910.102515730163</v>
      </c>
      <c r="R64">
        <v>46412.184512291889</v>
      </c>
      <c r="S64">
        <v>54399.173118365099</v>
      </c>
      <c r="T64">
        <v>52368.924337822653</v>
      </c>
      <c r="U64">
        <v>56433.87262236989</v>
      </c>
      <c r="V64">
        <v>44230.359076646098</v>
      </c>
    </row>
    <row r="65" spans="1:22">
      <c r="A65" t="s">
        <v>406</v>
      </c>
      <c r="B65" t="s">
        <v>401</v>
      </c>
      <c r="C65">
        <v>22435.306147550109</v>
      </c>
      <c r="D65">
        <v>24683.178900697181</v>
      </c>
      <c r="E65">
        <v>11783.616845267803</v>
      </c>
      <c r="F65">
        <v>19665.258561991919</v>
      </c>
      <c r="G65">
        <v>42603.034126927108</v>
      </c>
      <c r="H65">
        <v>33490.704049706699</v>
      </c>
      <c r="I65">
        <v>18152.628278676428</v>
      </c>
      <c r="J65">
        <v>52123.060427690914</v>
      </c>
      <c r="K65">
        <v>43363.435642601566</v>
      </c>
      <c r="L65">
        <v>28812.360989435336</v>
      </c>
      <c r="M65">
        <v>25053.324085707318</v>
      </c>
      <c r="N65">
        <v>56431.814453426807</v>
      </c>
      <c r="O65">
        <v>46002.02128440448</v>
      </c>
      <c r="P65">
        <v>5246.1440940146495</v>
      </c>
      <c r="Q65">
        <v>48513.400875509287</v>
      </c>
      <c r="R65">
        <v>42993.005252040814</v>
      </c>
      <c r="S65">
        <v>51102.158784865809</v>
      </c>
      <c r="T65">
        <v>48766.123880926403</v>
      </c>
      <c r="U65">
        <v>52701.762804420854</v>
      </c>
      <c r="V65">
        <v>41669.135367711133</v>
      </c>
    </row>
    <row r="66" spans="1:22">
      <c r="A66" t="s">
        <v>407</v>
      </c>
      <c r="B66" t="s">
        <v>401</v>
      </c>
      <c r="C66">
        <v>28661.818523178306</v>
      </c>
      <c r="D66">
        <v>31141.358685584491</v>
      </c>
      <c r="E66">
        <v>17220.117583508676</v>
      </c>
      <c r="F66">
        <v>25373.336572727276</v>
      </c>
      <c r="G66">
        <v>47639.846695375672</v>
      </c>
      <c r="H66">
        <v>38558.342137012347</v>
      </c>
      <c r="I66">
        <v>22549.3521199721</v>
      </c>
      <c r="J66">
        <v>57311.030948558735</v>
      </c>
      <c r="K66">
        <v>48803.255108008234</v>
      </c>
      <c r="L66">
        <v>33483.412282398589</v>
      </c>
      <c r="M66">
        <v>29694.650064524147</v>
      </c>
      <c r="N66">
        <v>63438.450538420686</v>
      </c>
      <c r="O66">
        <v>51448.066059734221</v>
      </c>
      <c r="P66">
        <v>9076.6433872235721</v>
      </c>
      <c r="Q66">
        <v>53844.118988631162</v>
      </c>
      <c r="R66">
        <v>48959.124165336078</v>
      </c>
      <c r="S66">
        <v>56325.250290861964</v>
      </c>
      <c r="T66">
        <v>54576.87736624293</v>
      </c>
      <c r="U66">
        <v>58521.423544699559</v>
      </c>
      <c r="V66">
        <v>46738.285644817137</v>
      </c>
    </row>
    <row r="67" spans="1:22">
      <c r="B67" t="s">
        <v>381</v>
      </c>
      <c r="C67">
        <v>53</v>
      </c>
      <c r="D67">
        <v>22</v>
      </c>
      <c r="E67">
        <v>31</v>
      </c>
      <c r="F67">
        <v>39</v>
      </c>
      <c r="G67">
        <v>57</v>
      </c>
      <c r="H67">
        <v>92</v>
      </c>
      <c r="I67">
        <v>44</v>
      </c>
      <c r="J67">
        <v>115</v>
      </c>
      <c r="K67">
        <v>83</v>
      </c>
      <c r="L67">
        <v>93</v>
      </c>
      <c r="M67">
        <v>58</v>
      </c>
      <c r="N67">
        <v>128</v>
      </c>
      <c r="O67">
        <v>48</v>
      </c>
      <c r="P67">
        <v>101</v>
      </c>
      <c r="Q67">
        <v>152</v>
      </c>
      <c r="R67">
        <v>75</v>
      </c>
      <c r="S67">
        <v>62</v>
      </c>
      <c r="T67">
        <v>46</v>
      </c>
      <c r="U67">
        <v>55</v>
      </c>
      <c r="V67">
        <v>78</v>
      </c>
    </row>
    <row r="68" spans="1:22">
      <c r="B68" t="s">
        <v>380</v>
      </c>
      <c r="C68">
        <v>42</v>
      </c>
      <c r="D68">
        <v>54</v>
      </c>
      <c r="E68">
        <v>110</v>
      </c>
      <c r="F68">
        <v>82</v>
      </c>
      <c r="G68">
        <v>114</v>
      </c>
      <c r="H68">
        <v>166</v>
      </c>
      <c r="I68">
        <v>62</v>
      </c>
      <c r="J68">
        <v>128</v>
      </c>
      <c r="K68">
        <v>92</v>
      </c>
      <c r="L68">
        <v>112</v>
      </c>
      <c r="M68">
        <v>154</v>
      </c>
      <c r="N68">
        <v>142</v>
      </c>
      <c r="O68">
        <v>81</v>
      </c>
      <c r="P68">
        <v>152</v>
      </c>
      <c r="Q68">
        <v>156</v>
      </c>
      <c r="R68">
        <v>136</v>
      </c>
      <c r="S68">
        <v>108</v>
      </c>
      <c r="T68">
        <v>45</v>
      </c>
      <c r="U68">
        <v>23</v>
      </c>
      <c r="V68">
        <v>139</v>
      </c>
    </row>
    <row r="69" spans="1:22">
      <c r="B69" t="s">
        <v>379</v>
      </c>
      <c r="C69">
        <v>73</v>
      </c>
      <c r="D69">
        <v>72</v>
      </c>
      <c r="E69">
        <v>51</v>
      </c>
      <c r="F69">
        <v>77</v>
      </c>
      <c r="G69">
        <v>148</v>
      </c>
      <c r="H69">
        <v>106</v>
      </c>
      <c r="I69">
        <v>40</v>
      </c>
      <c r="J69">
        <v>83</v>
      </c>
      <c r="K69">
        <v>68</v>
      </c>
      <c r="L69">
        <v>121</v>
      </c>
      <c r="M69">
        <v>74</v>
      </c>
      <c r="N69">
        <v>137</v>
      </c>
      <c r="O69">
        <v>66</v>
      </c>
      <c r="P69">
        <v>99</v>
      </c>
      <c r="Q69">
        <v>155</v>
      </c>
      <c r="R69">
        <v>90</v>
      </c>
      <c r="S69">
        <v>62</v>
      </c>
      <c r="T69">
        <v>100</v>
      </c>
      <c r="U69">
        <v>80</v>
      </c>
      <c r="V69">
        <v>118</v>
      </c>
    </row>
    <row r="70" spans="1:22">
      <c r="B70" t="s">
        <v>378</v>
      </c>
      <c r="C70">
        <v>95</v>
      </c>
      <c r="D70">
        <v>50</v>
      </c>
      <c r="E70">
        <v>13</v>
      </c>
      <c r="F70">
        <v>12</v>
      </c>
      <c r="G70">
        <v>96</v>
      </c>
      <c r="H70">
        <v>35</v>
      </c>
      <c r="I70">
        <v>22</v>
      </c>
      <c r="J70">
        <v>136</v>
      </c>
      <c r="K70">
        <v>150</v>
      </c>
      <c r="L70">
        <v>92</v>
      </c>
      <c r="M70">
        <v>37</v>
      </c>
      <c r="N70">
        <v>79</v>
      </c>
      <c r="O70">
        <v>65</v>
      </c>
      <c r="P70">
        <v>123</v>
      </c>
      <c r="Q70">
        <v>80</v>
      </c>
      <c r="R70">
        <v>78</v>
      </c>
      <c r="S70">
        <v>24</v>
      </c>
      <c r="T70">
        <v>64</v>
      </c>
      <c r="U70">
        <v>86</v>
      </c>
      <c r="V70">
        <v>40</v>
      </c>
    </row>
    <row r="71" spans="1:22">
      <c r="B71" t="s">
        <v>376</v>
      </c>
      <c r="C71">
        <v>114</v>
      </c>
      <c r="D71">
        <v>45</v>
      </c>
      <c r="E71">
        <v>82</v>
      </c>
      <c r="F71">
        <v>101</v>
      </c>
      <c r="G71">
        <v>55</v>
      </c>
      <c r="H71">
        <v>146</v>
      </c>
      <c r="I71">
        <v>86</v>
      </c>
      <c r="J71">
        <v>107</v>
      </c>
      <c r="K71">
        <v>129</v>
      </c>
      <c r="L71">
        <v>149</v>
      </c>
      <c r="M71">
        <v>63</v>
      </c>
      <c r="N71">
        <v>145</v>
      </c>
      <c r="O71">
        <v>37</v>
      </c>
      <c r="P71">
        <v>142</v>
      </c>
      <c r="Q71">
        <v>119</v>
      </c>
      <c r="R71">
        <v>72</v>
      </c>
      <c r="S71">
        <v>81</v>
      </c>
      <c r="T71">
        <v>34</v>
      </c>
      <c r="U71">
        <v>62</v>
      </c>
      <c r="V71">
        <v>111</v>
      </c>
    </row>
    <row r="72" spans="1:22">
      <c r="B72" t="s">
        <v>377</v>
      </c>
      <c r="C72">
        <v>18</v>
      </c>
      <c r="D72">
        <v>13</v>
      </c>
      <c r="E72">
        <v>16</v>
      </c>
      <c r="F72">
        <v>15</v>
      </c>
      <c r="G72">
        <v>24</v>
      </c>
      <c r="H72">
        <v>55</v>
      </c>
      <c r="I72">
        <v>27</v>
      </c>
      <c r="J72">
        <v>101</v>
      </c>
      <c r="K72">
        <v>58</v>
      </c>
      <c r="L72">
        <v>52</v>
      </c>
      <c r="M72">
        <v>31</v>
      </c>
      <c r="N72">
        <v>96</v>
      </c>
      <c r="O72">
        <v>61</v>
      </c>
      <c r="P72">
        <v>41</v>
      </c>
      <c r="Q72">
        <v>160</v>
      </c>
      <c r="R72">
        <v>79</v>
      </c>
      <c r="S72">
        <v>80</v>
      </c>
      <c r="T72">
        <v>60</v>
      </c>
      <c r="U72">
        <v>73</v>
      </c>
      <c r="V72">
        <v>65</v>
      </c>
    </row>
    <row r="73" spans="1:22">
      <c r="B73" t="s">
        <v>366</v>
      </c>
      <c r="C73">
        <v>22.785599999999999</v>
      </c>
      <c r="D73">
        <v>22.953199999999999</v>
      </c>
      <c r="E73">
        <v>44.677799999999998</v>
      </c>
      <c r="F73">
        <v>38.345700000000001</v>
      </c>
      <c r="G73">
        <v>39.941699999999997</v>
      </c>
      <c r="H73">
        <v>75.666700000000006</v>
      </c>
      <c r="I73">
        <v>73.832300000000004</v>
      </c>
      <c r="J73">
        <v>67.52</v>
      </c>
      <c r="K73">
        <v>78.2607</v>
      </c>
      <c r="L73">
        <v>73.111500000000007</v>
      </c>
      <c r="M73">
        <v>79</v>
      </c>
      <c r="N73">
        <v>73.814300000000003</v>
      </c>
      <c r="O73">
        <v>74.28</v>
      </c>
      <c r="P73">
        <v>75.349199999999996</v>
      </c>
      <c r="Q73">
        <v>81.587100000000007</v>
      </c>
      <c r="R73">
        <v>99.548599999999993</v>
      </c>
      <c r="S73">
        <v>80.290000000000006</v>
      </c>
      <c r="T73">
        <v>50.314300000000003</v>
      </c>
      <c r="U73">
        <v>53.691899999999997</v>
      </c>
      <c r="V73">
        <v>92.160700000000006</v>
      </c>
    </row>
    <row r="74" spans="1:22">
      <c r="B74" t="s">
        <v>369</v>
      </c>
      <c r="C74">
        <v>83.7042</v>
      </c>
      <c r="D74">
        <v>78.920100000000005</v>
      </c>
      <c r="E74">
        <v>68.588999999999999</v>
      </c>
      <c r="F74">
        <v>83.043999999999997</v>
      </c>
      <c r="G74">
        <v>88.310900000000004</v>
      </c>
      <c r="H74">
        <v>83.868899999999996</v>
      </c>
      <c r="I74">
        <v>88.310400000000001</v>
      </c>
      <c r="J74">
        <v>90.781300000000002</v>
      </c>
      <c r="K74">
        <v>88.761200000000002</v>
      </c>
      <c r="L74">
        <v>82.433800000000005</v>
      </c>
      <c r="M74">
        <v>82.325900000000004</v>
      </c>
      <c r="N74">
        <v>88.397099999999995</v>
      </c>
      <c r="O74">
        <v>89.305099999999996</v>
      </c>
      <c r="P74">
        <v>84.41</v>
      </c>
      <c r="Q74">
        <v>86.795900000000003</v>
      </c>
      <c r="R74">
        <v>79.789699999999996</v>
      </c>
      <c r="S74">
        <v>83.6511</v>
      </c>
      <c r="T74">
        <v>95.0291</v>
      </c>
      <c r="U74">
        <v>94.914900000000003</v>
      </c>
      <c r="V74">
        <v>74.761399999999995</v>
      </c>
    </row>
    <row r="75" spans="1:22">
      <c r="B75" t="s">
        <v>370</v>
      </c>
      <c r="C75">
        <v>46.722099999999998</v>
      </c>
      <c r="D75">
        <v>45.194299999999998</v>
      </c>
      <c r="E75">
        <v>45.015799999999999</v>
      </c>
      <c r="F75">
        <v>40.678100000000001</v>
      </c>
      <c r="G75">
        <v>18.580200000000001</v>
      </c>
      <c r="H75">
        <v>17.833600000000001</v>
      </c>
      <c r="I75">
        <v>26.493400000000001</v>
      </c>
      <c r="J75">
        <v>49.348100000000002</v>
      </c>
      <c r="K75">
        <v>31.843599999999999</v>
      </c>
      <c r="L75">
        <v>18.842400000000001</v>
      </c>
      <c r="M75">
        <v>19.164400000000001</v>
      </c>
      <c r="N75">
        <v>23.2667</v>
      </c>
      <c r="O75">
        <v>29.232600000000001</v>
      </c>
      <c r="P75">
        <v>25.764099999999999</v>
      </c>
      <c r="Q75">
        <v>23.5045</v>
      </c>
      <c r="R75">
        <v>35.076599999999999</v>
      </c>
      <c r="S75">
        <v>21.533100000000001</v>
      </c>
      <c r="T75">
        <v>38.447699999999998</v>
      </c>
      <c r="U75">
        <v>35.586100000000002</v>
      </c>
      <c r="V75">
        <v>36.982399999999998</v>
      </c>
    </row>
    <row r="76" spans="1:22">
      <c r="B76" t="s">
        <v>371</v>
      </c>
      <c r="C76">
        <v>87</v>
      </c>
      <c r="D76">
        <v>85</v>
      </c>
      <c r="E76">
        <v>84</v>
      </c>
      <c r="F76">
        <v>82</v>
      </c>
      <c r="G76">
        <v>72</v>
      </c>
      <c r="H76">
        <v>45</v>
      </c>
      <c r="I76">
        <v>58</v>
      </c>
      <c r="J76">
        <v>83</v>
      </c>
      <c r="K76">
        <v>66</v>
      </c>
      <c r="L76">
        <v>46</v>
      </c>
      <c r="M76">
        <v>50</v>
      </c>
      <c r="N76">
        <v>50</v>
      </c>
      <c r="O76">
        <v>63</v>
      </c>
      <c r="P76">
        <v>60</v>
      </c>
      <c r="Q76">
        <v>50</v>
      </c>
      <c r="R76">
        <v>79</v>
      </c>
      <c r="S76">
        <v>52</v>
      </c>
      <c r="T76">
        <v>68</v>
      </c>
      <c r="U76">
        <v>65</v>
      </c>
      <c r="V76">
        <v>79</v>
      </c>
    </row>
    <row r="77" spans="1:22">
      <c r="B77" t="s">
        <v>367</v>
      </c>
      <c r="C77">
        <v>35.5</v>
      </c>
      <c r="D77">
        <v>58.8</v>
      </c>
      <c r="E77">
        <v>36.799999999999997</v>
      </c>
      <c r="F77">
        <v>45</v>
      </c>
      <c r="G77">
        <v>30.8</v>
      </c>
      <c r="H77">
        <v>50.6</v>
      </c>
      <c r="I77">
        <v>26.6</v>
      </c>
      <c r="J77">
        <v>49.8</v>
      </c>
      <c r="K77">
        <v>31.8</v>
      </c>
      <c r="L77">
        <v>47.6</v>
      </c>
      <c r="M77">
        <v>43.3</v>
      </c>
      <c r="N77">
        <v>39.299999999999997</v>
      </c>
      <c r="O77">
        <v>50.1</v>
      </c>
      <c r="P77">
        <v>23.8</v>
      </c>
      <c r="Q77">
        <v>38.1</v>
      </c>
      <c r="R77">
        <v>20.6</v>
      </c>
      <c r="S77">
        <v>39.200000000000003</v>
      </c>
      <c r="T77">
        <v>57.8</v>
      </c>
      <c r="U77">
        <v>45.1</v>
      </c>
      <c r="V77">
        <v>14.7</v>
      </c>
    </row>
    <row r="78" spans="1:22">
      <c r="B78" t="s">
        <v>368</v>
      </c>
      <c r="C78">
        <v>52</v>
      </c>
      <c r="D78">
        <v>75</v>
      </c>
      <c r="E78">
        <v>47</v>
      </c>
      <c r="F78">
        <v>40</v>
      </c>
      <c r="G78">
        <v>88</v>
      </c>
      <c r="H78">
        <v>52</v>
      </c>
      <c r="I78">
        <v>40</v>
      </c>
      <c r="J78">
        <v>33</v>
      </c>
      <c r="K78">
        <v>48</v>
      </c>
      <c r="L78">
        <v>31</v>
      </c>
      <c r="M78">
        <v>1</v>
      </c>
      <c r="N78">
        <v>20</v>
      </c>
      <c r="O78">
        <v>90</v>
      </c>
      <c r="P78">
        <v>40</v>
      </c>
      <c r="Q78">
        <v>28</v>
      </c>
      <c r="R78">
        <v>52</v>
      </c>
      <c r="S78">
        <v>52</v>
      </c>
      <c r="T78">
        <v>80</v>
      </c>
      <c r="U78">
        <v>87</v>
      </c>
      <c r="V78">
        <v>60</v>
      </c>
    </row>
  </sheetData>
  <conditionalFormatting sqref="C1:V1">
    <cfRule type="colorScale" priority="79">
      <colorScale>
        <cfvo type="min" val="0"/>
        <cfvo type="percentile" val="50"/>
        <cfvo type="max" val="0"/>
        <color rgb="FFF8696B"/>
        <color rgb="FFFFEB84"/>
        <color rgb="FF63BE7B"/>
      </colorScale>
    </cfRule>
  </conditionalFormatting>
  <conditionalFormatting sqref="C2:V2">
    <cfRule type="colorScale" priority="78">
      <colorScale>
        <cfvo type="min" val="0"/>
        <cfvo type="percentile" val="50"/>
        <cfvo type="max" val="0"/>
        <color rgb="FFF8696B"/>
        <color rgb="FFFFEB84"/>
        <color rgb="FF63BE7B"/>
      </colorScale>
    </cfRule>
  </conditionalFormatting>
  <conditionalFormatting sqref="C3:V3">
    <cfRule type="colorScale" priority="77">
      <colorScale>
        <cfvo type="min" val="0"/>
        <cfvo type="percentile" val="50"/>
        <cfvo type="max" val="0"/>
        <color rgb="FF63BE7B"/>
        <color rgb="FFFFEB84"/>
        <color rgb="FFF8696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raw cities</vt:lpstr>
      <vt:lpstr>city data</vt:lpstr>
      <vt:lpstr>Sheet3</vt:lpstr>
      <vt:lpstr>Sheet1</vt:lpstr>
    </vt:vector>
  </TitlesOfParts>
  <Company>Microsoft</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Yao</dc:creator>
  <cp:lastModifiedBy>Yao</cp:lastModifiedBy>
  <dcterms:created xsi:type="dcterms:W3CDTF">2018-03-08T19:13:43Z</dcterms:created>
  <dcterms:modified xsi:type="dcterms:W3CDTF">2018-05-01T02:33:09Z</dcterms:modified>
</cp:coreProperties>
</file>