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m\Desktop\Heavy_Rain _SITREP\"/>
    </mc:Choice>
  </mc:AlternateContent>
  <bookViews>
    <workbookView xWindow="120" yWindow="60" windowWidth="15180" windowHeight="8580" activeTab="3"/>
  </bookViews>
  <sheets>
    <sheet name="RFAMT" sheetId="32336" r:id="rId1"/>
    <sheet name="RFDY03" sheetId="32338" r:id="rId2"/>
    <sheet name="RECMAX" sheetId="32339" r:id="rId3"/>
    <sheet name="SITREP" sheetId="32337" r:id="rId4"/>
  </sheets>
  <definedNames>
    <definedName name="_xlnm._FilterDatabase" localSheetId="0" hidden="1">RFAMT!$P$4:$P$168</definedName>
    <definedName name="_xlnm._FilterDatabase" localSheetId="1" hidden="1">RFDY03!$A$1:$O$130</definedName>
  </definedNames>
  <calcPr calcId="162913"/>
</workbook>
</file>

<file path=xl/calcChain.xml><?xml version="1.0" encoding="utf-8"?>
<calcChain xmlns="http://schemas.openxmlformats.org/spreadsheetml/2006/main">
  <c r="E344" i="32337" l="1"/>
  <c r="E313" i="32337"/>
  <c r="E282" i="32337"/>
  <c r="E251" i="32337"/>
  <c r="E220" i="32337"/>
  <c r="E189" i="32337"/>
  <c r="E158" i="32337"/>
  <c r="E127" i="32337"/>
  <c r="E96" i="32337"/>
  <c r="E65" i="32337"/>
  <c r="E34" i="32337"/>
  <c r="E35" i="32337"/>
  <c r="E3" i="32337"/>
  <c r="E4" i="32337"/>
  <c r="N127" i="32338"/>
  <c r="O127" i="32338"/>
  <c r="O152" i="32336"/>
  <c r="N126" i="32338" l="1"/>
  <c r="O126" i="32338"/>
  <c r="C161" i="32336"/>
  <c r="C162" i="32336" s="1"/>
  <c r="D161" i="32336"/>
  <c r="D162" i="32336" s="1"/>
  <c r="E161" i="32336"/>
  <c r="F161" i="32336"/>
  <c r="G161" i="32336"/>
  <c r="H161" i="32336"/>
  <c r="I161" i="32336"/>
  <c r="J161" i="32336"/>
  <c r="K161" i="32336"/>
  <c r="L161" i="32336"/>
  <c r="M161" i="32336"/>
  <c r="C158" i="32336"/>
  <c r="D158" i="32336"/>
  <c r="E158" i="32336"/>
  <c r="F158" i="32336"/>
  <c r="G158" i="32336"/>
  <c r="H158" i="32336"/>
  <c r="I158" i="32336"/>
  <c r="J158" i="32336"/>
  <c r="K158" i="32336"/>
  <c r="L158" i="32336"/>
  <c r="M158" i="32336"/>
  <c r="C155" i="32336"/>
  <c r="D155" i="32336"/>
  <c r="E155" i="32336"/>
  <c r="F155" i="32336"/>
  <c r="G155" i="32336"/>
  <c r="H155" i="32336"/>
  <c r="I155" i="32336"/>
  <c r="J155" i="32336"/>
  <c r="K155" i="32336"/>
  <c r="L155" i="32336"/>
  <c r="M155" i="32336"/>
  <c r="O151" i="32336"/>
  <c r="G358" i="32337" l="1"/>
  <c r="G327" i="32337"/>
  <c r="G17" i="32337"/>
  <c r="G48" i="32337"/>
  <c r="G79" i="32337"/>
  <c r="G110" i="32337"/>
  <c r="G141" i="32337"/>
  <c r="G172" i="32337"/>
  <c r="G203" i="32337"/>
  <c r="G234" i="32337"/>
  <c r="G265" i="32337"/>
  <c r="G296" i="32337"/>
  <c r="Q10" i="32339"/>
  <c r="O150" i="32336" l="1"/>
  <c r="N125" i="32338"/>
  <c r="O125" i="32338"/>
  <c r="E130" i="32338"/>
  <c r="F96" i="32337" s="1"/>
  <c r="N124" i="32338"/>
  <c r="O149" i="32336"/>
  <c r="B158" i="32336"/>
  <c r="B155" i="32336"/>
  <c r="B3" i="32337" s="1"/>
  <c r="O124" i="32338"/>
  <c r="C265" i="32337"/>
  <c r="H134" i="32338"/>
  <c r="H135" i="32338" s="1"/>
  <c r="O123" i="32338"/>
  <c r="N123" i="32338"/>
  <c r="O148" i="32336"/>
  <c r="B161" i="32336"/>
  <c r="B162" i="32336" s="1"/>
  <c r="B130" i="32338"/>
  <c r="F3" i="32337" s="1"/>
  <c r="B132" i="32338"/>
  <c r="B133" i="32338" s="1"/>
  <c r="B134" i="32338"/>
  <c r="B135" i="32338" s="1"/>
  <c r="B65" i="32337"/>
  <c r="D159" i="32336"/>
  <c r="C65" i="32337" s="1"/>
  <c r="D130" i="32338"/>
  <c r="F65" i="32337" s="1"/>
  <c r="D132" i="32338"/>
  <c r="D133" i="32338" s="1"/>
  <c r="G65" i="32337" s="1"/>
  <c r="D134" i="32338"/>
  <c r="D135" i="32338" s="1"/>
  <c r="G132" i="32338"/>
  <c r="G133" i="32338" s="1"/>
  <c r="B34" i="32337"/>
  <c r="B189" i="32337"/>
  <c r="B251" i="32337"/>
  <c r="B344" i="32337"/>
  <c r="M134" i="32338"/>
  <c r="M135" i="32338" s="1"/>
  <c r="L134" i="32338"/>
  <c r="K134" i="32338"/>
  <c r="K135" i="32338" s="1"/>
  <c r="J134" i="32338"/>
  <c r="J135" i="32338" s="1"/>
  <c r="I134" i="32338"/>
  <c r="H189" i="32337"/>
  <c r="G134" i="32338"/>
  <c r="G135" i="32338" s="1"/>
  <c r="F134" i="32338"/>
  <c r="F135" i="32338" s="1"/>
  <c r="E134" i="32338"/>
  <c r="E135" i="32338" s="1"/>
  <c r="C134" i="32338"/>
  <c r="C132" i="32338"/>
  <c r="C133" i="32338" s="1"/>
  <c r="G34" i="32337" s="1"/>
  <c r="E132" i="32338"/>
  <c r="E133" i="32338" s="1"/>
  <c r="G96" i="32337" s="1"/>
  <c r="F132" i="32338"/>
  <c r="H132" i="32338"/>
  <c r="H133" i="32338" s="1"/>
  <c r="G189" i="32337" s="1"/>
  <c r="I132" i="32338"/>
  <c r="I133" i="32338" s="1"/>
  <c r="G220" i="32337" s="1"/>
  <c r="J132" i="32338"/>
  <c r="K132" i="32338"/>
  <c r="K133" i="32338" s="1"/>
  <c r="G282" i="32337" s="1"/>
  <c r="L132" i="32338"/>
  <c r="L133" i="32338" s="1"/>
  <c r="G313" i="32337" s="1"/>
  <c r="M132" i="32338"/>
  <c r="M133" i="32338" s="1"/>
  <c r="G344" i="32337" s="1"/>
  <c r="E162" i="32336"/>
  <c r="F162" i="32336"/>
  <c r="I162" i="32336"/>
  <c r="J162" i="32336"/>
  <c r="D251" i="32337" s="1"/>
  <c r="K162" i="32336"/>
  <c r="L162" i="32336"/>
  <c r="M162" i="32336"/>
  <c r="L159" i="32336"/>
  <c r="C313" i="32337" s="1"/>
  <c r="J159" i="32336"/>
  <c r="C251" i="32337" s="1"/>
  <c r="I159" i="32336"/>
  <c r="C220" i="32337" s="1"/>
  <c r="G159" i="32336"/>
  <c r="C158" i="32337" s="1"/>
  <c r="E159" i="32336"/>
  <c r="C96" i="32337" s="1"/>
  <c r="C159" i="32336"/>
  <c r="C34" i="32337" s="1"/>
  <c r="K159" i="32336"/>
  <c r="C282" i="32337" s="1"/>
  <c r="O147" i="32336"/>
  <c r="O122" i="32338"/>
  <c r="N122" i="32338"/>
  <c r="F323" i="32337"/>
  <c r="E323" i="32337"/>
  <c r="D323" i="32337"/>
  <c r="C323" i="32337"/>
  <c r="G130" i="32338"/>
  <c r="F158" i="32337" s="1"/>
  <c r="J130" i="32338"/>
  <c r="F251" i="32337" s="1"/>
  <c r="K130" i="32338"/>
  <c r="F282" i="32337" s="1"/>
  <c r="L130" i="32338"/>
  <c r="F313" i="32337" s="1"/>
  <c r="M130" i="32338"/>
  <c r="F344" i="32337" s="1"/>
  <c r="H130" i="32338"/>
  <c r="F189" i="32337" s="1"/>
  <c r="I130" i="32338"/>
  <c r="F220" i="32337" s="1"/>
  <c r="F130" i="32338"/>
  <c r="F127" i="32337" s="1"/>
  <c r="C130" i="32338"/>
  <c r="F34" i="32337" s="1"/>
  <c r="N114" i="32338"/>
  <c r="N115" i="32338"/>
  <c r="N116" i="32338"/>
  <c r="N117" i="32338"/>
  <c r="N118" i="32338"/>
  <c r="N119" i="32338"/>
  <c r="N120" i="32338"/>
  <c r="N121" i="32338"/>
  <c r="O114" i="32338"/>
  <c r="O115" i="32338"/>
  <c r="O116" i="32338"/>
  <c r="O117" i="32338"/>
  <c r="O118" i="32338"/>
  <c r="O119" i="32338"/>
  <c r="O120" i="32338"/>
  <c r="O121" i="32338"/>
  <c r="B220" i="32337"/>
  <c r="B282" i="32337"/>
  <c r="B96" i="32337"/>
  <c r="B158" i="32337"/>
  <c r="O146" i="32336"/>
  <c r="O144" i="32336"/>
  <c r="O145" i="32336"/>
  <c r="O143" i="32336"/>
  <c r="N155" i="32336"/>
  <c r="O142" i="32336"/>
  <c r="O139" i="32336"/>
  <c r="O140" i="32336"/>
  <c r="O141" i="32336"/>
  <c r="J133" i="32338"/>
  <c r="G251" i="32337" s="1"/>
  <c r="F133" i="32338"/>
  <c r="G127" i="32337" s="1"/>
  <c r="B127" i="32337"/>
  <c r="B313" i="32337"/>
  <c r="H159" i="32336"/>
  <c r="C189" i="32337" s="1"/>
  <c r="M159" i="32336"/>
  <c r="C344" i="32337" s="1"/>
  <c r="F159" i="32336"/>
  <c r="C127" i="32337" s="1"/>
  <c r="C79" i="32337"/>
  <c r="C110" i="32337"/>
  <c r="C172" i="32337"/>
  <c r="C296" i="32337"/>
  <c r="C358" i="32337"/>
  <c r="C203" i="32337"/>
  <c r="C48" i="32337"/>
  <c r="C141" i="32337"/>
  <c r="C234" i="32337"/>
  <c r="C327" i="32337"/>
  <c r="O155" i="32336" l="1"/>
  <c r="H158" i="32337"/>
  <c r="L135" i="32338"/>
  <c r="H313" i="32337" s="1"/>
  <c r="I135" i="32338"/>
  <c r="H220" i="32337" s="1"/>
  <c r="H344" i="32337"/>
  <c r="H127" i="32337"/>
  <c r="C135" i="32338"/>
  <c r="H34" i="32337" s="1"/>
  <c r="O132" i="32338"/>
  <c r="O133" i="32338" s="1"/>
  <c r="H162" i="32336"/>
  <c r="D189" i="32337" s="1"/>
  <c r="G162" i="32336"/>
  <c r="D158" i="32337" s="1"/>
  <c r="B159" i="32336"/>
  <c r="C3" i="32337" s="1"/>
  <c r="D282" i="32337"/>
  <c r="D127" i="32337"/>
  <c r="D220" i="32337"/>
  <c r="D96" i="32337"/>
  <c r="D313" i="32337"/>
  <c r="H3" i="32337"/>
  <c r="D3" i="32337"/>
  <c r="N158" i="32336"/>
  <c r="N159" i="32336" s="1"/>
  <c r="D344" i="32337"/>
  <c r="D34" i="32337"/>
  <c r="N132" i="32338"/>
  <c r="N133" i="32338" s="1"/>
  <c r="H96" i="32337"/>
  <c r="H282" i="32337"/>
  <c r="N130" i="32338"/>
  <c r="O130" i="32338"/>
  <c r="O134" i="32338"/>
  <c r="O135" i="32338" s="1"/>
  <c r="N134" i="32338"/>
  <c r="N135" i="32338" s="1"/>
  <c r="O161" i="32336"/>
  <c r="O162" i="32336" s="1"/>
  <c r="N161" i="32336"/>
  <c r="N162" i="32336" s="1"/>
  <c r="G158" i="32337"/>
  <c r="H65" i="32337"/>
  <c r="D65" i="32337"/>
  <c r="H251" i="32337"/>
  <c r="G3" i="32337"/>
  <c r="O158" i="32336"/>
  <c r="O159" i="32336" s="1"/>
</calcChain>
</file>

<file path=xl/comments1.xml><?xml version="1.0" encoding="utf-8"?>
<comments xmlns="http://schemas.openxmlformats.org/spreadsheetml/2006/main">
  <authors>
    <author>Administrator</author>
    <author>msd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msd: from RFAMT. (Source from mhqcli.monthly.data.rainfall, Note that need to delete the rest and remain those stn as state in the NOTE below.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7" authorId="1" shapeId="0">
      <text>
        <r>
          <rPr>
            <b/>
            <sz val="8"/>
            <color indexed="81"/>
            <rFont val="Tahoma"/>
            <family val="2"/>
          </rPr>
          <t>msd:</t>
        </r>
        <r>
          <rPr>
            <sz val="8"/>
            <color indexed="81"/>
            <rFont val="Tahoma"/>
            <family val="2"/>
          </rPr>
          <t xml:space="preserve">
the data get from RFDY03.</t>
        </r>
      </text>
    </comment>
  </commentList>
</comments>
</file>

<file path=xl/sharedStrings.xml><?xml version="1.0" encoding="utf-8"?>
<sst xmlns="http://schemas.openxmlformats.org/spreadsheetml/2006/main" count="611" uniqueCount="130">
  <si>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</si>
  <si>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</si>
  <si>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</si>
  <si>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</si>
  <si>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</si>
  <si>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</si>
  <si>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</si>
  <si>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</si>
  <si>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</si>
  <si>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</si>
  <si>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</si>
  <si>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</si>
  <si>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</si>
  <si>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</t>
  </si>
  <si>
    <t>TOTAL</t>
  </si>
  <si>
    <t>1)   Convict Jail                         : Jan 1869  -  Dec 1874</t>
  </si>
  <si>
    <t xml:space="preserve">4)   Kallang Met Station          :   Jun 1934  -  Dec 1941  ;  Jan 1948  -  Aug  1955  </t>
  </si>
  <si>
    <t>2)   Kandang Kerbau Hospital  : Jan 1875  -  Dec 1928</t>
  </si>
  <si>
    <t>5)   Botanic Gardens              :   Jan 1942  -  Dec 1947</t>
  </si>
  <si>
    <t xml:space="preserve">3)   Mt Faber Met Station         : Jan 1929  -  May 1934  </t>
  </si>
  <si>
    <t>6)   Paya Lebar Met Station   :   Sep 1955  -  Dec 1983</t>
  </si>
  <si>
    <t>7)   Changi Met Station          :   Since Jan 1984</t>
  </si>
  <si>
    <t>Monthly Total Rainfall (Millimetres)</t>
  </si>
  <si>
    <t>Mean</t>
  </si>
  <si>
    <t>MAX</t>
  </si>
  <si>
    <t>MAX YEAR</t>
  </si>
  <si>
    <t>MIN</t>
  </si>
  <si>
    <t>MIN YEAR</t>
  </si>
  <si>
    <t>Rainfall (mm)*</t>
  </si>
  <si>
    <t>Number of Rain days**</t>
  </si>
  <si>
    <t>Month</t>
  </si>
  <si>
    <t>Average</t>
  </si>
  <si>
    <t>Highest (yyyy)</t>
  </si>
  <si>
    <t>Lowest (yyyy)</t>
  </si>
  <si>
    <t>Avg</t>
  </si>
  <si>
    <t>Max (yyyy)</t>
  </si>
  <si>
    <t>Min (yyyy)</t>
  </si>
  <si>
    <t xml:space="preserve">Jan </t>
  </si>
  <si>
    <t>Year</t>
  </si>
  <si>
    <t>Means</t>
  </si>
  <si>
    <t>Totals</t>
  </si>
  <si>
    <t>Feb</t>
  </si>
  <si>
    <t>Mar</t>
  </si>
  <si>
    <t xml:space="preserve">Apr </t>
  </si>
  <si>
    <t>May</t>
  </si>
  <si>
    <t>Jun</t>
  </si>
  <si>
    <t xml:space="preserve">Jul </t>
  </si>
  <si>
    <t xml:space="preserve">Aug </t>
  </si>
  <si>
    <t>Sept</t>
  </si>
  <si>
    <t>Oct</t>
  </si>
  <si>
    <t>Nov</t>
  </si>
  <si>
    <t>Dec</t>
  </si>
  <si>
    <t>Max</t>
  </si>
  <si>
    <t>Min</t>
  </si>
  <si>
    <t>Max year</t>
  </si>
  <si>
    <t>Min Year</t>
  </si>
  <si>
    <t>Duration (hr)</t>
  </si>
  <si>
    <t>Amount</t>
  </si>
  <si>
    <t>Day</t>
  </si>
  <si>
    <t>Highest in a day</t>
  </si>
  <si>
    <t>Highest 1-hr duration</t>
  </si>
  <si>
    <t>Rainfall (mm)</t>
  </si>
  <si>
    <t>Date</t>
  </si>
  <si>
    <t>Years in which highest rainfall record (for the respective durations) occurred in Jan (mm)#</t>
  </si>
  <si>
    <t>Extreme Rainfall on record #</t>
  </si>
  <si>
    <t>Years in which highest rainfall record (for the respective durations) occurred in Feb (mm)#</t>
  </si>
  <si>
    <t>RAINFALL ( Millimetres )</t>
  </si>
  <si>
    <t>Total</t>
  </si>
  <si>
    <t>Highest</t>
  </si>
  <si>
    <t>Lowest</t>
  </si>
  <si>
    <t>+</t>
  </si>
  <si>
    <t>04</t>
  </si>
  <si>
    <t>08</t>
  </si>
  <si>
    <t>27</t>
  </si>
  <si>
    <t>05</t>
  </si>
  <si>
    <t>02</t>
  </si>
  <si>
    <t>02 Dec</t>
  </si>
  <si>
    <t xml:space="preserve">NUMBER OF RAINDAYS  </t>
  </si>
  <si>
    <t>ANNUAL</t>
  </si>
  <si>
    <t xml:space="preserve">Maximum </t>
  </si>
  <si>
    <t>Several</t>
  </si>
  <si>
    <t xml:space="preserve">Minimum </t>
  </si>
  <si>
    <t xml:space="preserve">Several </t>
  </si>
  <si>
    <t>HIGHEST RAINFALL RECORDED  ( Millimeters )</t>
  </si>
  <si>
    <t>Duration Hours</t>
  </si>
  <si>
    <t>1/4</t>
  </si>
  <si>
    <t>1/2</t>
  </si>
  <si>
    <t>3/4</t>
  </si>
  <si>
    <t>1</t>
  </si>
  <si>
    <t>2</t>
  </si>
  <si>
    <t>3</t>
  </si>
  <si>
    <t>6</t>
  </si>
  <si>
    <t>12</t>
  </si>
  <si>
    <t>24</t>
  </si>
  <si>
    <t>09-10</t>
  </si>
  <si>
    <t>02-03</t>
  </si>
  <si>
    <t>* The period covers the records from the following 7 stations : -</t>
  </si>
  <si>
    <t>Max 1 day rainfall</t>
  </si>
  <si>
    <t>Years in which highest rainfall record (for the respective durations) occurred in Mar (mm)#</t>
  </si>
  <si>
    <t>Years in which highest rainfall record (for the respective durations) occurred in Apr (mm)#</t>
  </si>
  <si>
    <t>Years in which highest rainfall record (for the respective durations) occurred in May (mm)#</t>
  </si>
  <si>
    <t>Years in which highest rainfall record (for the respective durations) occurred in Jun (mm)#</t>
  </si>
  <si>
    <t>Years in which highest rainfall record (for the respective durations) occurred in Jul (mm)#</t>
  </si>
  <si>
    <t>Years in which highest rainfall record (for the respective durations) occurred in Aug (mm)#</t>
  </si>
  <si>
    <t>Years in which highest rainfall record (for the respective durations) occurred in Oct (mm)#</t>
  </si>
  <si>
    <t>Years in which highest rainfall record (for the respective durations) occurred in Nov (mm)#</t>
  </si>
  <si>
    <t>Years in which highest rainfall record (for the respective durations) occurred in Dec (mm)#</t>
  </si>
  <si>
    <r>
      <t>Highest in 1 day</t>
    </r>
    <r>
      <rPr>
        <vertAlign val="superscript"/>
        <sz val="12"/>
        <rFont val="Calibri"/>
        <family val="2"/>
      </rPr>
      <t>++</t>
    </r>
    <r>
      <rPr>
        <sz val="12"/>
        <rFont val="Calibri"/>
        <family val="2"/>
      </rPr>
      <t xml:space="preserve"> (dd / yyyy)</t>
    </r>
  </si>
  <si>
    <t>30</t>
  </si>
  <si>
    <t>METEOROLOGICAL SERVICE SINGAPORE</t>
  </si>
  <si>
    <t>Extreme Wind Speed on record #</t>
  </si>
  <si>
    <t>Maximum Wind Gust*</t>
  </si>
  <si>
    <t>Direction</t>
  </si>
  <si>
    <t>Speed (km/h)</t>
  </si>
  <si>
    <t>Highest  10min Mean Wind</t>
  </si>
  <si>
    <t>Years in which highest rainfall record (for the respective durations) occurred in Sep (mm)#</t>
  </si>
  <si>
    <t>14</t>
  </si>
  <si>
    <t>METEOROLOGICAL SERVICE SINGAPORE, N.E.A.</t>
  </si>
  <si>
    <t>1869-2016</t>
  </si>
  <si>
    <t xml:space="preserve">*Period : 1869  to  2016  ( 148 years ) </t>
  </si>
  <si>
    <t>+ 1929 - 1941  &amp;  1948 - 2016</t>
  </si>
  <si>
    <t>*Period : 1891  to  2016  ( 126 years )</t>
  </si>
  <si>
    <t>*Period : 1935 to 1941  &amp;  1948 to 2016 ( 76 years )</t>
  </si>
  <si>
    <t>*    Period of record: 1869 – 2016 (148 years)</t>
  </si>
  <si>
    <t>**  Period of record: 1891 – 2016 (126 years)</t>
  </si>
  <si>
    <t>++ Period of record: 1929 – 1941 &amp; 1948 – 2016 (82 years)</t>
  </si>
  <si>
    <t xml:space="preserve">#   Period of record: 1935 – 1941 &amp; 1948 – 2015 (76 years)       </t>
  </si>
  <si>
    <t xml:space="preserve">#   Period of record: 1955 –2016 (62 years)   * Recorded at Tengah Station
</t>
  </si>
  <si>
    <t xml:space="preserve">#   Period of record: 1973 –2016 (44 years)   * Recorded at Tengah Station
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</si>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</sst>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2"/>
      <name val="Calibri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2"/>
      <name val="Calibri"/>
      <family val="2"/>
    </font>
    <font>
      <vertAlign val="superscript"/>
      <sz val="12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22"/>
      </right>
      <top style="double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double">
        <color indexed="64"/>
      </top>
      <bottom style="hair">
        <color indexed="22"/>
      </bottom>
      <diagonal/>
    </border>
    <border>
      <left style="hair">
        <color indexed="22"/>
      </left>
      <right style="thin">
        <color indexed="64"/>
      </right>
      <top style="double">
        <color indexed="64"/>
      </top>
      <bottom style="hair">
        <color indexed="22"/>
      </bottom>
      <diagonal/>
    </border>
    <border>
      <left style="thin">
        <color indexed="64"/>
      </left>
      <right/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 style="thin">
        <color indexed="64"/>
      </right>
      <top/>
      <bottom style="hair">
        <color indexed="22"/>
      </bottom>
      <diagonal/>
    </border>
    <border>
      <left style="thin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22"/>
      </right>
      <top style="hair">
        <color indexed="22"/>
      </top>
      <bottom style="double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double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ck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medium">
        <color indexed="8"/>
      </bottom>
      <diagonal/>
    </border>
    <border>
      <left/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/>
      <top style="medium">
        <color indexed="8"/>
      </top>
      <bottom style="thick">
        <color indexed="8"/>
      </bottom>
      <diagonal/>
    </border>
    <border>
      <left/>
      <right style="thick">
        <color indexed="8"/>
      </right>
      <top style="medium">
        <color indexed="8"/>
      </top>
      <bottom style="thick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ck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thick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8"/>
      </right>
      <top/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/>
      <top style="double">
        <color indexed="64"/>
      </top>
      <bottom style="hair">
        <color theme="0" tint="-0.34998626667073579"/>
      </bottom>
      <diagonal/>
    </border>
    <border>
      <left/>
      <right style="thin">
        <color indexed="64"/>
      </right>
      <top style="double">
        <color indexed="64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theme="0" tint="-0.34998626667073579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double">
        <color indexed="64"/>
      </top>
      <bottom style="hair">
        <color theme="0" tint="-0.34998626667073579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Alignment="1"/>
    <xf numFmtId="0" fontId="1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2" xfId="0" applyBorder="1" applyAlignment="1">
      <alignment vertical="top"/>
    </xf>
    <xf numFmtId="0" fontId="0" fillId="0" borderId="2" xfId="0" applyBorder="1"/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13" xfId="0" applyBorder="1"/>
    <xf numFmtId="0" fontId="8" fillId="0" borderId="14" xfId="0" applyFon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49" fontId="8" fillId="0" borderId="10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0" borderId="11" xfId="0" applyNumberFormat="1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18" xfId="0" applyFont="1" applyBorder="1" applyAlignment="1">
      <alignment horizontal="center"/>
    </xf>
    <xf numFmtId="164" fontId="0" fillId="0" borderId="0" xfId="0" applyNumberFormat="1"/>
    <xf numFmtId="0" fontId="0" fillId="0" borderId="2" xfId="0" applyBorder="1" applyAlignment="1">
      <alignment horizontal="right" vertical="top"/>
    </xf>
    <xf numFmtId="0" fontId="0" fillId="0" borderId="2" xfId="0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8" fillId="0" borderId="11" xfId="0" applyFont="1" applyFill="1" applyBorder="1" applyAlignment="1">
      <alignment horizontal="center"/>
    </xf>
    <xf numFmtId="0" fontId="0" fillId="0" borderId="15" xfId="0" applyBorder="1"/>
    <xf numFmtId="0" fontId="0" fillId="0" borderId="2" xfId="0" applyBorder="1" applyAlignment="1">
      <alignment horizontal="left" vertical="top"/>
    </xf>
    <xf numFmtId="49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0" xfId="0" applyAlignment="1">
      <alignment vertical="top"/>
    </xf>
    <xf numFmtId="0" fontId="6" fillId="0" borderId="20" xfId="0" applyFont="1" applyBorder="1" applyAlignment="1">
      <alignment horizontal="center" wrapText="1"/>
    </xf>
    <xf numFmtId="0" fontId="6" fillId="4" borderId="20" xfId="0" applyFont="1" applyFill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2" fillId="0" borderId="0" xfId="0" applyFont="1"/>
    <xf numFmtId="0" fontId="6" fillId="4" borderId="21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4" borderId="22" xfId="0" applyFont="1" applyFill="1" applyBorder="1" applyAlignment="1">
      <alignment horizontal="center" wrapText="1"/>
    </xf>
    <xf numFmtId="0" fontId="6" fillId="4" borderId="23" xfId="0" applyFont="1" applyFill="1" applyBorder="1" applyAlignment="1">
      <alignment horizontal="center" wrapText="1"/>
    </xf>
    <xf numFmtId="0" fontId="6" fillId="4" borderId="24" xfId="0" applyFont="1" applyFill="1" applyBorder="1" applyAlignment="1">
      <alignment horizontal="center" wrapText="1"/>
    </xf>
    <xf numFmtId="0" fontId="6" fillId="4" borderId="25" xfId="0" applyFont="1" applyFill="1" applyBorder="1" applyAlignment="1">
      <alignment horizontal="center" wrapText="1"/>
    </xf>
    <xf numFmtId="0" fontId="2" fillId="0" borderId="0" xfId="0" applyFont="1" applyBorder="1" applyAlignment="1"/>
    <xf numFmtId="0" fontId="6" fillId="5" borderId="0" xfId="0" applyFont="1" applyFill="1" applyBorder="1" applyAlignment="1">
      <alignment horizontal="center" wrapText="1"/>
    </xf>
    <xf numFmtId="0" fontId="2" fillId="5" borderId="0" xfId="0" applyFont="1" applyFill="1"/>
    <xf numFmtId="0" fontId="6" fillId="5" borderId="0" xfId="0" applyFont="1" applyFill="1"/>
    <xf numFmtId="0" fontId="2" fillId="2" borderId="0" xfId="0" applyFont="1" applyFill="1"/>
    <xf numFmtId="0" fontId="2" fillId="2" borderId="0" xfId="0" applyFont="1" applyFill="1" applyBorder="1"/>
    <xf numFmtId="0" fontId="0" fillId="5" borderId="0" xfId="0" applyFill="1"/>
    <xf numFmtId="0" fontId="0" fillId="0" borderId="54" xfId="0" applyBorder="1" applyAlignment="1">
      <alignment horizontal="left"/>
    </xf>
    <xf numFmtId="0" fontId="0" fillId="0" borderId="55" xfId="0" applyBorder="1"/>
    <xf numFmtId="0" fontId="0" fillId="0" borderId="56" xfId="0" applyBorder="1" applyAlignment="1">
      <alignment horizontal="left"/>
    </xf>
    <xf numFmtId="0" fontId="0" fillId="0" borderId="57" xfId="0" applyBorder="1"/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2" fillId="0" borderId="58" xfId="0" applyFont="1" applyBorder="1" applyAlignment="1">
      <alignment horizontal="left" vertical="center"/>
    </xf>
    <xf numFmtId="0" fontId="0" fillId="0" borderId="59" xfId="0" applyBorder="1"/>
    <xf numFmtId="0" fontId="2" fillId="0" borderId="60" xfId="0" applyFont="1" applyBorder="1" applyAlignment="1">
      <alignment horizontal="left" vertical="center"/>
    </xf>
    <xf numFmtId="0" fontId="0" fillId="0" borderId="61" xfId="0" applyBorder="1"/>
    <xf numFmtId="0" fontId="0" fillId="0" borderId="2" xfId="0" applyBorder="1" applyAlignment="1">
      <alignment horizontal="left"/>
    </xf>
    <xf numFmtId="0" fontId="0" fillId="0" borderId="26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6" fillId="0" borderId="21" xfId="0" applyNumberFormat="1" applyFont="1" applyBorder="1" applyAlignment="1">
      <alignment horizontal="center" wrapText="1"/>
    </xf>
    <xf numFmtId="0" fontId="6" fillId="0" borderId="20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Border="1" applyAlignment="1">
      <alignment horizontal="right" vertical="top"/>
    </xf>
    <xf numFmtId="49" fontId="1" fillId="0" borderId="0" xfId="0" applyNumberFormat="1" applyFont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15" fontId="6" fillId="4" borderId="21" xfId="0" applyNumberFormat="1" applyFont="1" applyFill="1" applyBorder="1" applyAlignment="1">
      <alignment horizontal="center" wrapText="1"/>
    </xf>
    <xf numFmtId="0" fontId="6" fillId="4" borderId="27" xfId="0" applyFont="1" applyFill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28" xfId="0" applyFont="1" applyBorder="1" applyAlignment="1">
      <alignment horizontal="center" wrapText="1"/>
    </xf>
    <xf numFmtId="0" fontId="6" fillId="0" borderId="27" xfId="0" applyFont="1" applyBorder="1" applyAlignment="1">
      <alignment horizontal="center" wrapText="1"/>
    </xf>
    <xf numFmtId="0" fontId="9" fillId="4" borderId="21" xfId="0" applyFont="1" applyFill="1" applyBorder="1" applyAlignment="1">
      <alignment horizontal="center" vertical="top" wrapText="1"/>
    </xf>
    <xf numFmtId="0" fontId="9" fillId="4" borderId="28" xfId="0" applyFont="1" applyFill="1" applyBorder="1" applyAlignment="1">
      <alignment horizontal="center" vertical="top" wrapText="1"/>
    </xf>
    <xf numFmtId="0" fontId="9" fillId="4" borderId="27" xfId="0" applyFont="1" applyFill="1" applyBorder="1" applyAlignment="1">
      <alignment horizontal="center" vertical="top" wrapText="1"/>
    </xf>
    <xf numFmtId="0" fontId="6" fillId="4" borderId="21" xfId="0" applyFont="1" applyFill="1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6" fillId="4" borderId="21" xfId="0" applyFont="1" applyFill="1" applyBorder="1" applyAlignment="1">
      <alignment horizontal="center" wrapText="1"/>
    </xf>
    <xf numFmtId="0" fontId="6" fillId="4" borderId="28" xfId="0" applyFont="1" applyFill="1" applyBorder="1" applyAlignment="1">
      <alignment horizontal="center" wrapText="1"/>
    </xf>
    <xf numFmtId="0" fontId="6" fillId="0" borderId="2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4" borderId="29" xfId="0" applyFont="1" applyFill="1" applyBorder="1" applyAlignment="1">
      <alignment horizontal="center" wrapText="1"/>
    </xf>
    <xf numFmtId="0" fontId="2" fillId="0" borderId="30" xfId="0" applyFont="1" applyBorder="1" applyAlignment="1"/>
    <xf numFmtId="0" fontId="6" fillId="0" borderId="31" xfId="0" applyFont="1" applyBorder="1" applyAlignment="1">
      <alignment horizontal="center" wrapText="1"/>
    </xf>
    <xf numFmtId="0" fontId="2" fillId="0" borderId="32" xfId="0" applyFont="1" applyBorder="1" applyAlignment="1"/>
    <xf numFmtId="0" fontId="2" fillId="0" borderId="33" xfId="0" applyFont="1" applyBorder="1" applyAlignment="1"/>
    <xf numFmtId="0" fontId="2" fillId="0" borderId="34" xfId="0" applyFont="1" applyBorder="1" applyAlignment="1"/>
    <xf numFmtId="0" fontId="6" fillId="0" borderId="35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2" fillId="0" borderId="36" xfId="0" applyFont="1" applyBorder="1" applyAlignment="1"/>
    <xf numFmtId="0" fontId="6" fillId="0" borderId="37" xfId="0" applyFont="1" applyBorder="1" applyAlignment="1">
      <alignment horizontal="center" wrapText="1"/>
    </xf>
    <xf numFmtId="0" fontId="6" fillId="0" borderId="38" xfId="0" applyFont="1" applyBorder="1" applyAlignment="1">
      <alignment horizontal="center" wrapText="1"/>
    </xf>
    <xf numFmtId="164" fontId="6" fillId="0" borderId="39" xfId="0" applyNumberFormat="1" applyFont="1" applyBorder="1" applyAlignment="1">
      <alignment horizontal="center" wrapText="1"/>
    </xf>
    <xf numFmtId="164" fontId="6" fillId="0" borderId="40" xfId="0" applyNumberFormat="1" applyFont="1" applyBorder="1" applyAlignment="1">
      <alignment horizontal="center" wrapText="1"/>
    </xf>
    <xf numFmtId="0" fontId="6" fillId="0" borderId="39" xfId="0" applyFont="1" applyBorder="1" applyAlignment="1">
      <alignment horizontal="center" wrapText="1"/>
    </xf>
    <xf numFmtId="0" fontId="6" fillId="0" borderId="40" xfId="0" applyFont="1" applyBorder="1" applyAlignment="1">
      <alignment horizontal="center" wrapText="1"/>
    </xf>
    <xf numFmtId="0" fontId="6" fillId="0" borderId="41" xfId="0" applyFont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164" fontId="6" fillId="0" borderId="37" xfId="0" applyNumberFormat="1" applyFont="1" applyBorder="1" applyAlignment="1">
      <alignment horizontal="center" wrapText="1"/>
    </xf>
    <xf numFmtId="164" fontId="6" fillId="0" borderId="38" xfId="0" applyNumberFormat="1" applyFont="1" applyBorder="1" applyAlignment="1">
      <alignment horizontal="center" wrapText="1"/>
    </xf>
    <xf numFmtId="0" fontId="6" fillId="0" borderId="43" xfId="0" applyFont="1" applyBorder="1" applyAlignment="1">
      <alignment horizontal="center" wrapText="1"/>
    </xf>
    <xf numFmtId="0" fontId="2" fillId="0" borderId="44" xfId="0" applyFont="1" applyBorder="1" applyAlignment="1">
      <alignment horizontal="center" wrapText="1"/>
    </xf>
    <xf numFmtId="0" fontId="9" fillId="6" borderId="29" xfId="0" applyFont="1" applyFill="1" applyBorder="1" applyAlignment="1">
      <alignment horizontal="center" vertical="top" wrapText="1"/>
    </xf>
    <xf numFmtId="0" fontId="9" fillId="6" borderId="45" xfId="0" applyFont="1" applyFill="1" applyBorder="1" applyAlignment="1">
      <alignment horizontal="center" vertical="top" wrapText="1"/>
    </xf>
    <xf numFmtId="0" fontId="9" fillId="6" borderId="30" xfId="0" applyFont="1" applyFill="1" applyBorder="1" applyAlignment="1">
      <alignment horizontal="center" vertical="top" wrapText="1"/>
    </xf>
    <xf numFmtId="0" fontId="9" fillId="6" borderId="46" xfId="0" applyFont="1" applyFill="1" applyBorder="1" applyAlignment="1">
      <alignment horizontal="center" vertical="top" wrapText="1"/>
    </xf>
    <xf numFmtId="0" fontId="2" fillId="0" borderId="47" xfId="0" applyFont="1" applyBorder="1" applyAlignment="1"/>
    <xf numFmtId="0" fontId="6" fillId="4" borderId="21" xfId="0" applyFont="1" applyFill="1" applyBorder="1" applyAlignment="1">
      <alignment wrapText="1"/>
    </xf>
    <xf numFmtId="0" fontId="6" fillId="4" borderId="27" xfId="0" applyFont="1" applyFill="1" applyBorder="1" applyAlignment="1">
      <alignment wrapText="1"/>
    </xf>
    <xf numFmtId="0" fontId="6" fillId="0" borderId="48" xfId="0" quotePrefix="1" applyFont="1" applyBorder="1" applyAlignment="1">
      <alignment horizontal="center" wrapText="1"/>
    </xf>
    <xf numFmtId="0" fontId="6" fillId="0" borderId="49" xfId="0" applyFont="1" applyBorder="1" applyAlignment="1">
      <alignment horizontal="center" wrapText="1"/>
    </xf>
    <xf numFmtId="0" fontId="2" fillId="0" borderId="50" xfId="0" applyFont="1" applyBorder="1" applyAlignment="1"/>
    <xf numFmtId="1" fontId="6" fillId="0" borderId="21" xfId="0" applyNumberFormat="1" applyFont="1" applyBorder="1" applyAlignment="1">
      <alignment horizontal="center" wrapText="1"/>
    </xf>
    <xf numFmtId="15" fontId="6" fillId="0" borderId="21" xfId="0" applyNumberFormat="1" applyFont="1" applyBorder="1" applyAlignment="1">
      <alignment horizontal="center" wrapText="1"/>
    </xf>
    <xf numFmtId="15" fontId="6" fillId="0" borderId="28" xfId="0" applyNumberFormat="1" applyFont="1" applyBorder="1" applyAlignment="1">
      <alignment horizontal="center" wrapText="1"/>
    </xf>
    <xf numFmtId="15" fontId="6" fillId="0" borderId="27" xfId="0" applyNumberFormat="1" applyFont="1" applyBorder="1" applyAlignment="1">
      <alignment horizontal="center" wrapText="1"/>
    </xf>
    <xf numFmtId="0" fontId="6" fillId="0" borderId="42" xfId="0" applyFont="1" applyBorder="1" applyAlignment="1">
      <alignment horizontal="center" wrapText="1"/>
    </xf>
    <xf numFmtId="0" fontId="6" fillId="4" borderId="30" xfId="0" applyFont="1" applyFill="1" applyBorder="1" applyAlignment="1">
      <alignment horizontal="center" wrapText="1"/>
    </xf>
    <xf numFmtId="0" fontId="6" fillId="0" borderId="51" xfId="0" applyFont="1" applyBorder="1" applyAlignment="1">
      <alignment horizontal="center" wrapText="1"/>
    </xf>
    <xf numFmtId="0" fontId="6" fillId="0" borderId="47" xfId="0" applyFont="1" applyBorder="1" applyAlignment="1">
      <alignment horizontal="center" wrapText="1"/>
    </xf>
    <xf numFmtId="0" fontId="6" fillId="0" borderId="52" xfId="0" applyFont="1" applyBorder="1" applyAlignment="1">
      <alignment horizontal="center" wrapText="1"/>
    </xf>
    <xf numFmtId="0" fontId="6" fillId="0" borderId="53" xfId="0" applyFont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pane ySplit="4" topLeftCell="A145" activePane="bottomLeft" state="frozen"/>
      <selection pane="bottomLeft" activeCell="T160" sqref="T160"/>
    </sheetView>
  </sheetViews>
  <sheetFormatPr defaultColWidth="6.7109375" defaultRowHeight="12.75" x14ac:dyDescent="0.2"/>
  <cols>
    <col min="1" max="1" width="9.28515625" style="1" customWidth="1"/>
    <col min="2" max="2" width="7.42578125" style="1" customWidth="1"/>
    <col min="3" max="16" width="6.7109375" style="1" customWidth="1"/>
    <col min="17" max="16384" width="6.7109375" style="1"/>
  </cols>
  <sheetData>
    <row r="1" spans="1:18" x14ac:dyDescent="0.2">
      <c r="A1" s="121" t="s">
        <v>109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1:18" x14ac:dyDescent="0.2">
      <c r="A2" s="121" t="s">
        <v>22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1:18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8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2" t="s">
        <v>13</v>
      </c>
      <c r="O4" s="13" t="s">
        <v>14</v>
      </c>
    </row>
    <row r="5" spans="1:18" x14ac:dyDescent="0.2">
      <c r="A5" s="1">
        <v>1869</v>
      </c>
      <c r="B5" s="2">
        <v>99.8</v>
      </c>
      <c r="C5" s="2">
        <v>82</v>
      </c>
      <c r="D5" s="2">
        <v>85.6</v>
      </c>
      <c r="E5" s="2">
        <v>234.4</v>
      </c>
      <c r="F5" s="2">
        <v>233.4</v>
      </c>
      <c r="G5" s="2">
        <v>173</v>
      </c>
      <c r="H5" s="2">
        <v>137.69999999999999</v>
      </c>
      <c r="I5" s="2">
        <v>312.60000000000002</v>
      </c>
      <c r="J5" s="2">
        <v>79.5</v>
      </c>
      <c r="K5" s="2">
        <v>129.80000000000001</v>
      </c>
      <c r="L5" s="2">
        <v>209.3</v>
      </c>
      <c r="M5" s="2">
        <v>524.79999999999995</v>
      </c>
      <c r="N5" s="14">
        <v>191.8</v>
      </c>
      <c r="O5" s="15">
        <v>2302</v>
      </c>
      <c r="P5" s="9">
        <v>1869</v>
      </c>
      <c r="R5" s="2"/>
    </row>
    <row r="6" spans="1:18" x14ac:dyDescent="0.2">
      <c r="A6" s="1">
        <v>1870</v>
      </c>
      <c r="B6" s="2">
        <v>463.6</v>
      </c>
      <c r="C6" s="2">
        <v>198.1</v>
      </c>
      <c r="D6" s="2">
        <v>80</v>
      </c>
      <c r="E6" s="2">
        <v>223.8</v>
      </c>
      <c r="F6" s="2">
        <v>127.3</v>
      </c>
      <c r="G6" s="2">
        <v>292.39999999999998</v>
      </c>
      <c r="H6" s="2">
        <v>128</v>
      </c>
      <c r="I6" s="2">
        <v>288.5</v>
      </c>
      <c r="J6" s="2">
        <v>320.5</v>
      </c>
      <c r="K6" s="2">
        <v>253.7</v>
      </c>
      <c r="L6" s="2">
        <v>292.10000000000002</v>
      </c>
      <c r="M6" s="2">
        <v>460.5</v>
      </c>
      <c r="N6" s="14">
        <v>260.8</v>
      </c>
      <c r="O6" s="15">
        <v>3130.3</v>
      </c>
      <c r="P6" s="9">
        <v>1870</v>
      </c>
      <c r="R6" s="2"/>
    </row>
    <row r="7" spans="1:18" x14ac:dyDescent="0.2">
      <c r="A7" s="1">
        <v>1871</v>
      </c>
      <c r="B7" s="2">
        <v>293.60000000000002</v>
      </c>
      <c r="C7" s="2">
        <v>184.7</v>
      </c>
      <c r="D7" s="2">
        <v>356.9</v>
      </c>
      <c r="E7" s="2">
        <v>84.6</v>
      </c>
      <c r="F7" s="2">
        <v>104.9</v>
      </c>
      <c r="G7" s="2">
        <v>141.19999999999999</v>
      </c>
      <c r="H7" s="2">
        <v>309.10000000000002</v>
      </c>
      <c r="I7" s="2">
        <v>216.2</v>
      </c>
      <c r="J7" s="2">
        <v>231.6</v>
      </c>
      <c r="K7" s="2">
        <v>379</v>
      </c>
      <c r="L7" s="2">
        <v>371.6</v>
      </c>
      <c r="M7" s="2">
        <v>385.8</v>
      </c>
      <c r="N7" s="14">
        <v>254.9</v>
      </c>
      <c r="O7" s="15">
        <v>3059.2</v>
      </c>
      <c r="P7" s="9">
        <v>1871</v>
      </c>
      <c r="R7" s="2"/>
    </row>
    <row r="8" spans="1:18" x14ac:dyDescent="0.2">
      <c r="A8" s="1">
        <v>1872</v>
      </c>
      <c r="B8" s="2">
        <v>71.8</v>
      </c>
      <c r="C8" s="2">
        <v>209.5</v>
      </c>
      <c r="D8" s="2">
        <v>85.3</v>
      </c>
      <c r="E8" s="2">
        <v>100.8</v>
      </c>
      <c r="F8" s="2">
        <v>155.69999999999999</v>
      </c>
      <c r="G8" s="2">
        <v>127.7</v>
      </c>
      <c r="H8" s="2">
        <v>138.1</v>
      </c>
      <c r="I8" s="2">
        <v>235.4</v>
      </c>
      <c r="J8" s="2">
        <v>325.60000000000002</v>
      </c>
      <c r="K8" s="2">
        <v>157.9</v>
      </c>
      <c r="L8" s="2">
        <v>343.4</v>
      </c>
      <c r="M8" s="2">
        <v>202.6</v>
      </c>
      <c r="N8" s="14">
        <v>179.5</v>
      </c>
      <c r="O8" s="15">
        <v>2153.8000000000002</v>
      </c>
      <c r="P8" s="9">
        <v>1872</v>
      </c>
      <c r="R8" s="2"/>
    </row>
    <row r="9" spans="1:18" x14ac:dyDescent="0.2">
      <c r="A9" s="1">
        <v>1873</v>
      </c>
      <c r="B9" s="2">
        <v>198.3</v>
      </c>
      <c r="C9" s="2">
        <v>277.8</v>
      </c>
      <c r="D9" s="2">
        <v>290.5</v>
      </c>
      <c r="E9" s="2">
        <v>276.8</v>
      </c>
      <c r="F9" s="2">
        <v>206.5</v>
      </c>
      <c r="G9" s="2">
        <v>140.69999999999999</v>
      </c>
      <c r="H9" s="2">
        <v>79.7</v>
      </c>
      <c r="I9" s="2">
        <v>166.3</v>
      </c>
      <c r="J9" s="2">
        <v>77.400000000000006</v>
      </c>
      <c r="K9" s="2">
        <v>210.8</v>
      </c>
      <c r="L9" s="2">
        <v>399.2</v>
      </c>
      <c r="M9" s="2">
        <v>144.19999999999999</v>
      </c>
      <c r="N9" s="14">
        <v>205.7</v>
      </c>
      <c r="O9" s="15">
        <v>2468.1999999999998</v>
      </c>
      <c r="P9" s="9">
        <v>1873</v>
      </c>
      <c r="R9" s="2"/>
    </row>
    <row r="10" spans="1:18" x14ac:dyDescent="0.2">
      <c r="A10" s="1">
        <v>1874</v>
      </c>
      <c r="B10" s="2">
        <v>90.9</v>
      </c>
      <c r="C10" s="2">
        <v>69</v>
      </c>
      <c r="D10" s="2">
        <v>66.2</v>
      </c>
      <c r="E10" s="2">
        <v>144.69999999999999</v>
      </c>
      <c r="F10" s="2">
        <v>115.3</v>
      </c>
      <c r="G10" s="2">
        <v>150.1</v>
      </c>
      <c r="H10" s="2">
        <v>150.30000000000001</v>
      </c>
      <c r="I10" s="2">
        <v>300.2</v>
      </c>
      <c r="J10" s="2">
        <v>247.3</v>
      </c>
      <c r="K10" s="2">
        <v>224.2</v>
      </c>
      <c r="L10" s="2">
        <v>521.5</v>
      </c>
      <c r="M10" s="2">
        <v>191.7</v>
      </c>
      <c r="N10" s="14">
        <v>189.3</v>
      </c>
      <c r="O10" s="15">
        <v>2271.4</v>
      </c>
      <c r="P10" s="9">
        <v>1874</v>
      </c>
      <c r="R10" s="2"/>
    </row>
    <row r="11" spans="1:18" x14ac:dyDescent="0.2">
      <c r="A11" s="1">
        <v>1875</v>
      </c>
      <c r="B11" s="2">
        <v>63.2</v>
      </c>
      <c r="C11" s="2">
        <v>203.2</v>
      </c>
      <c r="D11" s="2">
        <v>486.1</v>
      </c>
      <c r="E11" s="2">
        <v>182.3</v>
      </c>
      <c r="F11" s="2">
        <v>115.3</v>
      </c>
      <c r="G11" s="2">
        <v>240.5</v>
      </c>
      <c r="H11" s="2">
        <v>100.3</v>
      </c>
      <c r="I11" s="2">
        <v>239.5</v>
      </c>
      <c r="J11" s="2">
        <v>216.4</v>
      </c>
      <c r="K11" s="2">
        <v>208.7</v>
      </c>
      <c r="L11" s="2">
        <v>279.60000000000002</v>
      </c>
      <c r="M11" s="2">
        <v>154.9</v>
      </c>
      <c r="N11" s="14">
        <v>207.5</v>
      </c>
      <c r="O11" s="15">
        <v>2490</v>
      </c>
      <c r="P11" s="9">
        <v>1875</v>
      </c>
      <c r="R11" s="2"/>
    </row>
    <row r="12" spans="1:18" x14ac:dyDescent="0.2">
      <c r="A12" s="1">
        <v>1876</v>
      </c>
      <c r="B12" s="2">
        <v>94.4</v>
      </c>
      <c r="C12" s="2">
        <v>53.3</v>
      </c>
      <c r="D12" s="2">
        <v>107.6</v>
      </c>
      <c r="E12" s="2">
        <v>195.5</v>
      </c>
      <c r="F12" s="2">
        <v>208.7</v>
      </c>
      <c r="G12" s="2">
        <v>297.89999999999998</v>
      </c>
      <c r="H12" s="2">
        <v>106.1</v>
      </c>
      <c r="I12" s="2">
        <v>260</v>
      </c>
      <c r="J12" s="2">
        <v>208.5</v>
      </c>
      <c r="K12" s="2">
        <v>339</v>
      </c>
      <c r="L12" s="2">
        <v>335.5</v>
      </c>
      <c r="M12" s="2">
        <v>287.7</v>
      </c>
      <c r="N12" s="14">
        <v>207.9</v>
      </c>
      <c r="O12" s="15">
        <v>2494.1999999999998</v>
      </c>
      <c r="P12" s="9">
        <v>1876</v>
      </c>
      <c r="R12" s="2"/>
    </row>
    <row r="13" spans="1:18" x14ac:dyDescent="0.2">
      <c r="A13" s="1">
        <v>1877</v>
      </c>
      <c r="B13" s="2">
        <v>78.2</v>
      </c>
      <c r="C13" s="2">
        <v>187.4</v>
      </c>
      <c r="D13" s="2">
        <v>129.5</v>
      </c>
      <c r="E13" s="2">
        <v>61.4</v>
      </c>
      <c r="F13" s="2">
        <v>112.2</v>
      </c>
      <c r="G13" s="2">
        <v>332.7</v>
      </c>
      <c r="H13" s="2">
        <v>196</v>
      </c>
      <c r="I13" s="2">
        <v>102.8</v>
      </c>
      <c r="J13" s="2">
        <v>89.9</v>
      </c>
      <c r="K13" s="2">
        <v>31.7</v>
      </c>
      <c r="L13" s="2">
        <v>140.19999999999999</v>
      </c>
      <c r="M13" s="2">
        <v>192</v>
      </c>
      <c r="N13" s="14">
        <v>137.80000000000001</v>
      </c>
      <c r="O13" s="15">
        <v>1654</v>
      </c>
      <c r="P13" s="9">
        <v>1877</v>
      </c>
      <c r="R13" s="2"/>
    </row>
    <row r="14" spans="1:18" x14ac:dyDescent="0.2">
      <c r="A14" s="1">
        <v>1878</v>
      </c>
      <c r="B14" s="2">
        <v>353.5</v>
      </c>
      <c r="C14" s="2">
        <v>149.80000000000001</v>
      </c>
      <c r="D14" s="2">
        <v>52.8</v>
      </c>
      <c r="E14" s="2">
        <v>247.3</v>
      </c>
      <c r="F14" s="2">
        <v>314.5</v>
      </c>
      <c r="G14" s="2">
        <v>85</v>
      </c>
      <c r="H14" s="2">
        <v>145</v>
      </c>
      <c r="I14" s="2">
        <v>526.79999999999995</v>
      </c>
      <c r="J14" s="2">
        <v>95.2</v>
      </c>
      <c r="K14" s="2">
        <v>181.8</v>
      </c>
      <c r="L14" s="2">
        <v>240</v>
      </c>
      <c r="M14" s="2">
        <v>239.7</v>
      </c>
      <c r="N14" s="14">
        <v>219.3</v>
      </c>
      <c r="O14" s="15">
        <v>2631.3</v>
      </c>
      <c r="P14" s="9">
        <v>1878</v>
      </c>
      <c r="R14" s="2"/>
    </row>
    <row r="15" spans="1:18" x14ac:dyDescent="0.2">
      <c r="A15" s="1">
        <v>1879</v>
      </c>
      <c r="B15" s="2">
        <v>490.2</v>
      </c>
      <c r="C15" s="2">
        <v>245.9</v>
      </c>
      <c r="D15" s="2">
        <v>249.9</v>
      </c>
      <c r="E15" s="2">
        <v>164.3</v>
      </c>
      <c r="F15" s="2">
        <v>286.8</v>
      </c>
      <c r="G15" s="2">
        <v>196.3</v>
      </c>
      <c r="H15" s="2">
        <v>153.4</v>
      </c>
      <c r="I15" s="2">
        <v>219.5</v>
      </c>
      <c r="J15" s="2">
        <v>142</v>
      </c>
      <c r="K15" s="2">
        <v>402.8</v>
      </c>
      <c r="L15" s="2">
        <v>205.7</v>
      </c>
      <c r="M15" s="2">
        <v>257.10000000000002</v>
      </c>
      <c r="N15" s="14">
        <v>251.1</v>
      </c>
      <c r="O15" s="15">
        <v>3013.9</v>
      </c>
      <c r="P15" s="9">
        <v>1879</v>
      </c>
      <c r="R15" s="2"/>
    </row>
    <row r="16" spans="1:18" x14ac:dyDescent="0.2">
      <c r="A16" s="1">
        <v>1880</v>
      </c>
      <c r="B16" s="2">
        <v>99.8</v>
      </c>
      <c r="C16" s="2">
        <v>200.6</v>
      </c>
      <c r="D16" s="2">
        <v>184.4</v>
      </c>
      <c r="E16" s="2">
        <v>289.5</v>
      </c>
      <c r="F16" s="2">
        <v>202.6</v>
      </c>
      <c r="G16" s="2">
        <v>154.1</v>
      </c>
      <c r="H16" s="2">
        <v>230.6</v>
      </c>
      <c r="I16" s="2">
        <v>235.2</v>
      </c>
      <c r="J16" s="2">
        <v>110.7</v>
      </c>
      <c r="K16" s="2">
        <v>278.3</v>
      </c>
      <c r="L16" s="2">
        <v>454.4</v>
      </c>
      <c r="M16" s="2">
        <v>170.1</v>
      </c>
      <c r="N16" s="14">
        <v>217.5</v>
      </c>
      <c r="O16" s="15">
        <v>2610.3000000000002</v>
      </c>
      <c r="P16" s="9">
        <v>1880</v>
      </c>
      <c r="R16" s="2"/>
    </row>
    <row r="17" spans="1:18" x14ac:dyDescent="0.2">
      <c r="A17" s="1">
        <v>1881</v>
      </c>
      <c r="B17" s="2">
        <v>342.6</v>
      </c>
      <c r="C17" s="2">
        <v>48.5</v>
      </c>
      <c r="D17" s="2">
        <v>210.8</v>
      </c>
      <c r="E17" s="2">
        <v>155.9</v>
      </c>
      <c r="F17" s="2">
        <v>253.4</v>
      </c>
      <c r="G17" s="2">
        <v>67.3</v>
      </c>
      <c r="H17" s="2">
        <v>127.2</v>
      </c>
      <c r="I17" s="2">
        <v>137.1</v>
      </c>
      <c r="J17" s="2">
        <v>139.1</v>
      </c>
      <c r="K17" s="2">
        <v>265.10000000000002</v>
      </c>
      <c r="L17" s="2">
        <v>285.2</v>
      </c>
      <c r="M17" s="2">
        <v>311.39999999999998</v>
      </c>
      <c r="N17" s="14">
        <v>195.3</v>
      </c>
      <c r="O17" s="15">
        <v>2343.6</v>
      </c>
      <c r="P17" s="9">
        <v>1881</v>
      </c>
      <c r="R17" s="2"/>
    </row>
    <row r="18" spans="1:18" x14ac:dyDescent="0.2">
      <c r="A18" s="1">
        <v>1882</v>
      </c>
      <c r="B18" s="2">
        <v>161.69999999999999</v>
      </c>
      <c r="C18" s="2">
        <v>273.3</v>
      </c>
      <c r="D18" s="2">
        <v>41.1</v>
      </c>
      <c r="E18" s="2">
        <v>167.1</v>
      </c>
      <c r="F18" s="2">
        <v>168.4</v>
      </c>
      <c r="G18" s="2">
        <v>139.4</v>
      </c>
      <c r="H18" s="2">
        <v>134.6</v>
      </c>
      <c r="I18" s="2">
        <v>128</v>
      </c>
      <c r="J18" s="2">
        <v>145.69999999999999</v>
      </c>
      <c r="K18" s="2">
        <v>249.4</v>
      </c>
      <c r="L18" s="2">
        <v>205.9</v>
      </c>
      <c r="M18" s="2">
        <v>214.8</v>
      </c>
      <c r="N18" s="14">
        <v>169.1</v>
      </c>
      <c r="O18" s="15">
        <v>2029.4</v>
      </c>
      <c r="P18" s="9">
        <v>1882</v>
      </c>
      <c r="R18" s="2"/>
    </row>
    <row r="19" spans="1:18" x14ac:dyDescent="0.2">
      <c r="A19" s="1">
        <v>1883</v>
      </c>
      <c r="B19" s="2">
        <v>74.900000000000006</v>
      </c>
      <c r="C19" s="2">
        <v>60.7</v>
      </c>
      <c r="D19" s="2">
        <v>160</v>
      </c>
      <c r="E19" s="2">
        <v>199.8</v>
      </c>
      <c r="F19" s="2">
        <v>193.5</v>
      </c>
      <c r="G19" s="2">
        <v>122.6</v>
      </c>
      <c r="H19" s="2">
        <v>68.8</v>
      </c>
      <c r="I19" s="2">
        <v>78.7</v>
      </c>
      <c r="J19" s="2">
        <v>238.2</v>
      </c>
      <c r="K19" s="2">
        <v>188.2</v>
      </c>
      <c r="L19" s="2">
        <v>153.1</v>
      </c>
      <c r="M19" s="2">
        <v>156.19999999999999</v>
      </c>
      <c r="N19" s="14">
        <v>141.19999999999999</v>
      </c>
      <c r="O19" s="15">
        <v>1694.7</v>
      </c>
      <c r="P19" s="9">
        <v>1883</v>
      </c>
      <c r="R19" s="2"/>
    </row>
    <row r="20" spans="1:18" x14ac:dyDescent="0.2">
      <c r="A20" s="1">
        <v>1884</v>
      </c>
      <c r="B20" s="2">
        <v>292.60000000000002</v>
      </c>
      <c r="C20" s="2">
        <v>55.6</v>
      </c>
      <c r="D20" s="2">
        <v>233.4</v>
      </c>
      <c r="E20" s="2">
        <v>64</v>
      </c>
      <c r="F20" s="2">
        <v>121.1</v>
      </c>
      <c r="G20" s="2">
        <v>148</v>
      </c>
      <c r="H20" s="2">
        <v>203.2</v>
      </c>
      <c r="I20" s="2">
        <v>126.4</v>
      </c>
      <c r="J20" s="2">
        <v>213.1</v>
      </c>
      <c r="K20" s="2">
        <v>228.6</v>
      </c>
      <c r="L20" s="2">
        <v>91.1</v>
      </c>
      <c r="M20" s="2">
        <v>318.2</v>
      </c>
      <c r="N20" s="14">
        <v>174.6</v>
      </c>
      <c r="O20" s="15">
        <v>2095.3000000000002</v>
      </c>
      <c r="P20" s="9">
        <v>1884</v>
      </c>
      <c r="R20" s="2"/>
    </row>
    <row r="21" spans="1:18" x14ac:dyDescent="0.2">
      <c r="A21" s="1">
        <v>1885</v>
      </c>
      <c r="B21" s="2">
        <v>50.5</v>
      </c>
      <c r="C21" s="2">
        <v>159.69999999999999</v>
      </c>
      <c r="D21" s="2">
        <v>29.7</v>
      </c>
      <c r="E21" s="2">
        <v>137.1</v>
      </c>
      <c r="F21" s="2">
        <v>183.3</v>
      </c>
      <c r="G21" s="2">
        <v>256.7</v>
      </c>
      <c r="H21" s="2">
        <v>97</v>
      </c>
      <c r="I21" s="2">
        <v>59.4</v>
      </c>
      <c r="J21" s="2">
        <v>71.3</v>
      </c>
      <c r="K21" s="2">
        <v>100.5</v>
      </c>
      <c r="L21" s="2">
        <v>264.60000000000002</v>
      </c>
      <c r="M21" s="2">
        <v>393.1</v>
      </c>
      <c r="N21" s="14">
        <v>150.19999999999999</v>
      </c>
      <c r="O21" s="15">
        <v>1802.9</v>
      </c>
      <c r="P21" s="9">
        <v>1885</v>
      </c>
      <c r="R21" s="2"/>
    </row>
    <row r="22" spans="1:18" x14ac:dyDescent="0.2">
      <c r="A22" s="1">
        <v>1886</v>
      </c>
      <c r="B22" s="2">
        <v>243.8</v>
      </c>
      <c r="C22" s="2">
        <v>96.2</v>
      </c>
      <c r="D22" s="2">
        <v>88.6</v>
      </c>
      <c r="E22" s="2">
        <v>145</v>
      </c>
      <c r="F22" s="2">
        <v>247.3</v>
      </c>
      <c r="G22" s="2">
        <v>216.1</v>
      </c>
      <c r="H22" s="2">
        <v>43.4</v>
      </c>
      <c r="I22" s="2">
        <v>413.5</v>
      </c>
      <c r="J22" s="2">
        <v>148.30000000000001</v>
      </c>
      <c r="K22" s="2">
        <v>232.4</v>
      </c>
      <c r="L22" s="2">
        <v>239.5</v>
      </c>
      <c r="M22" s="2">
        <v>184.9</v>
      </c>
      <c r="N22" s="14">
        <v>191.6</v>
      </c>
      <c r="O22" s="15">
        <v>2299</v>
      </c>
      <c r="P22" s="9">
        <v>1886</v>
      </c>
      <c r="R22" s="2"/>
    </row>
    <row r="23" spans="1:18" x14ac:dyDescent="0.2">
      <c r="A23" s="1">
        <v>1887</v>
      </c>
      <c r="B23" s="2">
        <v>299.5</v>
      </c>
      <c r="C23" s="2">
        <v>327.7</v>
      </c>
      <c r="D23" s="2">
        <v>138.6</v>
      </c>
      <c r="E23" s="2">
        <v>231.6</v>
      </c>
      <c r="F23" s="2">
        <v>180.8</v>
      </c>
      <c r="G23" s="2">
        <v>259.8</v>
      </c>
      <c r="H23" s="2">
        <v>354.8</v>
      </c>
      <c r="I23" s="2">
        <v>365.5</v>
      </c>
      <c r="J23" s="2">
        <v>216.7</v>
      </c>
      <c r="K23" s="2">
        <v>175.8</v>
      </c>
      <c r="L23" s="2">
        <v>261.10000000000002</v>
      </c>
      <c r="M23" s="2">
        <v>329.7</v>
      </c>
      <c r="N23" s="14">
        <v>261.8</v>
      </c>
      <c r="O23" s="15">
        <v>3141.7</v>
      </c>
      <c r="P23" s="9">
        <v>1887</v>
      </c>
      <c r="R23" s="2"/>
    </row>
    <row r="24" spans="1:18" x14ac:dyDescent="0.2">
      <c r="A24" s="1">
        <v>1888</v>
      </c>
      <c r="B24" s="2">
        <v>131.80000000000001</v>
      </c>
      <c r="C24" s="2">
        <v>39.799999999999997</v>
      </c>
      <c r="D24" s="2">
        <v>89.1</v>
      </c>
      <c r="E24" s="2">
        <v>153.9</v>
      </c>
      <c r="F24" s="2">
        <v>258.3</v>
      </c>
      <c r="G24" s="2">
        <v>192.5</v>
      </c>
      <c r="H24" s="2">
        <v>72.8</v>
      </c>
      <c r="I24" s="2">
        <v>18</v>
      </c>
      <c r="J24" s="2">
        <v>219.4</v>
      </c>
      <c r="K24" s="2">
        <v>90.9</v>
      </c>
      <c r="L24" s="2">
        <v>148</v>
      </c>
      <c r="M24" s="2">
        <v>190.5</v>
      </c>
      <c r="N24" s="14">
        <v>133.69999999999999</v>
      </c>
      <c r="O24" s="15">
        <v>1605</v>
      </c>
      <c r="P24" s="9">
        <v>1888</v>
      </c>
      <c r="R24" s="2"/>
    </row>
    <row r="25" spans="1:18" x14ac:dyDescent="0.2">
      <c r="A25" s="1">
        <v>1889</v>
      </c>
      <c r="B25" s="2">
        <v>154.4</v>
      </c>
      <c r="C25" s="2">
        <v>179.5</v>
      </c>
      <c r="D25" s="2">
        <v>58.1</v>
      </c>
      <c r="E25" s="2">
        <v>66</v>
      </c>
      <c r="F25" s="2">
        <v>224.2</v>
      </c>
      <c r="G25" s="2">
        <v>138.6</v>
      </c>
      <c r="H25" s="2">
        <v>237.7</v>
      </c>
      <c r="I25" s="2">
        <v>144.19999999999999</v>
      </c>
      <c r="J25" s="2">
        <v>308.10000000000002</v>
      </c>
      <c r="K25" s="2">
        <v>150.80000000000001</v>
      </c>
      <c r="L25" s="2">
        <v>340.3</v>
      </c>
      <c r="M25" s="2">
        <v>147</v>
      </c>
      <c r="N25" s="14">
        <v>179.1</v>
      </c>
      <c r="O25" s="15">
        <v>2148.9</v>
      </c>
      <c r="P25" s="9">
        <v>1889</v>
      </c>
      <c r="R25" s="2"/>
    </row>
    <row r="26" spans="1:18" x14ac:dyDescent="0.2">
      <c r="A26" s="1">
        <v>1890</v>
      </c>
      <c r="B26" s="2">
        <v>222.8</v>
      </c>
      <c r="C26" s="2">
        <v>316.7</v>
      </c>
      <c r="D26" s="2">
        <v>251.7</v>
      </c>
      <c r="E26" s="2">
        <v>202.4</v>
      </c>
      <c r="F26" s="2">
        <v>85.6</v>
      </c>
      <c r="G26" s="2">
        <v>160.30000000000001</v>
      </c>
      <c r="H26" s="2">
        <v>527.29999999999995</v>
      </c>
      <c r="I26" s="2">
        <v>205.5</v>
      </c>
      <c r="J26" s="2">
        <v>210.6</v>
      </c>
      <c r="K26" s="2">
        <v>230.4</v>
      </c>
      <c r="L26" s="2">
        <v>341.1</v>
      </c>
      <c r="M26" s="2">
        <v>423.4</v>
      </c>
      <c r="N26" s="14">
        <v>264.8</v>
      </c>
      <c r="O26" s="15">
        <v>3177.8</v>
      </c>
      <c r="P26" s="9">
        <v>1890</v>
      </c>
      <c r="R26" s="2"/>
    </row>
    <row r="27" spans="1:18" x14ac:dyDescent="0.2">
      <c r="A27" s="1">
        <v>1891</v>
      </c>
      <c r="B27" s="2">
        <v>284.39999999999998</v>
      </c>
      <c r="C27" s="2">
        <v>141.69999999999999</v>
      </c>
      <c r="D27" s="2">
        <v>184.1</v>
      </c>
      <c r="E27" s="2">
        <v>254</v>
      </c>
      <c r="F27" s="2">
        <v>159.19999999999999</v>
      </c>
      <c r="G27" s="2">
        <v>188.4</v>
      </c>
      <c r="H27" s="2">
        <v>126.2</v>
      </c>
      <c r="I27" s="2">
        <v>203.2</v>
      </c>
      <c r="J27" s="2">
        <v>198.6</v>
      </c>
      <c r="K27" s="2">
        <v>169.9</v>
      </c>
      <c r="L27" s="2">
        <v>231.6</v>
      </c>
      <c r="M27" s="2">
        <v>127.7</v>
      </c>
      <c r="N27" s="14">
        <v>189.1</v>
      </c>
      <c r="O27" s="15">
        <v>2269</v>
      </c>
      <c r="P27" s="9">
        <v>1891</v>
      </c>
      <c r="R27" s="2"/>
    </row>
    <row r="28" spans="1:18" x14ac:dyDescent="0.2">
      <c r="A28" s="1">
        <v>1892</v>
      </c>
      <c r="B28" s="2">
        <v>172.4</v>
      </c>
      <c r="C28" s="2">
        <v>101.6</v>
      </c>
      <c r="D28" s="2">
        <v>261.8</v>
      </c>
      <c r="E28" s="2">
        <v>189.4</v>
      </c>
      <c r="F28" s="2">
        <v>386.6</v>
      </c>
      <c r="G28" s="2">
        <v>82.8</v>
      </c>
      <c r="H28" s="2">
        <v>146.5</v>
      </c>
      <c r="I28" s="2">
        <v>203.2</v>
      </c>
      <c r="J28" s="2">
        <v>157.9</v>
      </c>
      <c r="K28" s="2">
        <v>192</v>
      </c>
      <c r="L28" s="2">
        <v>262.8</v>
      </c>
      <c r="M28" s="2">
        <v>469.3</v>
      </c>
      <c r="N28" s="14">
        <v>218.9</v>
      </c>
      <c r="O28" s="15">
        <v>2626.3</v>
      </c>
      <c r="P28" s="9">
        <v>1892</v>
      </c>
      <c r="R28" s="2"/>
    </row>
    <row r="29" spans="1:18" x14ac:dyDescent="0.2">
      <c r="A29" s="1">
        <v>1893</v>
      </c>
      <c r="B29" s="8">
        <v>818.6</v>
      </c>
      <c r="C29" s="2">
        <v>134.4</v>
      </c>
      <c r="D29" s="2">
        <v>132.80000000000001</v>
      </c>
      <c r="E29" s="2">
        <v>213.4</v>
      </c>
      <c r="F29" s="2">
        <v>91.7</v>
      </c>
      <c r="G29" s="2">
        <v>142.5</v>
      </c>
      <c r="H29" s="2">
        <v>223.5</v>
      </c>
      <c r="I29" s="2">
        <v>265.39999999999998</v>
      </c>
      <c r="J29" s="2">
        <v>125.5</v>
      </c>
      <c r="K29" s="2">
        <v>309.39999999999998</v>
      </c>
      <c r="L29" s="2">
        <v>186.7</v>
      </c>
      <c r="M29" s="2">
        <v>379</v>
      </c>
      <c r="N29" s="14">
        <v>251.8</v>
      </c>
      <c r="O29" s="15">
        <v>3022.9</v>
      </c>
      <c r="P29" s="9">
        <v>1893</v>
      </c>
      <c r="R29" s="2"/>
    </row>
    <row r="30" spans="1:18" x14ac:dyDescent="0.2">
      <c r="A30" s="1">
        <v>1894</v>
      </c>
      <c r="B30" s="2">
        <v>221.7</v>
      </c>
      <c r="C30" s="2">
        <v>22.3</v>
      </c>
      <c r="D30" s="2">
        <v>356.6</v>
      </c>
      <c r="E30" s="2">
        <v>134.1</v>
      </c>
      <c r="F30" s="2">
        <v>99</v>
      </c>
      <c r="G30" s="2">
        <v>195</v>
      </c>
      <c r="H30" s="2">
        <v>138.9</v>
      </c>
      <c r="I30" s="2">
        <v>292.60000000000002</v>
      </c>
      <c r="J30" s="2">
        <v>130.30000000000001</v>
      </c>
      <c r="K30" s="2">
        <v>95.2</v>
      </c>
      <c r="L30" s="2">
        <v>227</v>
      </c>
      <c r="M30" s="2">
        <v>156.69999999999999</v>
      </c>
      <c r="N30" s="14">
        <v>172.5</v>
      </c>
      <c r="O30" s="15">
        <v>2069.4</v>
      </c>
      <c r="P30" s="9">
        <v>1894</v>
      </c>
      <c r="R30" s="2"/>
    </row>
    <row r="31" spans="1:18" x14ac:dyDescent="0.2">
      <c r="A31" s="1">
        <v>1895</v>
      </c>
      <c r="B31" s="2">
        <v>138.9</v>
      </c>
      <c r="C31" s="2">
        <v>73.099999999999994</v>
      </c>
      <c r="D31" s="2">
        <v>153.6</v>
      </c>
      <c r="E31" s="2">
        <v>324.60000000000002</v>
      </c>
      <c r="F31" s="2">
        <v>186.4</v>
      </c>
      <c r="G31" s="2">
        <v>197.6</v>
      </c>
      <c r="H31" s="2">
        <v>226.3</v>
      </c>
      <c r="I31" s="2">
        <v>196</v>
      </c>
      <c r="J31" s="2">
        <v>105.4</v>
      </c>
      <c r="K31" s="2">
        <v>246.1</v>
      </c>
      <c r="L31" s="2">
        <v>296.60000000000002</v>
      </c>
      <c r="M31" s="2">
        <v>354.5</v>
      </c>
      <c r="N31" s="14">
        <v>208.3</v>
      </c>
      <c r="O31" s="15">
        <v>2499.1</v>
      </c>
      <c r="P31" s="9">
        <v>1895</v>
      </c>
      <c r="R31" s="2"/>
    </row>
    <row r="32" spans="1:18" x14ac:dyDescent="0.2">
      <c r="A32" s="1">
        <v>1896</v>
      </c>
      <c r="B32" s="2">
        <v>98.5</v>
      </c>
      <c r="C32" s="2">
        <v>109.9</v>
      </c>
      <c r="D32" s="2">
        <v>172.2</v>
      </c>
      <c r="E32" s="2">
        <v>73.599999999999994</v>
      </c>
      <c r="F32" s="2">
        <v>117</v>
      </c>
      <c r="G32" s="2">
        <v>161.69999999999999</v>
      </c>
      <c r="H32" s="2">
        <v>140.4</v>
      </c>
      <c r="I32" s="2">
        <v>194.8</v>
      </c>
      <c r="J32" s="2">
        <v>112.5</v>
      </c>
      <c r="K32" s="2">
        <v>206.5</v>
      </c>
      <c r="L32" s="2">
        <v>139.4</v>
      </c>
      <c r="M32" s="2">
        <v>318.7</v>
      </c>
      <c r="N32" s="14">
        <v>153.80000000000001</v>
      </c>
      <c r="O32" s="15">
        <v>1845.2</v>
      </c>
      <c r="P32" s="9">
        <v>1896</v>
      </c>
      <c r="R32" s="2"/>
    </row>
    <row r="33" spans="1:18" x14ac:dyDescent="0.2">
      <c r="A33" s="1">
        <v>1897</v>
      </c>
      <c r="B33" s="2">
        <v>94.9</v>
      </c>
      <c r="C33" s="2">
        <v>471.9</v>
      </c>
      <c r="D33" s="2">
        <v>295.39999999999998</v>
      </c>
      <c r="E33" s="2">
        <v>171.4</v>
      </c>
      <c r="F33" s="2">
        <v>296.10000000000002</v>
      </c>
      <c r="G33" s="2">
        <v>159.5</v>
      </c>
      <c r="H33" s="2">
        <v>130.5</v>
      </c>
      <c r="I33" s="2">
        <v>163.5</v>
      </c>
      <c r="J33" s="2">
        <v>105.4</v>
      </c>
      <c r="K33" s="2">
        <v>334.7</v>
      </c>
      <c r="L33" s="2">
        <v>223.2</v>
      </c>
      <c r="M33" s="2">
        <v>171.9</v>
      </c>
      <c r="N33" s="14">
        <v>218.2</v>
      </c>
      <c r="O33" s="15">
        <v>2618.4</v>
      </c>
      <c r="P33" s="9">
        <v>1897</v>
      </c>
      <c r="R33" s="2"/>
    </row>
    <row r="34" spans="1:18" x14ac:dyDescent="0.2">
      <c r="A34" s="1">
        <v>1898</v>
      </c>
      <c r="B34" s="2">
        <v>243.3</v>
      </c>
      <c r="C34" s="2">
        <v>208.5</v>
      </c>
      <c r="D34" s="2">
        <v>273.3</v>
      </c>
      <c r="E34" s="2">
        <v>240</v>
      </c>
      <c r="F34" s="2">
        <v>92.9</v>
      </c>
      <c r="G34" s="2">
        <v>192.7</v>
      </c>
      <c r="H34" s="2">
        <v>197.8</v>
      </c>
      <c r="I34" s="2">
        <v>173.7</v>
      </c>
      <c r="J34" s="2">
        <v>183.8</v>
      </c>
      <c r="K34" s="2">
        <v>266.10000000000002</v>
      </c>
      <c r="L34" s="2">
        <v>195.3</v>
      </c>
      <c r="M34" s="2">
        <v>302.2</v>
      </c>
      <c r="N34" s="14">
        <v>214.1</v>
      </c>
      <c r="O34" s="15">
        <v>2569.6</v>
      </c>
      <c r="P34" s="9">
        <v>1898</v>
      </c>
      <c r="R34" s="2"/>
    </row>
    <row r="35" spans="1:18" x14ac:dyDescent="0.2">
      <c r="A35" s="1">
        <v>1899</v>
      </c>
      <c r="B35" s="2">
        <v>300.2</v>
      </c>
      <c r="C35" s="2">
        <v>34.5</v>
      </c>
      <c r="D35" s="2">
        <v>399</v>
      </c>
      <c r="E35" s="2">
        <v>225.5</v>
      </c>
      <c r="F35" s="2">
        <v>80.2</v>
      </c>
      <c r="G35" s="2">
        <v>130.80000000000001</v>
      </c>
      <c r="H35" s="2">
        <v>131</v>
      </c>
      <c r="I35" s="2">
        <v>145.5</v>
      </c>
      <c r="J35" s="2">
        <v>305.8</v>
      </c>
      <c r="K35" s="2">
        <v>151.30000000000001</v>
      </c>
      <c r="L35" s="2">
        <v>357.3</v>
      </c>
      <c r="M35" s="2">
        <v>363.7</v>
      </c>
      <c r="N35" s="14">
        <v>218.7</v>
      </c>
      <c r="O35" s="15">
        <v>2624.8</v>
      </c>
      <c r="P35" s="9">
        <v>1899</v>
      </c>
      <c r="R35" s="2"/>
    </row>
    <row r="36" spans="1:18" x14ac:dyDescent="0.2">
      <c r="A36" s="1">
        <v>1900</v>
      </c>
      <c r="B36" s="2">
        <v>202.6</v>
      </c>
      <c r="C36" s="2">
        <v>105.1</v>
      </c>
      <c r="D36" s="2">
        <v>170.9</v>
      </c>
      <c r="E36" s="2">
        <v>454.9</v>
      </c>
      <c r="F36" s="2">
        <v>155.69999999999999</v>
      </c>
      <c r="G36" s="2">
        <v>216.6</v>
      </c>
      <c r="H36" s="2">
        <v>141.69999999999999</v>
      </c>
      <c r="I36" s="2">
        <v>243.5</v>
      </c>
      <c r="J36" s="2">
        <v>61.4</v>
      </c>
      <c r="K36" s="2">
        <v>140.69999999999999</v>
      </c>
      <c r="L36" s="2">
        <v>323</v>
      </c>
      <c r="M36" s="2">
        <v>104.3</v>
      </c>
      <c r="N36" s="14">
        <v>193.4</v>
      </c>
      <c r="O36" s="15">
        <v>2320.4</v>
      </c>
      <c r="P36" s="9">
        <v>1900</v>
      </c>
      <c r="R36" s="2"/>
    </row>
    <row r="37" spans="1:18" x14ac:dyDescent="0.2">
      <c r="A37" s="1">
        <v>1901</v>
      </c>
      <c r="B37" s="2">
        <v>92.9</v>
      </c>
      <c r="C37" s="2">
        <v>176.2</v>
      </c>
      <c r="D37" s="2">
        <v>176.7</v>
      </c>
      <c r="E37" s="2">
        <v>153.4</v>
      </c>
      <c r="F37" s="2">
        <v>160</v>
      </c>
      <c r="G37" s="2">
        <v>203.7</v>
      </c>
      <c r="H37" s="2">
        <v>262.10000000000002</v>
      </c>
      <c r="I37" s="2">
        <v>113.5</v>
      </c>
      <c r="J37" s="2">
        <v>170.9</v>
      </c>
      <c r="K37" s="2">
        <v>190.7</v>
      </c>
      <c r="L37" s="2">
        <v>210.8</v>
      </c>
      <c r="M37" s="2">
        <v>222.7</v>
      </c>
      <c r="N37" s="14">
        <v>177.8</v>
      </c>
      <c r="O37" s="15">
        <v>2133.6</v>
      </c>
      <c r="P37" s="9">
        <v>1901</v>
      </c>
      <c r="R37" s="2"/>
    </row>
    <row r="38" spans="1:18" x14ac:dyDescent="0.2">
      <c r="A38" s="1">
        <v>1902</v>
      </c>
      <c r="B38" s="2">
        <v>456.4</v>
      </c>
      <c r="C38" s="2">
        <v>223</v>
      </c>
      <c r="D38" s="2">
        <v>85.8</v>
      </c>
      <c r="E38" s="2">
        <v>225.2</v>
      </c>
      <c r="F38" s="2">
        <v>92.2</v>
      </c>
      <c r="G38" s="2">
        <v>143.69999999999999</v>
      </c>
      <c r="H38" s="2">
        <v>53.5</v>
      </c>
      <c r="I38" s="2">
        <v>117.3</v>
      </c>
      <c r="J38" s="2">
        <v>88.1</v>
      </c>
      <c r="K38" s="2">
        <v>55.8</v>
      </c>
      <c r="L38" s="2">
        <v>114.8</v>
      </c>
      <c r="M38" s="2">
        <v>310.10000000000002</v>
      </c>
      <c r="N38" s="14">
        <v>163.80000000000001</v>
      </c>
      <c r="O38" s="15">
        <v>1965.9</v>
      </c>
      <c r="P38" s="9">
        <v>1902</v>
      </c>
      <c r="R38" s="2"/>
    </row>
    <row r="39" spans="1:18" x14ac:dyDescent="0.2">
      <c r="A39" s="1">
        <v>1903</v>
      </c>
      <c r="B39" s="2">
        <v>441.5</v>
      </c>
      <c r="C39" s="2">
        <v>240.2</v>
      </c>
      <c r="D39" s="2">
        <v>158.19999999999999</v>
      </c>
      <c r="E39" s="2">
        <v>236.7</v>
      </c>
      <c r="F39" s="2">
        <v>115.1</v>
      </c>
      <c r="G39" s="2">
        <v>139.19999999999999</v>
      </c>
      <c r="H39" s="2">
        <v>177.5</v>
      </c>
      <c r="I39" s="2">
        <v>324.89999999999998</v>
      </c>
      <c r="J39" s="2">
        <v>124.2</v>
      </c>
      <c r="K39" s="2">
        <v>113.3</v>
      </c>
      <c r="L39" s="2">
        <v>257.3</v>
      </c>
      <c r="M39" s="2">
        <v>274.60000000000002</v>
      </c>
      <c r="N39" s="14">
        <v>216.8</v>
      </c>
      <c r="O39" s="15">
        <v>2602.4</v>
      </c>
      <c r="P39" s="9">
        <v>1903</v>
      </c>
      <c r="R39" s="2"/>
    </row>
    <row r="40" spans="1:18" x14ac:dyDescent="0.2">
      <c r="A40" s="1">
        <v>1904</v>
      </c>
      <c r="B40" s="2">
        <v>517.1</v>
      </c>
      <c r="C40" s="2">
        <v>178.1</v>
      </c>
      <c r="D40" s="2">
        <v>135.9</v>
      </c>
      <c r="E40" s="2">
        <v>295.7</v>
      </c>
      <c r="F40" s="2">
        <v>104.1</v>
      </c>
      <c r="G40" s="2">
        <v>122.7</v>
      </c>
      <c r="H40" s="2">
        <v>203.2</v>
      </c>
      <c r="I40" s="2">
        <v>314.39999999999998</v>
      </c>
      <c r="J40" s="2">
        <v>146.5</v>
      </c>
      <c r="K40" s="2">
        <v>210.6</v>
      </c>
      <c r="L40" s="2">
        <v>200.7</v>
      </c>
      <c r="M40" s="2">
        <v>227</v>
      </c>
      <c r="N40" s="14">
        <v>221.3</v>
      </c>
      <c r="O40" s="15">
        <v>2656.1</v>
      </c>
      <c r="P40" s="9">
        <v>1904</v>
      </c>
      <c r="R40" s="2"/>
    </row>
    <row r="41" spans="1:18" x14ac:dyDescent="0.2">
      <c r="A41" s="1">
        <v>1905</v>
      </c>
      <c r="B41" s="2">
        <v>125.2</v>
      </c>
      <c r="C41" s="2">
        <v>262.8</v>
      </c>
      <c r="D41" s="2">
        <v>85</v>
      </c>
      <c r="E41" s="2">
        <v>236.4</v>
      </c>
      <c r="F41" s="2">
        <v>237.7</v>
      </c>
      <c r="G41" s="2">
        <v>151.1</v>
      </c>
      <c r="H41" s="2">
        <v>171.9</v>
      </c>
      <c r="I41" s="2">
        <v>116.3</v>
      </c>
      <c r="J41" s="2">
        <v>73.400000000000006</v>
      </c>
      <c r="K41" s="2">
        <v>126.4</v>
      </c>
      <c r="L41" s="2">
        <v>233.1</v>
      </c>
      <c r="M41" s="2">
        <v>280.39999999999998</v>
      </c>
      <c r="N41" s="14">
        <v>175</v>
      </c>
      <c r="O41" s="15">
        <v>2099.6999999999998</v>
      </c>
      <c r="P41" s="9">
        <v>1905</v>
      </c>
      <c r="R41" s="2"/>
    </row>
    <row r="42" spans="1:18" x14ac:dyDescent="0.2">
      <c r="A42" s="1">
        <v>1906</v>
      </c>
      <c r="B42" s="2">
        <v>410.5</v>
      </c>
      <c r="C42" s="2">
        <v>152.1</v>
      </c>
      <c r="D42" s="2">
        <v>300</v>
      </c>
      <c r="E42" s="2">
        <v>140</v>
      </c>
      <c r="F42" s="2">
        <v>145</v>
      </c>
      <c r="G42" s="2">
        <v>328.9</v>
      </c>
      <c r="H42" s="2">
        <v>278.89999999999998</v>
      </c>
      <c r="I42" s="2">
        <v>142.19999999999999</v>
      </c>
      <c r="J42" s="2">
        <v>278.10000000000002</v>
      </c>
      <c r="K42" s="2">
        <v>315.2</v>
      </c>
      <c r="L42" s="2">
        <v>323.60000000000002</v>
      </c>
      <c r="M42" s="2">
        <v>390.7</v>
      </c>
      <c r="N42" s="14">
        <v>267.10000000000002</v>
      </c>
      <c r="O42" s="15">
        <v>3205.2</v>
      </c>
      <c r="P42" s="9">
        <v>1906</v>
      </c>
      <c r="R42" s="2"/>
    </row>
    <row r="43" spans="1:18" x14ac:dyDescent="0.2">
      <c r="A43" s="1">
        <v>1907</v>
      </c>
      <c r="B43" s="2">
        <v>132</v>
      </c>
      <c r="C43" s="2">
        <v>134.1</v>
      </c>
      <c r="D43" s="2">
        <v>126.2</v>
      </c>
      <c r="E43" s="2">
        <v>105.9</v>
      </c>
      <c r="F43" s="2">
        <v>166.1</v>
      </c>
      <c r="G43" s="2">
        <v>165.6</v>
      </c>
      <c r="H43" s="2">
        <v>309.89999999999998</v>
      </c>
      <c r="I43" s="2">
        <v>161.5</v>
      </c>
      <c r="J43" s="2">
        <v>151.6</v>
      </c>
      <c r="K43" s="2">
        <v>282.39999999999998</v>
      </c>
      <c r="L43" s="2">
        <v>106.1</v>
      </c>
      <c r="M43" s="2">
        <v>343.6</v>
      </c>
      <c r="N43" s="14">
        <v>182.1</v>
      </c>
      <c r="O43" s="15">
        <v>2185</v>
      </c>
      <c r="P43" s="9">
        <v>1907</v>
      </c>
      <c r="R43" s="2"/>
    </row>
    <row r="44" spans="1:18" x14ac:dyDescent="0.2">
      <c r="A44" s="1">
        <v>1908</v>
      </c>
      <c r="B44" s="2">
        <v>108.4</v>
      </c>
      <c r="C44" s="2">
        <v>150.30000000000001</v>
      </c>
      <c r="D44" s="2">
        <v>137.6</v>
      </c>
      <c r="E44" s="2">
        <v>208.7</v>
      </c>
      <c r="F44" s="2">
        <v>166.1</v>
      </c>
      <c r="G44" s="2">
        <v>133</v>
      </c>
      <c r="H44" s="2">
        <v>158.4</v>
      </c>
      <c r="I44" s="2">
        <v>103.3</v>
      </c>
      <c r="J44" s="2">
        <v>129</v>
      </c>
      <c r="K44" s="2">
        <v>197.1</v>
      </c>
      <c r="L44" s="2">
        <v>182.8</v>
      </c>
      <c r="M44" s="2">
        <v>494.7</v>
      </c>
      <c r="N44" s="14">
        <v>180.8</v>
      </c>
      <c r="O44" s="15">
        <v>2169.4</v>
      </c>
      <c r="P44" s="9">
        <v>1908</v>
      </c>
      <c r="R44" s="2"/>
    </row>
    <row r="45" spans="1:18" x14ac:dyDescent="0.2">
      <c r="A45" s="1">
        <v>1909</v>
      </c>
      <c r="B45" s="2">
        <v>372.3</v>
      </c>
      <c r="C45" s="2">
        <v>239</v>
      </c>
      <c r="D45" s="2">
        <v>479.3</v>
      </c>
      <c r="E45" s="2">
        <v>292.10000000000002</v>
      </c>
      <c r="F45" s="2">
        <v>118.8</v>
      </c>
      <c r="G45" s="2">
        <v>267.7</v>
      </c>
      <c r="H45" s="2">
        <v>26.1</v>
      </c>
      <c r="I45" s="2">
        <v>184.6</v>
      </c>
      <c r="J45" s="2">
        <v>149.80000000000001</v>
      </c>
      <c r="K45" s="2">
        <v>134.30000000000001</v>
      </c>
      <c r="L45" s="2">
        <v>245.1</v>
      </c>
      <c r="M45" s="2">
        <v>279.10000000000002</v>
      </c>
      <c r="N45" s="14">
        <v>232.3</v>
      </c>
      <c r="O45" s="15">
        <v>2788.2</v>
      </c>
      <c r="P45" s="9">
        <v>1909</v>
      </c>
      <c r="R45" s="2"/>
    </row>
    <row r="46" spans="1:18" x14ac:dyDescent="0.2">
      <c r="A46" s="1">
        <v>1910</v>
      </c>
      <c r="B46" s="2">
        <v>141.19999999999999</v>
      </c>
      <c r="C46" s="2">
        <v>566.70000000000005</v>
      </c>
      <c r="D46" s="2">
        <v>246.8</v>
      </c>
      <c r="E46" s="2">
        <v>214.1</v>
      </c>
      <c r="F46" s="2">
        <v>173.9</v>
      </c>
      <c r="G46" s="2">
        <v>167.6</v>
      </c>
      <c r="H46" s="2">
        <v>164.5</v>
      </c>
      <c r="I46" s="2">
        <v>196.5</v>
      </c>
      <c r="J46" s="2">
        <v>276.8</v>
      </c>
      <c r="K46" s="2">
        <v>277.60000000000002</v>
      </c>
      <c r="L46" s="2">
        <v>230.1</v>
      </c>
      <c r="M46" s="2">
        <v>204.9</v>
      </c>
      <c r="N46" s="14">
        <v>238.4</v>
      </c>
      <c r="O46" s="15">
        <v>2860.7</v>
      </c>
      <c r="P46" s="9">
        <v>1910</v>
      </c>
      <c r="R46" s="2"/>
    </row>
    <row r="47" spans="1:18" x14ac:dyDescent="0.2">
      <c r="A47" s="1">
        <v>1911</v>
      </c>
      <c r="B47" s="2">
        <v>293.8</v>
      </c>
      <c r="C47" s="2">
        <v>64.7</v>
      </c>
      <c r="D47" s="2">
        <v>28.7</v>
      </c>
      <c r="E47" s="2">
        <v>97.2</v>
      </c>
      <c r="F47" s="2">
        <v>270.5</v>
      </c>
      <c r="G47" s="2">
        <v>94.9</v>
      </c>
      <c r="H47" s="2">
        <v>104.9</v>
      </c>
      <c r="I47" s="2">
        <v>223.5</v>
      </c>
      <c r="J47" s="2">
        <v>141.69999999999999</v>
      </c>
      <c r="K47" s="2">
        <v>230.3</v>
      </c>
      <c r="L47" s="2">
        <v>429.5</v>
      </c>
      <c r="M47" s="2">
        <v>257.5</v>
      </c>
      <c r="N47" s="14">
        <v>186.4</v>
      </c>
      <c r="O47" s="15">
        <v>2237.1999999999998</v>
      </c>
      <c r="P47" s="9">
        <v>1911</v>
      </c>
      <c r="R47" s="2"/>
    </row>
    <row r="48" spans="1:18" x14ac:dyDescent="0.2">
      <c r="A48" s="1">
        <v>1912</v>
      </c>
      <c r="B48" s="2">
        <v>136.1</v>
      </c>
      <c r="C48" s="2">
        <v>378.7</v>
      </c>
      <c r="D48" s="2">
        <v>18.5</v>
      </c>
      <c r="E48" s="2">
        <v>178.5</v>
      </c>
      <c r="F48" s="2">
        <v>195.8</v>
      </c>
      <c r="G48" s="2">
        <v>217.4</v>
      </c>
      <c r="H48" s="2">
        <v>109.7</v>
      </c>
      <c r="I48" s="2">
        <v>279.60000000000002</v>
      </c>
      <c r="J48" s="2">
        <v>170.1</v>
      </c>
      <c r="K48" s="2">
        <v>254.5</v>
      </c>
      <c r="L48" s="2">
        <v>193.5</v>
      </c>
      <c r="M48" s="2">
        <v>468.8</v>
      </c>
      <c r="N48" s="14">
        <v>216.8</v>
      </c>
      <c r="O48" s="15">
        <v>2601.1999999999998</v>
      </c>
      <c r="P48" s="9">
        <v>1912</v>
      </c>
      <c r="R48" s="2"/>
    </row>
    <row r="49" spans="1:18" x14ac:dyDescent="0.2">
      <c r="A49" s="1">
        <v>1913</v>
      </c>
      <c r="B49" s="2">
        <v>499.4</v>
      </c>
      <c r="C49" s="2">
        <v>235</v>
      </c>
      <c r="D49" s="2">
        <v>528.29999999999995</v>
      </c>
      <c r="E49" s="2">
        <v>279.2</v>
      </c>
      <c r="F49" s="2">
        <v>199.4</v>
      </c>
      <c r="G49" s="2">
        <v>325.39999999999998</v>
      </c>
      <c r="H49" s="2">
        <v>116.3</v>
      </c>
      <c r="I49" s="2">
        <v>64.5</v>
      </c>
      <c r="J49" s="2">
        <v>224.5</v>
      </c>
      <c r="K49" s="2">
        <v>266.7</v>
      </c>
      <c r="L49" s="2">
        <v>415.8</v>
      </c>
      <c r="M49" s="2">
        <v>297.89999999999998</v>
      </c>
      <c r="N49" s="14">
        <v>287.7</v>
      </c>
      <c r="O49" s="15">
        <v>3452.4</v>
      </c>
      <c r="P49" s="9">
        <v>1913</v>
      </c>
      <c r="R49" s="2"/>
    </row>
    <row r="50" spans="1:18" x14ac:dyDescent="0.2">
      <c r="A50" s="1">
        <v>1914</v>
      </c>
      <c r="B50" s="2">
        <v>618.5</v>
      </c>
      <c r="C50" s="2">
        <v>77.2</v>
      </c>
      <c r="D50" s="2">
        <v>236.9</v>
      </c>
      <c r="E50" s="2">
        <v>338.3</v>
      </c>
      <c r="F50" s="2">
        <v>69.5</v>
      </c>
      <c r="G50" s="2">
        <v>222.2</v>
      </c>
      <c r="H50" s="2">
        <v>101.3</v>
      </c>
      <c r="I50" s="2">
        <v>33</v>
      </c>
      <c r="J50" s="2">
        <v>64.8</v>
      </c>
      <c r="K50" s="2">
        <v>55.1</v>
      </c>
      <c r="L50" s="2">
        <v>176</v>
      </c>
      <c r="M50" s="2">
        <v>187.1</v>
      </c>
      <c r="N50" s="14">
        <v>181.6</v>
      </c>
      <c r="O50" s="15">
        <v>2179.8000000000002</v>
      </c>
      <c r="P50" s="9">
        <v>1914</v>
      </c>
      <c r="R50" s="2"/>
    </row>
    <row r="51" spans="1:18" x14ac:dyDescent="0.2">
      <c r="A51" s="1">
        <v>1915</v>
      </c>
      <c r="B51" s="2">
        <v>235.4</v>
      </c>
      <c r="C51" s="2">
        <v>140.19999999999999</v>
      </c>
      <c r="D51" s="2">
        <v>110.2</v>
      </c>
      <c r="E51" s="2">
        <v>230.3</v>
      </c>
      <c r="F51" s="2">
        <v>72.099999999999994</v>
      </c>
      <c r="G51" s="2">
        <v>164.3</v>
      </c>
      <c r="H51" s="2">
        <v>214.3</v>
      </c>
      <c r="I51" s="2">
        <v>164.5</v>
      </c>
      <c r="J51" s="2">
        <v>137.1</v>
      </c>
      <c r="K51" s="2">
        <v>194.8</v>
      </c>
      <c r="L51" s="2">
        <v>308.60000000000002</v>
      </c>
      <c r="M51" s="2">
        <v>337.3</v>
      </c>
      <c r="N51" s="14">
        <v>192.4</v>
      </c>
      <c r="O51" s="15">
        <v>2309.1</v>
      </c>
      <c r="P51" s="9">
        <v>1915</v>
      </c>
      <c r="R51" s="2"/>
    </row>
    <row r="52" spans="1:18" x14ac:dyDescent="0.2">
      <c r="A52" s="1">
        <v>1916</v>
      </c>
      <c r="B52" s="2">
        <v>61</v>
      </c>
      <c r="C52" s="2">
        <v>11.2</v>
      </c>
      <c r="D52" s="2">
        <v>271.2</v>
      </c>
      <c r="E52" s="2">
        <v>77.7</v>
      </c>
      <c r="F52" s="2">
        <v>239.5</v>
      </c>
      <c r="G52" s="2">
        <v>167.8</v>
      </c>
      <c r="H52" s="2">
        <v>287.2</v>
      </c>
      <c r="I52" s="2">
        <v>260.3</v>
      </c>
      <c r="J52" s="2">
        <v>156.19999999999999</v>
      </c>
      <c r="K52" s="2">
        <v>197.3</v>
      </c>
      <c r="L52" s="2">
        <v>380.2</v>
      </c>
      <c r="M52" s="2">
        <v>231.1</v>
      </c>
      <c r="N52" s="14">
        <v>195</v>
      </c>
      <c r="O52" s="15">
        <v>2340.5</v>
      </c>
      <c r="P52" s="9">
        <v>1916</v>
      </c>
      <c r="R52" s="2"/>
    </row>
    <row r="53" spans="1:18" x14ac:dyDescent="0.2">
      <c r="A53" s="1">
        <v>1917</v>
      </c>
      <c r="B53" s="2">
        <v>411.9</v>
      </c>
      <c r="C53" s="2">
        <v>266.89999999999998</v>
      </c>
      <c r="D53" s="2">
        <v>289</v>
      </c>
      <c r="E53" s="2">
        <v>237.9</v>
      </c>
      <c r="F53" s="2">
        <v>180</v>
      </c>
      <c r="G53" s="2">
        <v>96.7</v>
      </c>
      <c r="H53" s="2">
        <v>55.6</v>
      </c>
      <c r="I53" s="2">
        <v>438.4</v>
      </c>
      <c r="J53" s="2">
        <v>276.60000000000002</v>
      </c>
      <c r="K53" s="2">
        <v>200.9</v>
      </c>
      <c r="L53" s="2">
        <v>183.6</v>
      </c>
      <c r="M53" s="2">
        <v>280.89999999999998</v>
      </c>
      <c r="N53" s="14">
        <v>243.2</v>
      </c>
      <c r="O53" s="15">
        <v>2918.4</v>
      </c>
      <c r="P53" s="9">
        <v>1917</v>
      </c>
      <c r="R53" s="2"/>
    </row>
    <row r="54" spans="1:18" x14ac:dyDescent="0.2">
      <c r="A54" s="1">
        <v>1918</v>
      </c>
      <c r="B54" s="2">
        <v>634.5</v>
      </c>
      <c r="C54" s="2">
        <v>48.5</v>
      </c>
      <c r="D54" s="2">
        <v>33.700000000000003</v>
      </c>
      <c r="E54" s="2">
        <v>219.2</v>
      </c>
      <c r="F54" s="2">
        <v>193.2</v>
      </c>
      <c r="G54" s="2">
        <v>344.4</v>
      </c>
      <c r="H54" s="2">
        <v>169.4</v>
      </c>
      <c r="I54" s="2">
        <v>66</v>
      </c>
      <c r="J54" s="2">
        <v>240.7</v>
      </c>
      <c r="K54" s="2">
        <v>162.80000000000001</v>
      </c>
      <c r="L54" s="2">
        <v>140.4</v>
      </c>
      <c r="M54" s="2">
        <v>236.9</v>
      </c>
      <c r="N54" s="14">
        <v>207.5</v>
      </c>
      <c r="O54" s="15">
        <v>2489.6999999999998</v>
      </c>
      <c r="P54" s="9">
        <v>1918</v>
      </c>
      <c r="R54" s="2"/>
    </row>
    <row r="55" spans="1:18" x14ac:dyDescent="0.2">
      <c r="A55" s="1">
        <v>1919</v>
      </c>
      <c r="B55" s="2">
        <v>325.60000000000002</v>
      </c>
      <c r="C55" s="2">
        <v>118.1</v>
      </c>
      <c r="D55" s="2">
        <v>248.6</v>
      </c>
      <c r="E55" s="2">
        <v>228.6</v>
      </c>
      <c r="F55" s="2">
        <v>213.3</v>
      </c>
      <c r="G55" s="2">
        <v>103.6</v>
      </c>
      <c r="H55" s="2">
        <v>274.5</v>
      </c>
      <c r="I55" s="2">
        <v>156.69999999999999</v>
      </c>
      <c r="J55" s="2">
        <v>122.9</v>
      </c>
      <c r="K55" s="2">
        <v>211</v>
      </c>
      <c r="L55" s="2">
        <v>238.2</v>
      </c>
      <c r="M55" s="2">
        <v>188.4</v>
      </c>
      <c r="N55" s="14">
        <v>202.5</v>
      </c>
      <c r="O55" s="15">
        <v>2429.5</v>
      </c>
      <c r="P55" s="9">
        <v>1919</v>
      </c>
      <c r="R55" s="2"/>
    </row>
    <row r="56" spans="1:18" x14ac:dyDescent="0.2">
      <c r="A56" s="1">
        <v>1920</v>
      </c>
      <c r="B56" s="2">
        <v>388.1</v>
      </c>
      <c r="C56" s="2">
        <v>175</v>
      </c>
      <c r="D56" s="2">
        <v>151.80000000000001</v>
      </c>
      <c r="E56" s="2">
        <v>77.900000000000006</v>
      </c>
      <c r="F56" s="2">
        <v>94.9</v>
      </c>
      <c r="G56" s="2">
        <v>56.9</v>
      </c>
      <c r="H56" s="2">
        <v>193.2</v>
      </c>
      <c r="I56" s="2">
        <v>267.2</v>
      </c>
      <c r="J56" s="2">
        <v>222.5</v>
      </c>
      <c r="K56" s="2">
        <v>246.6</v>
      </c>
      <c r="L56" s="2">
        <v>362.4</v>
      </c>
      <c r="M56" s="2">
        <v>94.7</v>
      </c>
      <c r="N56" s="14">
        <v>194.3</v>
      </c>
      <c r="O56" s="15">
        <v>2331.1</v>
      </c>
      <c r="P56" s="9">
        <v>1920</v>
      </c>
      <c r="R56" s="2"/>
    </row>
    <row r="57" spans="1:18" x14ac:dyDescent="0.2">
      <c r="A57" s="1">
        <v>1921</v>
      </c>
      <c r="B57" s="2">
        <v>421.3</v>
      </c>
      <c r="C57" s="2">
        <v>213.6</v>
      </c>
      <c r="D57" s="2">
        <v>226.5</v>
      </c>
      <c r="E57" s="2">
        <v>228</v>
      </c>
      <c r="F57" s="2">
        <v>175.2</v>
      </c>
      <c r="G57" s="2">
        <v>143.5</v>
      </c>
      <c r="H57" s="2">
        <v>155.9</v>
      </c>
      <c r="I57" s="2">
        <v>152.4</v>
      </c>
      <c r="J57" s="2">
        <v>212</v>
      </c>
      <c r="K57" s="2">
        <v>384.8</v>
      </c>
      <c r="L57" s="2">
        <v>257.3</v>
      </c>
      <c r="M57" s="2">
        <v>121.9</v>
      </c>
      <c r="N57" s="14">
        <v>224.4</v>
      </c>
      <c r="O57" s="15">
        <v>2692.4</v>
      </c>
      <c r="P57" s="9">
        <v>1921</v>
      </c>
      <c r="R57" s="2"/>
    </row>
    <row r="58" spans="1:18" x14ac:dyDescent="0.2">
      <c r="A58" s="1">
        <v>1922</v>
      </c>
      <c r="B58" s="2">
        <v>153.19999999999999</v>
      </c>
      <c r="C58" s="2">
        <v>198.4</v>
      </c>
      <c r="D58" s="2">
        <v>158.5</v>
      </c>
      <c r="E58" s="2">
        <v>168.4</v>
      </c>
      <c r="F58" s="2">
        <v>357.6</v>
      </c>
      <c r="G58" s="2">
        <v>127</v>
      </c>
      <c r="H58" s="2">
        <v>86.1</v>
      </c>
      <c r="I58" s="2">
        <v>293.39999999999998</v>
      </c>
      <c r="J58" s="2">
        <v>154.4</v>
      </c>
      <c r="K58" s="2">
        <v>269.5</v>
      </c>
      <c r="L58" s="2">
        <v>423.7</v>
      </c>
      <c r="M58" s="2">
        <v>206.5</v>
      </c>
      <c r="N58" s="14">
        <v>216.3</v>
      </c>
      <c r="O58" s="15">
        <v>2596.6999999999998</v>
      </c>
      <c r="P58" s="9">
        <v>1922</v>
      </c>
      <c r="R58" s="2"/>
    </row>
    <row r="59" spans="1:18" x14ac:dyDescent="0.2">
      <c r="A59" s="1">
        <v>1923</v>
      </c>
      <c r="B59" s="2">
        <v>401</v>
      </c>
      <c r="C59" s="2">
        <v>46.9</v>
      </c>
      <c r="D59" s="2">
        <v>250.6</v>
      </c>
      <c r="E59" s="2">
        <v>81</v>
      </c>
      <c r="F59" s="2">
        <v>111.7</v>
      </c>
      <c r="G59" s="2">
        <v>109.9</v>
      </c>
      <c r="H59" s="2">
        <v>231.6</v>
      </c>
      <c r="I59" s="2">
        <v>144.5</v>
      </c>
      <c r="J59" s="2">
        <v>134.6</v>
      </c>
      <c r="K59" s="2">
        <v>87.6</v>
      </c>
      <c r="L59" s="2">
        <v>167.3</v>
      </c>
      <c r="M59" s="2">
        <v>216.6</v>
      </c>
      <c r="N59" s="14">
        <v>165.3</v>
      </c>
      <c r="O59" s="15">
        <v>1983.3</v>
      </c>
      <c r="P59" s="9">
        <v>1923</v>
      </c>
      <c r="R59" s="2"/>
    </row>
    <row r="60" spans="1:18" x14ac:dyDescent="0.2">
      <c r="A60" s="1">
        <v>1924</v>
      </c>
      <c r="B60" s="2">
        <v>177.2</v>
      </c>
      <c r="C60" s="2">
        <v>501.4</v>
      </c>
      <c r="D60" s="2">
        <v>378.9</v>
      </c>
      <c r="E60" s="2">
        <v>94.4</v>
      </c>
      <c r="F60" s="2">
        <v>170.9</v>
      </c>
      <c r="G60" s="2">
        <v>152.6</v>
      </c>
      <c r="H60" s="2">
        <v>130.5</v>
      </c>
      <c r="I60" s="2">
        <v>190.5</v>
      </c>
      <c r="J60" s="2">
        <v>306.3</v>
      </c>
      <c r="K60" s="2">
        <v>214.3</v>
      </c>
      <c r="L60" s="2">
        <v>143</v>
      </c>
      <c r="M60" s="2">
        <v>128.69999999999999</v>
      </c>
      <c r="N60" s="14">
        <v>215.7</v>
      </c>
      <c r="O60" s="15">
        <v>2588.6999999999998</v>
      </c>
      <c r="P60" s="9">
        <v>1924</v>
      </c>
      <c r="R60" s="2"/>
    </row>
    <row r="61" spans="1:18" x14ac:dyDescent="0.2">
      <c r="A61" s="1">
        <v>1925</v>
      </c>
      <c r="B61" s="2">
        <v>490</v>
      </c>
      <c r="C61" s="2">
        <v>344.4</v>
      </c>
      <c r="D61" s="2">
        <v>153.19999999999999</v>
      </c>
      <c r="E61" s="2">
        <v>111.5</v>
      </c>
      <c r="F61" s="2">
        <v>252.7</v>
      </c>
      <c r="G61" s="2">
        <v>144</v>
      </c>
      <c r="H61" s="2">
        <v>105.9</v>
      </c>
      <c r="I61" s="2">
        <v>161.30000000000001</v>
      </c>
      <c r="J61" s="2">
        <v>180.6</v>
      </c>
      <c r="K61" s="2">
        <v>375.9</v>
      </c>
      <c r="L61" s="2">
        <v>278.10000000000002</v>
      </c>
      <c r="M61" s="2">
        <v>358.9</v>
      </c>
      <c r="N61" s="14">
        <v>246.3</v>
      </c>
      <c r="O61" s="15">
        <v>2956.5</v>
      </c>
      <c r="P61" s="9">
        <v>1925</v>
      </c>
      <c r="R61" s="2"/>
    </row>
    <row r="62" spans="1:18" x14ac:dyDescent="0.2">
      <c r="A62" s="1">
        <v>1926</v>
      </c>
      <c r="B62" s="2">
        <v>139.1</v>
      </c>
      <c r="C62" s="2">
        <v>179.5</v>
      </c>
      <c r="D62" s="2">
        <v>104.1</v>
      </c>
      <c r="E62" s="2">
        <v>180</v>
      </c>
      <c r="F62" s="2">
        <v>65.2</v>
      </c>
      <c r="G62" s="2">
        <v>136.6</v>
      </c>
      <c r="H62" s="2">
        <v>220.4</v>
      </c>
      <c r="I62" s="2">
        <v>148.80000000000001</v>
      </c>
      <c r="J62" s="2">
        <v>277.3</v>
      </c>
      <c r="K62" s="2">
        <v>192.5</v>
      </c>
      <c r="L62" s="2">
        <v>211.8</v>
      </c>
      <c r="M62" s="2">
        <v>316.7</v>
      </c>
      <c r="N62" s="14">
        <v>181</v>
      </c>
      <c r="O62" s="15">
        <v>2172</v>
      </c>
      <c r="P62" s="9">
        <v>1926</v>
      </c>
      <c r="R62" s="2"/>
    </row>
    <row r="63" spans="1:18" x14ac:dyDescent="0.2">
      <c r="A63" s="1">
        <v>1927</v>
      </c>
      <c r="B63" s="2">
        <v>337.8</v>
      </c>
      <c r="C63" s="2">
        <v>129.69999999999999</v>
      </c>
      <c r="D63" s="2">
        <v>307</v>
      </c>
      <c r="E63" s="2">
        <v>270</v>
      </c>
      <c r="F63" s="2">
        <v>236.9</v>
      </c>
      <c r="G63" s="2">
        <v>138.4</v>
      </c>
      <c r="H63" s="2">
        <v>77.2</v>
      </c>
      <c r="I63" s="2">
        <v>165.3</v>
      </c>
      <c r="J63" s="2">
        <v>159</v>
      </c>
      <c r="K63" s="2">
        <v>219.9</v>
      </c>
      <c r="L63" s="2">
        <v>232.1</v>
      </c>
      <c r="M63" s="2">
        <v>298.39999999999998</v>
      </c>
      <c r="N63" s="14">
        <v>214.3</v>
      </c>
      <c r="O63" s="15">
        <v>2571.6999999999998</v>
      </c>
      <c r="P63" s="9">
        <v>1927</v>
      </c>
      <c r="R63" s="2"/>
    </row>
    <row r="64" spans="1:18" x14ac:dyDescent="0.2">
      <c r="A64" s="1">
        <v>1928</v>
      </c>
      <c r="B64" s="2">
        <v>300.2</v>
      </c>
      <c r="C64" s="2">
        <v>330.4</v>
      </c>
      <c r="D64" s="2">
        <v>231.1</v>
      </c>
      <c r="E64" s="2">
        <v>219.7</v>
      </c>
      <c r="F64" s="2">
        <v>104.3</v>
      </c>
      <c r="G64" s="2">
        <v>93.4</v>
      </c>
      <c r="H64" s="2">
        <v>218.6</v>
      </c>
      <c r="I64" s="2">
        <v>230.8</v>
      </c>
      <c r="J64" s="2">
        <v>213.3</v>
      </c>
      <c r="K64" s="2">
        <v>230.6</v>
      </c>
      <c r="L64" s="2">
        <v>429.5</v>
      </c>
      <c r="M64" s="2">
        <v>172.4</v>
      </c>
      <c r="N64" s="14">
        <v>231.2</v>
      </c>
      <c r="O64" s="15">
        <v>2774.3</v>
      </c>
      <c r="P64" s="9">
        <v>1928</v>
      </c>
      <c r="R64" s="2"/>
    </row>
    <row r="65" spans="1:18" x14ac:dyDescent="0.2">
      <c r="A65" s="1">
        <v>1929</v>
      </c>
      <c r="B65" s="2">
        <v>116.3</v>
      </c>
      <c r="C65" s="2">
        <v>134.6</v>
      </c>
      <c r="D65" s="2">
        <v>207</v>
      </c>
      <c r="E65" s="2">
        <v>38.1</v>
      </c>
      <c r="F65" s="2">
        <v>187.1</v>
      </c>
      <c r="G65" s="2">
        <v>306.8</v>
      </c>
      <c r="H65" s="2">
        <v>39.4</v>
      </c>
      <c r="I65" s="2">
        <v>173.2</v>
      </c>
      <c r="J65" s="2">
        <v>183.3</v>
      </c>
      <c r="K65" s="2">
        <v>158.4</v>
      </c>
      <c r="L65" s="2">
        <v>239.5</v>
      </c>
      <c r="M65" s="2">
        <v>135.6</v>
      </c>
      <c r="N65" s="14">
        <v>159.9</v>
      </c>
      <c r="O65" s="15">
        <v>1919.2</v>
      </c>
      <c r="P65" s="9">
        <v>1929</v>
      </c>
      <c r="R65" s="2"/>
    </row>
    <row r="66" spans="1:18" x14ac:dyDescent="0.2">
      <c r="A66" s="1">
        <v>1930</v>
      </c>
      <c r="B66" s="2">
        <v>103.3</v>
      </c>
      <c r="C66" s="2">
        <v>79.2</v>
      </c>
      <c r="D66" s="2">
        <v>187.1</v>
      </c>
      <c r="E66" s="2">
        <v>251.7</v>
      </c>
      <c r="F66" s="2">
        <v>157.19999999999999</v>
      </c>
      <c r="G66" s="2">
        <v>264.89999999999998</v>
      </c>
      <c r="H66" s="2">
        <v>137.4</v>
      </c>
      <c r="I66" s="2">
        <v>45.7</v>
      </c>
      <c r="J66" s="2">
        <v>222.5</v>
      </c>
      <c r="K66" s="2">
        <v>234.6</v>
      </c>
      <c r="L66" s="2">
        <v>295.60000000000002</v>
      </c>
      <c r="M66" s="2">
        <v>187.7</v>
      </c>
      <c r="N66" s="14">
        <v>180.6</v>
      </c>
      <c r="O66" s="15">
        <v>2166.9</v>
      </c>
      <c r="P66" s="9">
        <v>1930</v>
      </c>
      <c r="R66" s="2"/>
    </row>
    <row r="67" spans="1:18" x14ac:dyDescent="0.2">
      <c r="A67" s="1">
        <v>1931</v>
      </c>
      <c r="B67" s="2">
        <v>293.60000000000002</v>
      </c>
      <c r="C67" s="2">
        <v>150.1</v>
      </c>
      <c r="D67" s="2">
        <v>131.5</v>
      </c>
      <c r="E67" s="2">
        <v>172.7</v>
      </c>
      <c r="F67" s="2">
        <v>176.7</v>
      </c>
      <c r="G67" s="2">
        <v>258.3</v>
      </c>
      <c r="H67" s="2">
        <v>176.2</v>
      </c>
      <c r="I67" s="2">
        <v>145.69999999999999</v>
      </c>
      <c r="J67" s="2">
        <v>248.6</v>
      </c>
      <c r="K67" s="2">
        <v>233.9</v>
      </c>
      <c r="L67" s="2">
        <v>266.10000000000002</v>
      </c>
      <c r="M67" s="2">
        <v>303</v>
      </c>
      <c r="N67" s="14">
        <v>213</v>
      </c>
      <c r="O67" s="15">
        <v>2556.4</v>
      </c>
      <c r="P67" s="9">
        <v>1931</v>
      </c>
      <c r="R67" s="2"/>
    </row>
    <row r="68" spans="1:18" x14ac:dyDescent="0.2">
      <c r="A68" s="1">
        <v>1932</v>
      </c>
      <c r="B68" s="2">
        <v>165.6</v>
      </c>
      <c r="C68" s="2">
        <v>130</v>
      </c>
      <c r="D68" s="2">
        <v>182.4</v>
      </c>
      <c r="E68" s="2">
        <v>161.80000000000001</v>
      </c>
      <c r="F68" s="2">
        <v>289.8</v>
      </c>
      <c r="G68" s="2">
        <v>179.6</v>
      </c>
      <c r="H68" s="2">
        <v>254</v>
      </c>
      <c r="I68" s="2">
        <v>89.9</v>
      </c>
      <c r="J68" s="2">
        <v>247.4</v>
      </c>
      <c r="K68" s="2">
        <v>90.7</v>
      </c>
      <c r="L68" s="2">
        <v>114.5</v>
      </c>
      <c r="M68" s="2">
        <v>62.5</v>
      </c>
      <c r="N68" s="14">
        <v>164</v>
      </c>
      <c r="O68" s="15">
        <v>1968.2</v>
      </c>
      <c r="P68" s="9">
        <v>1932</v>
      </c>
      <c r="R68" s="2"/>
    </row>
    <row r="69" spans="1:18" x14ac:dyDescent="0.2">
      <c r="A69" s="1">
        <v>1933</v>
      </c>
      <c r="B69" s="2">
        <v>279.89999999999998</v>
      </c>
      <c r="C69" s="2">
        <v>48.7</v>
      </c>
      <c r="D69" s="2">
        <v>278.60000000000002</v>
      </c>
      <c r="E69" s="2">
        <v>109.9</v>
      </c>
      <c r="F69" s="2">
        <v>159.69999999999999</v>
      </c>
      <c r="G69" s="2">
        <v>255.7</v>
      </c>
      <c r="H69" s="2">
        <v>120.1</v>
      </c>
      <c r="I69" s="2">
        <v>150.30000000000001</v>
      </c>
      <c r="J69" s="2">
        <v>153.1</v>
      </c>
      <c r="K69" s="2">
        <v>193.8</v>
      </c>
      <c r="L69" s="2">
        <v>231.6</v>
      </c>
      <c r="M69" s="2">
        <v>114</v>
      </c>
      <c r="N69" s="14">
        <v>174.6</v>
      </c>
      <c r="O69" s="15">
        <v>2095.4</v>
      </c>
      <c r="P69" s="9">
        <v>1933</v>
      </c>
      <c r="R69" s="2"/>
    </row>
    <row r="70" spans="1:18" x14ac:dyDescent="0.2">
      <c r="A70" s="1">
        <v>1934</v>
      </c>
      <c r="B70" s="2">
        <v>481</v>
      </c>
      <c r="C70" s="2">
        <v>154.1</v>
      </c>
      <c r="D70" s="2">
        <v>270.5</v>
      </c>
      <c r="E70" s="2">
        <v>91.9</v>
      </c>
      <c r="F70" s="2">
        <v>307.8</v>
      </c>
      <c r="G70" s="2">
        <v>213.1</v>
      </c>
      <c r="H70" s="2">
        <v>258.8</v>
      </c>
      <c r="I70" s="2">
        <v>151.1</v>
      </c>
      <c r="J70" s="2">
        <v>116</v>
      </c>
      <c r="K70" s="2">
        <v>261.60000000000002</v>
      </c>
      <c r="L70" s="2">
        <v>316.7</v>
      </c>
      <c r="M70" s="2">
        <v>83.3</v>
      </c>
      <c r="N70" s="14">
        <v>225.5</v>
      </c>
      <c r="O70" s="15">
        <v>2705.9</v>
      </c>
      <c r="P70" s="9">
        <v>1934</v>
      </c>
      <c r="R70" s="2"/>
    </row>
    <row r="71" spans="1:18" x14ac:dyDescent="0.2">
      <c r="A71" s="1">
        <v>1935</v>
      </c>
      <c r="B71" s="2">
        <v>94.4</v>
      </c>
      <c r="C71" s="2">
        <v>134.80000000000001</v>
      </c>
      <c r="D71" s="2">
        <v>205.7</v>
      </c>
      <c r="E71" s="2">
        <v>83</v>
      </c>
      <c r="F71" s="2">
        <v>173.7</v>
      </c>
      <c r="G71" s="2">
        <v>199.1</v>
      </c>
      <c r="H71" s="2">
        <v>78.400000000000006</v>
      </c>
      <c r="I71" s="2">
        <v>184.1</v>
      </c>
      <c r="J71" s="2">
        <v>102.3</v>
      </c>
      <c r="K71" s="2">
        <v>103.1</v>
      </c>
      <c r="L71" s="2">
        <v>250.4</v>
      </c>
      <c r="M71" s="2">
        <v>238.5</v>
      </c>
      <c r="N71" s="14">
        <v>153.9</v>
      </c>
      <c r="O71" s="15">
        <v>1847.5</v>
      </c>
      <c r="P71" s="9">
        <v>1935</v>
      </c>
      <c r="R71" s="2"/>
    </row>
    <row r="72" spans="1:18" x14ac:dyDescent="0.2">
      <c r="A72" s="1">
        <v>1936</v>
      </c>
      <c r="B72" s="2">
        <v>157.9</v>
      </c>
      <c r="C72" s="2">
        <v>28.4</v>
      </c>
      <c r="D72" s="2">
        <v>197.3</v>
      </c>
      <c r="E72" s="2">
        <v>177.8</v>
      </c>
      <c r="F72" s="2">
        <v>262.60000000000002</v>
      </c>
      <c r="G72" s="2">
        <v>92.7</v>
      </c>
      <c r="H72" s="2">
        <v>123.9</v>
      </c>
      <c r="I72" s="2">
        <v>113.7</v>
      </c>
      <c r="J72" s="2">
        <v>148.5</v>
      </c>
      <c r="K72" s="2">
        <v>293.8</v>
      </c>
      <c r="L72" s="2">
        <v>305</v>
      </c>
      <c r="M72" s="2">
        <v>269.7</v>
      </c>
      <c r="N72" s="14">
        <v>180.9</v>
      </c>
      <c r="O72" s="15">
        <v>2171.3000000000002</v>
      </c>
      <c r="P72" s="9">
        <v>1936</v>
      </c>
      <c r="R72" s="2"/>
    </row>
    <row r="73" spans="1:18" x14ac:dyDescent="0.2">
      <c r="A73" s="1">
        <v>1937</v>
      </c>
      <c r="B73" s="2">
        <v>207.2</v>
      </c>
      <c r="C73" s="2">
        <v>191.5</v>
      </c>
      <c r="D73" s="2">
        <v>176</v>
      </c>
      <c r="E73" s="2">
        <v>272</v>
      </c>
      <c r="F73" s="2">
        <v>323.89999999999998</v>
      </c>
      <c r="G73" s="2">
        <v>123.9</v>
      </c>
      <c r="H73" s="2">
        <v>72.8</v>
      </c>
      <c r="I73" s="2">
        <v>115.5</v>
      </c>
      <c r="J73" s="2">
        <v>201.9</v>
      </c>
      <c r="K73" s="2">
        <v>89.9</v>
      </c>
      <c r="L73" s="2">
        <v>228.6</v>
      </c>
      <c r="M73" s="2">
        <v>261.8</v>
      </c>
      <c r="N73" s="14">
        <v>188.7</v>
      </c>
      <c r="O73" s="15">
        <v>2265</v>
      </c>
      <c r="P73" s="9">
        <v>1937</v>
      </c>
      <c r="R73" s="2"/>
    </row>
    <row r="74" spans="1:18" x14ac:dyDescent="0.2">
      <c r="A74" s="1">
        <v>1938</v>
      </c>
      <c r="B74" s="2">
        <v>311.10000000000002</v>
      </c>
      <c r="C74" s="2">
        <v>119.8</v>
      </c>
      <c r="D74" s="2">
        <v>193</v>
      </c>
      <c r="E74" s="2">
        <v>223.7</v>
      </c>
      <c r="F74" s="2">
        <v>244</v>
      </c>
      <c r="G74" s="2">
        <v>153.6</v>
      </c>
      <c r="H74" s="2">
        <v>157.69999999999999</v>
      </c>
      <c r="I74" s="2">
        <v>237.4</v>
      </c>
      <c r="J74" s="2">
        <v>159.69999999999999</v>
      </c>
      <c r="K74" s="2">
        <v>160.69999999999999</v>
      </c>
      <c r="L74" s="2">
        <v>163.5</v>
      </c>
      <c r="M74" s="2">
        <v>273.8</v>
      </c>
      <c r="N74" s="14">
        <v>199.8</v>
      </c>
      <c r="O74" s="15">
        <v>2398</v>
      </c>
      <c r="P74" s="9">
        <v>1938</v>
      </c>
      <c r="R74" s="2"/>
    </row>
    <row r="75" spans="1:18" x14ac:dyDescent="0.2">
      <c r="A75" s="1">
        <v>1939</v>
      </c>
      <c r="B75" s="2">
        <v>271.5</v>
      </c>
      <c r="C75" s="2">
        <v>160.80000000000001</v>
      </c>
      <c r="D75" s="2">
        <v>168.4</v>
      </c>
      <c r="E75" s="2">
        <v>221.7</v>
      </c>
      <c r="F75" s="2">
        <v>59.2</v>
      </c>
      <c r="G75" s="2">
        <v>144</v>
      </c>
      <c r="H75" s="2">
        <v>95.5</v>
      </c>
      <c r="I75" s="2">
        <v>197.1</v>
      </c>
      <c r="J75" s="2">
        <v>311.10000000000002</v>
      </c>
      <c r="K75" s="2">
        <v>274.3</v>
      </c>
      <c r="L75" s="2">
        <v>240.5</v>
      </c>
      <c r="M75" s="2">
        <v>369.3</v>
      </c>
      <c r="N75" s="14">
        <v>209.4</v>
      </c>
      <c r="O75" s="15">
        <v>2513.4</v>
      </c>
      <c r="P75" s="9">
        <v>1939</v>
      </c>
      <c r="R75" s="2"/>
    </row>
    <row r="76" spans="1:18" x14ac:dyDescent="0.2">
      <c r="A76" s="1">
        <v>1940</v>
      </c>
      <c r="B76" s="2">
        <v>86.3</v>
      </c>
      <c r="C76" s="2">
        <v>106.6</v>
      </c>
      <c r="D76" s="2">
        <v>65.7</v>
      </c>
      <c r="E76" s="2">
        <v>154.1</v>
      </c>
      <c r="F76" s="2">
        <v>135.1</v>
      </c>
      <c r="G76" s="2">
        <v>288.7</v>
      </c>
      <c r="H76" s="2">
        <v>158.4</v>
      </c>
      <c r="I76" s="2">
        <v>270.2</v>
      </c>
      <c r="J76" s="2">
        <v>146.80000000000001</v>
      </c>
      <c r="K76" s="2">
        <v>84.3</v>
      </c>
      <c r="L76" s="2">
        <v>187.9</v>
      </c>
      <c r="M76" s="2">
        <v>279.10000000000002</v>
      </c>
      <c r="N76" s="14">
        <v>163.6</v>
      </c>
      <c r="O76" s="15">
        <v>1963.2</v>
      </c>
      <c r="P76" s="9">
        <v>1940</v>
      </c>
      <c r="R76" s="2"/>
    </row>
    <row r="77" spans="1:18" x14ac:dyDescent="0.2">
      <c r="A77" s="1">
        <v>1941</v>
      </c>
      <c r="B77" s="2">
        <v>335.7</v>
      </c>
      <c r="C77" s="2">
        <v>68.5</v>
      </c>
      <c r="D77" s="2">
        <v>133</v>
      </c>
      <c r="E77" s="2">
        <v>240.7</v>
      </c>
      <c r="F77" s="2">
        <v>176.2</v>
      </c>
      <c r="G77" s="2">
        <v>107.1</v>
      </c>
      <c r="H77" s="2">
        <v>346.5</v>
      </c>
      <c r="I77" s="2">
        <v>155.69999999999999</v>
      </c>
      <c r="J77" s="2">
        <v>75.599999999999994</v>
      </c>
      <c r="K77" s="2">
        <v>76.400000000000006</v>
      </c>
      <c r="L77" s="2">
        <v>268.2</v>
      </c>
      <c r="M77" s="2">
        <v>315.7</v>
      </c>
      <c r="N77" s="14">
        <v>191.6</v>
      </c>
      <c r="O77" s="15">
        <v>2299.3000000000002</v>
      </c>
      <c r="P77" s="9">
        <v>1941</v>
      </c>
      <c r="R77" s="2"/>
    </row>
    <row r="78" spans="1:18" x14ac:dyDescent="0.2">
      <c r="A78" s="1">
        <v>1942</v>
      </c>
      <c r="B78" s="2">
        <v>277.39999999999998</v>
      </c>
      <c r="C78" s="2">
        <v>79.5</v>
      </c>
      <c r="D78" s="2">
        <v>319.3</v>
      </c>
      <c r="E78" s="2">
        <v>373.6</v>
      </c>
      <c r="F78" s="2">
        <v>168.4</v>
      </c>
      <c r="G78" s="2">
        <v>129.80000000000001</v>
      </c>
      <c r="H78" s="2">
        <v>163.30000000000001</v>
      </c>
      <c r="I78" s="2">
        <v>208</v>
      </c>
      <c r="J78" s="2">
        <v>169.4</v>
      </c>
      <c r="K78" s="2">
        <v>497.1</v>
      </c>
      <c r="L78" s="2">
        <v>274.8</v>
      </c>
      <c r="M78" s="2">
        <v>559.1</v>
      </c>
      <c r="N78" s="14">
        <v>268.3</v>
      </c>
      <c r="O78" s="15">
        <v>3219.7</v>
      </c>
      <c r="P78" s="9">
        <v>1942</v>
      </c>
      <c r="R78" s="2"/>
    </row>
    <row r="79" spans="1:18" x14ac:dyDescent="0.2">
      <c r="A79" s="1">
        <v>1943</v>
      </c>
      <c r="B79" s="2">
        <v>189.2</v>
      </c>
      <c r="C79" s="2">
        <v>320.8</v>
      </c>
      <c r="D79" s="2">
        <v>211.8</v>
      </c>
      <c r="E79" s="2">
        <v>251.5</v>
      </c>
      <c r="F79" s="2">
        <v>144</v>
      </c>
      <c r="G79" s="2">
        <v>169.9</v>
      </c>
      <c r="H79" s="2">
        <v>103.6</v>
      </c>
      <c r="I79" s="2">
        <v>132.80000000000001</v>
      </c>
      <c r="J79" s="2">
        <v>257.8</v>
      </c>
      <c r="K79" s="2">
        <v>226.6</v>
      </c>
      <c r="L79" s="2">
        <v>200.4</v>
      </c>
      <c r="M79" s="2">
        <v>192.3</v>
      </c>
      <c r="N79" s="14">
        <v>200.1</v>
      </c>
      <c r="O79" s="15">
        <v>2400.6999999999998</v>
      </c>
      <c r="P79" s="9">
        <v>1943</v>
      </c>
      <c r="R79" s="2"/>
    </row>
    <row r="80" spans="1:18" x14ac:dyDescent="0.2">
      <c r="A80" s="1">
        <v>1944</v>
      </c>
      <c r="B80" s="2">
        <v>63.5</v>
      </c>
      <c r="C80" s="2">
        <v>282.5</v>
      </c>
      <c r="D80" s="2">
        <v>88.4</v>
      </c>
      <c r="E80" s="2">
        <v>173.5</v>
      </c>
      <c r="F80" s="2">
        <v>153.69999999999999</v>
      </c>
      <c r="G80" s="2">
        <v>112.3</v>
      </c>
      <c r="H80" s="2">
        <v>107.4</v>
      </c>
      <c r="I80" s="2">
        <v>180.9</v>
      </c>
      <c r="J80" s="2">
        <v>297.39999999999998</v>
      </c>
      <c r="K80" s="2">
        <v>143.5</v>
      </c>
      <c r="L80" s="2">
        <v>301</v>
      </c>
      <c r="M80" s="2">
        <v>177.3</v>
      </c>
      <c r="N80" s="14">
        <v>173.5</v>
      </c>
      <c r="O80" s="15">
        <v>2081.4</v>
      </c>
      <c r="P80" s="9">
        <v>1944</v>
      </c>
      <c r="R80" s="2"/>
    </row>
    <row r="81" spans="1:18" x14ac:dyDescent="0.2">
      <c r="A81" s="1">
        <v>1945</v>
      </c>
      <c r="B81" s="2">
        <v>132.6</v>
      </c>
      <c r="C81" s="2">
        <v>165.1</v>
      </c>
      <c r="D81" s="2">
        <v>470.4</v>
      </c>
      <c r="E81" s="2">
        <v>298.5</v>
      </c>
      <c r="F81" s="2">
        <v>135.9</v>
      </c>
      <c r="G81" s="2">
        <v>114.1</v>
      </c>
      <c r="H81" s="2">
        <v>174.5</v>
      </c>
      <c r="I81" s="2">
        <v>240.5</v>
      </c>
      <c r="J81" s="2">
        <v>143</v>
      </c>
      <c r="K81" s="2">
        <v>323.60000000000002</v>
      </c>
      <c r="L81" s="2">
        <v>211.8</v>
      </c>
      <c r="M81" s="2">
        <v>239.8</v>
      </c>
      <c r="N81" s="14">
        <v>220.8</v>
      </c>
      <c r="O81" s="15">
        <v>2649.8</v>
      </c>
      <c r="P81" s="9">
        <v>1945</v>
      </c>
      <c r="R81" s="2"/>
    </row>
    <row r="82" spans="1:18" x14ac:dyDescent="0.2">
      <c r="A82" s="1">
        <v>1946</v>
      </c>
      <c r="B82" s="2">
        <v>144.5</v>
      </c>
      <c r="C82" s="2">
        <v>381.3</v>
      </c>
      <c r="D82" s="2">
        <v>279.89999999999998</v>
      </c>
      <c r="E82" s="2">
        <v>297.39999999999998</v>
      </c>
      <c r="F82" s="2">
        <v>299.5</v>
      </c>
      <c r="G82" s="2">
        <v>173.2</v>
      </c>
      <c r="H82" s="2">
        <v>39.4</v>
      </c>
      <c r="I82" s="2">
        <v>115.3</v>
      </c>
      <c r="J82" s="2">
        <v>426.7</v>
      </c>
      <c r="K82" s="2">
        <v>197.4</v>
      </c>
      <c r="L82" s="2">
        <v>278.89999999999998</v>
      </c>
      <c r="M82" s="2">
        <v>417.3</v>
      </c>
      <c r="N82" s="14">
        <v>254.2</v>
      </c>
      <c r="O82" s="15">
        <v>3050.8</v>
      </c>
      <c r="P82" s="9">
        <v>1946</v>
      </c>
      <c r="R82" s="2"/>
    </row>
    <row r="83" spans="1:18" x14ac:dyDescent="0.2">
      <c r="A83" s="1">
        <v>1947</v>
      </c>
      <c r="B83" s="2">
        <v>292.3</v>
      </c>
      <c r="C83" s="2">
        <v>379.2</v>
      </c>
      <c r="D83" s="2">
        <v>434.9</v>
      </c>
      <c r="E83" s="2">
        <v>224.3</v>
      </c>
      <c r="F83" s="2">
        <v>133.1</v>
      </c>
      <c r="G83" s="2">
        <v>191.5</v>
      </c>
      <c r="H83" s="2">
        <v>128</v>
      </c>
      <c r="I83" s="2">
        <v>174</v>
      </c>
      <c r="J83" s="2">
        <v>275.10000000000002</v>
      </c>
      <c r="K83" s="2">
        <v>173</v>
      </c>
      <c r="L83" s="2">
        <v>223.5</v>
      </c>
      <c r="M83" s="2">
        <v>455.4</v>
      </c>
      <c r="N83" s="14">
        <v>257</v>
      </c>
      <c r="O83" s="15">
        <v>3084.3</v>
      </c>
      <c r="P83" s="9">
        <v>1947</v>
      </c>
      <c r="R83" s="2"/>
    </row>
    <row r="84" spans="1:18" x14ac:dyDescent="0.2">
      <c r="A84" s="1">
        <v>1948</v>
      </c>
      <c r="B84" s="2">
        <v>503.1</v>
      </c>
      <c r="C84" s="2">
        <v>146.5</v>
      </c>
      <c r="D84" s="2">
        <v>254.7</v>
      </c>
      <c r="E84" s="2">
        <v>108.2</v>
      </c>
      <c r="F84" s="2">
        <v>247.6</v>
      </c>
      <c r="G84" s="2">
        <v>168.1</v>
      </c>
      <c r="H84" s="2">
        <v>291.8</v>
      </c>
      <c r="I84" s="2">
        <v>85.8</v>
      </c>
      <c r="J84" s="2">
        <v>142.69999999999999</v>
      </c>
      <c r="K84" s="2">
        <v>66.8</v>
      </c>
      <c r="L84" s="2">
        <v>301.39999999999998</v>
      </c>
      <c r="M84" s="2">
        <v>344.9</v>
      </c>
      <c r="N84" s="14">
        <v>221.8</v>
      </c>
      <c r="O84" s="15">
        <v>2661.6</v>
      </c>
      <c r="P84" s="9">
        <v>1948</v>
      </c>
      <c r="R84" s="2"/>
    </row>
    <row r="85" spans="1:18" x14ac:dyDescent="0.2">
      <c r="A85" s="1">
        <v>1949</v>
      </c>
      <c r="B85" s="2">
        <v>200.9</v>
      </c>
      <c r="C85" s="2">
        <v>125.4</v>
      </c>
      <c r="D85" s="2">
        <v>73.900000000000006</v>
      </c>
      <c r="E85" s="2">
        <v>240.5</v>
      </c>
      <c r="F85" s="2">
        <v>225.5</v>
      </c>
      <c r="G85" s="2">
        <v>198.8</v>
      </c>
      <c r="H85" s="2">
        <v>187.9</v>
      </c>
      <c r="I85" s="2">
        <v>81</v>
      </c>
      <c r="J85" s="2">
        <v>161</v>
      </c>
      <c r="K85" s="2">
        <v>312.60000000000002</v>
      </c>
      <c r="L85" s="2">
        <v>244.8</v>
      </c>
      <c r="M85" s="2">
        <v>319</v>
      </c>
      <c r="N85" s="14">
        <v>197.6</v>
      </c>
      <c r="O85" s="15">
        <v>2371.3000000000002</v>
      </c>
      <c r="P85" s="9">
        <v>1949</v>
      </c>
      <c r="R85" s="2"/>
    </row>
    <row r="86" spans="1:18" x14ac:dyDescent="0.2">
      <c r="A86" s="1">
        <v>1950</v>
      </c>
      <c r="B86" s="2">
        <v>168.9</v>
      </c>
      <c r="C86" s="2">
        <v>144</v>
      </c>
      <c r="D86" s="2">
        <v>259.3</v>
      </c>
      <c r="E86" s="2">
        <v>401.1</v>
      </c>
      <c r="F86" s="2">
        <v>168.1</v>
      </c>
      <c r="G86" s="2">
        <v>70.3</v>
      </c>
      <c r="H86" s="2">
        <v>182.3</v>
      </c>
      <c r="I86" s="2">
        <v>276.60000000000002</v>
      </c>
      <c r="J86" s="2">
        <v>127.2</v>
      </c>
      <c r="K86" s="2">
        <v>254.7</v>
      </c>
      <c r="L86" s="2">
        <v>320.8</v>
      </c>
      <c r="M86" s="2">
        <v>186.4</v>
      </c>
      <c r="N86" s="14">
        <v>213.3</v>
      </c>
      <c r="O86" s="15">
        <v>2559.6999999999998</v>
      </c>
      <c r="P86" s="9">
        <v>1950</v>
      </c>
      <c r="R86" s="2"/>
    </row>
    <row r="87" spans="1:18" x14ac:dyDescent="0.2">
      <c r="A87" s="1">
        <v>1951</v>
      </c>
      <c r="B87" s="2">
        <v>612.9</v>
      </c>
      <c r="C87" s="2">
        <v>136.30000000000001</v>
      </c>
      <c r="D87" s="2">
        <v>121.9</v>
      </c>
      <c r="E87" s="2">
        <v>226.3</v>
      </c>
      <c r="F87" s="2">
        <v>65.5</v>
      </c>
      <c r="G87" s="2">
        <v>81.5</v>
      </c>
      <c r="H87" s="2">
        <v>270.2</v>
      </c>
      <c r="I87" s="2">
        <v>121.1</v>
      </c>
      <c r="J87" s="2">
        <v>143.69999999999999</v>
      </c>
      <c r="K87" s="2">
        <v>55.1</v>
      </c>
      <c r="L87" s="2">
        <v>186.4</v>
      </c>
      <c r="M87" s="2">
        <v>268.7</v>
      </c>
      <c r="N87" s="14">
        <v>190.8</v>
      </c>
      <c r="O87" s="15">
        <v>2289.6</v>
      </c>
      <c r="P87" s="9">
        <v>1951</v>
      </c>
      <c r="R87" s="2"/>
    </row>
    <row r="88" spans="1:18" x14ac:dyDescent="0.2">
      <c r="A88" s="1">
        <v>1952</v>
      </c>
      <c r="B88" s="2">
        <v>387</v>
      </c>
      <c r="C88" s="2">
        <v>290.8</v>
      </c>
      <c r="D88" s="2">
        <v>335</v>
      </c>
      <c r="E88" s="2">
        <v>140.19999999999999</v>
      </c>
      <c r="F88" s="2">
        <v>110.4</v>
      </c>
      <c r="G88" s="2">
        <v>132</v>
      </c>
      <c r="H88" s="2">
        <v>272.7</v>
      </c>
      <c r="I88" s="2">
        <v>327.39999999999998</v>
      </c>
      <c r="J88" s="2">
        <v>100</v>
      </c>
      <c r="K88" s="2">
        <v>309.8</v>
      </c>
      <c r="L88" s="2">
        <v>291</v>
      </c>
      <c r="M88" s="2">
        <v>186.4</v>
      </c>
      <c r="N88" s="14">
        <v>240.2</v>
      </c>
      <c r="O88" s="15">
        <v>2882.7</v>
      </c>
      <c r="P88" s="9">
        <v>1952</v>
      </c>
      <c r="R88" s="2"/>
    </row>
    <row r="89" spans="1:18" x14ac:dyDescent="0.2">
      <c r="A89" s="1">
        <v>1953</v>
      </c>
      <c r="B89" s="2">
        <v>172.2</v>
      </c>
      <c r="C89" s="2">
        <v>198.6</v>
      </c>
      <c r="D89" s="2">
        <v>260</v>
      </c>
      <c r="E89" s="2">
        <v>250.9</v>
      </c>
      <c r="F89" s="2">
        <v>95.2</v>
      </c>
      <c r="G89" s="2">
        <v>107.6</v>
      </c>
      <c r="H89" s="2">
        <v>214.3</v>
      </c>
      <c r="I89" s="2">
        <v>125.2</v>
      </c>
      <c r="J89" s="2">
        <v>123.6</v>
      </c>
      <c r="K89" s="2">
        <v>51</v>
      </c>
      <c r="L89" s="2">
        <v>143</v>
      </c>
      <c r="M89" s="2">
        <v>171.1</v>
      </c>
      <c r="N89" s="14">
        <v>159.4</v>
      </c>
      <c r="O89" s="15">
        <v>1912.7</v>
      </c>
      <c r="P89" s="9">
        <v>1953</v>
      </c>
      <c r="R89" s="2"/>
    </row>
    <row r="90" spans="1:18" x14ac:dyDescent="0.2">
      <c r="A90" s="1">
        <v>1954</v>
      </c>
      <c r="B90" s="2">
        <v>162.80000000000001</v>
      </c>
      <c r="C90" s="2">
        <v>215.1</v>
      </c>
      <c r="D90" s="2">
        <v>94</v>
      </c>
      <c r="E90" s="2">
        <v>223.3</v>
      </c>
      <c r="F90" s="2">
        <v>73.400000000000006</v>
      </c>
      <c r="G90" s="2">
        <v>378.7</v>
      </c>
      <c r="H90" s="2">
        <v>73.400000000000006</v>
      </c>
      <c r="I90" s="2">
        <v>361.9</v>
      </c>
      <c r="J90" s="2">
        <v>137.19999999999999</v>
      </c>
      <c r="K90" s="2">
        <v>372.9</v>
      </c>
      <c r="L90" s="2">
        <v>275.60000000000002</v>
      </c>
      <c r="M90" s="2">
        <v>681</v>
      </c>
      <c r="N90" s="14">
        <v>254.1</v>
      </c>
      <c r="O90" s="15">
        <v>3049.3</v>
      </c>
      <c r="P90" s="9">
        <v>1954</v>
      </c>
      <c r="R90" s="2"/>
    </row>
    <row r="91" spans="1:18" x14ac:dyDescent="0.2">
      <c r="A91" s="1">
        <v>1955</v>
      </c>
      <c r="B91" s="2">
        <v>548.9</v>
      </c>
      <c r="C91" s="2">
        <v>57.4</v>
      </c>
      <c r="D91" s="2">
        <v>48.3</v>
      </c>
      <c r="E91" s="2">
        <v>189</v>
      </c>
      <c r="F91" s="2">
        <v>129</v>
      </c>
      <c r="G91" s="2">
        <v>184.4</v>
      </c>
      <c r="H91" s="2">
        <v>161</v>
      </c>
      <c r="I91" s="2">
        <v>170.7</v>
      </c>
      <c r="J91" s="2">
        <v>144.80000000000001</v>
      </c>
      <c r="K91" s="2">
        <v>199.4</v>
      </c>
      <c r="L91" s="2">
        <v>165.1</v>
      </c>
      <c r="M91" s="2">
        <v>281.7</v>
      </c>
      <c r="N91" s="14">
        <v>189.9</v>
      </c>
      <c r="O91" s="15">
        <v>2278.6999999999998</v>
      </c>
      <c r="P91" s="9">
        <v>1955</v>
      </c>
      <c r="R91" s="2"/>
    </row>
    <row r="92" spans="1:18" x14ac:dyDescent="0.2">
      <c r="A92" s="1">
        <v>1956</v>
      </c>
      <c r="B92" s="2">
        <v>353.3</v>
      </c>
      <c r="C92" s="2">
        <v>222.8</v>
      </c>
      <c r="D92" s="2">
        <v>67.3</v>
      </c>
      <c r="E92" s="2">
        <v>44.3</v>
      </c>
      <c r="F92" s="2">
        <v>228.6</v>
      </c>
      <c r="G92" s="2">
        <v>143.69999999999999</v>
      </c>
      <c r="H92" s="2">
        <v>191.7</v>
      </c>
      <c r="I92" s="2">
        <v>238.6</v>
      </c>
      <c r="J92" s="2">
        <v>104.5</v>
      </c>
      <c r="K92" s="2">
        <v>206.8</v>
      </c>
      <c r="L92" s="2">
        <v>415.8</v>
      </c>
      <c r="M92" s="2">
        <v>255.7</v>
      </c>
      <c r="N92" s="14">
        <v>206.1</v>
      </c>
      <c r="O92" s="15">
        <v>2473.1</v>
      </c>
      <c r="P92" s="9">
        <v>1956</v>
      </c>
      <c r="R92" s="2"/>
    </row>
    <row r="93" spans="1:18" x14ac:dyDescent="0.2">
      <c r="A93" s="1">
        <v>1957</v>
      </c>
      <c r="B93" s="2">
        <v>107.2</v>
      </c>
      <c r="C93" s="2">
        <v>73.8</v>
      </c>
      <c r="D93" s="2">
        <v>133.30000000000001</v>
      </c>
      <c r="E93" s="2">
        <v>133.4</v>
      </c>
      <c r="F93" s="2">
        <v>143.30000000000001</v>
      </c>
      <c r="G93" s="2">
        <v>143.5</v>
      </c>
      <c r="H93" s="2">
        <v>232.1</v>
      </c>
      <c r="I93" s="2">
        <v>128.19999999999999</v>
      </c>
      <c r="J93" s="2">
        <v>172.4</v>
      </c>
      <c r="K93" s="2">
        <v>119</v>
      </c>
      <c r="L93" s="2">
        <v>213.8</v>
      </c>
      <c r="M93" s="2">
        <v>416.6</v>
      </c>
      <c r="N93" s="14">
        <v>168.1</v>
      </c>
      <c r="O93" s="15">
        <v>2016.6</v>
      </c>
      <c r="P93" s="9">
        <v>1957</v>
      </c>
      <c r="R93" s="2"/>
    </row>
    <row r="94" spans="1:18" x14ac:dyDescent="0.2">
      <c r="A94" s="1">
        <v>1958</v>
      </c>
      <c r="B94" s="2">
        <v>192.4</v>
      </c>
      <c r="C94" s="2">
        <v>173.8</v>
      </c>
      <c r="D94" s="2">
        <v>107.7</v>
      </c>
      <c r="E94" s="2">
        <v>82.8</v>
      </c>
      <c r="F94" s="2">
        <v>152.69999999999999</v>
      </c>
      <c r="G94" s="2">
        <v>183.8</v>
      </c>
      <c r="H94" s="2">
        <v>25.1</v>
      </c>
      <c r="I94" s="2">
        <v>281.5</v>
      </c>
      <c r="J94" s="2">
        <v>39.799999999999997</v>
      </c>
      <c r="K94" s="2">
        <v>301.89999999999998</v>
      </c>
      <c r="L94" s="2">
        <v>350.5</v>
      </c>
      <c r="M94" s="2">
        <v>110</v>
      </c>
      <c r="N94" s="14">
        <v>166.8</v>
      </c>
      <c r="O94" s="15">
        <v>2002</v>
      </c>
      <c r="P94" s="9">
        <v>1958</v>
      </c>
      <c r="R94" s="2"/>
    </row>
    <row r="95" spans="1:18" x14ac:dyDescent="0.2">
      <c r="A95" s="1">
        <v>1959</v>
      </c>
      <c r="B95" s="2">
        <v>183.6</v>
      </c>
      <c r="C95" s="2">
        <v>60.6</v>
      </c>
      <c r="D95" s="2">
        <v>250.2</v>
      </c>
      <c r="E95" s="2">
        <v>198.8</v>
      </c>
      <c r="F95" s="2">
        <v>175.8</v>
      </c>
      <c r="G95" s="2">
        <v>232.7</v>
      </c>
      <c r="H95" s="2">
        <v>89.6</v>
      </c>
      <c r="I95" s="2">
        <v>199.1</v>
      </c>
      <c r="J95" s="2">
        <v>111.1</v>
      </c>
      <c r="K95" s="2">
        <v>162.19999999999999</v>
      </c>
      <c r="L95" s="2">
        <v>222.7</v>
      </c>
      <c r="M95" s="2">
        <v>518.1</v>
      </c>
      <c r="N95" s="14">
        <v>200.4</v>
      </c>
      <c r="O95" s="15">
        <v>2404.5</v>
      </c>
      <c r="P95" s="9">
        <v>1959</v>
      </c>
      <c r="R95" s="2"/>
    </row>
    <row r="96" spans="1:18" x14ac:dyDescent="0.2">
      <c r="A96" s="1">
        <v>1960</v>
      </c>
      <c r="B96" s="2">
        <v>134</v>
      </c>
      <c r="C96" s="2">
        <v>212.6</v>
      </c>
      <c r="D96" s="2">
        <v>124.1</v>
      </c>
      <c r="E96" s="2">
        <v>114.8</v>
      </c>
      <c r="F96" s="2">
        <v>141.80000000000001</v>
      </c>
      <c r="G96" s="2">
        <v>182.7</v>
      </c>
      <c r="H96" s="2">
        <v>110.3</v>
      </c>
      <c r="I96" s="2">
        <v>52.5</v>
      </c>
      <c r="J96" s="2">
        <v>148</v>
      </c>
      <c r="K96" s="2">
        <v>63.4</v>
      </c>
      <c r="L96" s="2">
        <v>105.8</v>
      </c>
      <c r="M96" s="2">
        <v>179.6</v>
      </c>
      <c r="N96" s="14">
        <v>130.80000000000001</v>
      </c>
      <c r="O96" s="15">
        <v>1569.6</v>
      </c>
      <c r="P96" s="9">
        <v>1960</v>
      </c>
      <c r="R96" s="2"/>
    </row>
    <row r="97" spans="1:18" x14ac:dyDescent="0.2">
      <c r="A97" s="1">
        <v>1961</v>
      </c>
      <c r="B97" s="2">
        <v>154.69999999999999</v>
      </c>
      <c r="C97" s="2">
        <v>133.9</v>
      </c>
      <c r="D97" s="2">
        <v>299.5</v>
      </c>
      <c r="E97" s="2">
        <v>138.30000000000001</v>
      </c>
      <c r="F97" s="2">
        <v>137.30000000000001</v>
      </c>
      <c r="G97" s="2">
        <v>120.3</v>
      </c>
      <c r="H97" s="2">
        <v>120.2</v>
      </c>
      <c r="I97" s="2">
        <v>66.3</v>
      </c>
      <c r="J97" s="2">
        <v>87.2</v>
      </c>
      <c r="K97" s="2">
        <v>53</v>
      </c>
      <c r="L97" s="2">
        <v>220.5</v>
      </c>
      <c r="M97" s="2">
        <v>286.39999999999998</v>
      </c>
      <c r="N97" s="14">
        <v>151.5</v>
      </c>
      <c r="O97" s="15">
        <v>1817.6</v>
      </c>
      <c r="P97" s="9">
        <v>1961</v>
      </c>
      <c r="R97" s="2"/>
    </row>
    <row r="98" spans="1:18" x14ac:dyDescent="0.2">
      <c r="A98" s="1">
        <v>1962</v>
      </c>
      <c r="B98" s="2">
        <v>391.7</v>
      </c>
      <c r="C98" s="2">
        <v>99.9</v>
      </c>
      <c r="D98" s="2">
        <v>242.8</v>
      </c>
      <c r="E98" s="2">
        <v>129.5</v>
      </c>
      <c r="F98" s="2">
        <v>111.4</v>
      </c>
      <c r="G98" s="2">
        <v>93.2</v>
      </c>
      <c r="H98" s="2">
        <v>109.2</v>
      </c>
      <c r="I98" s="2">
        <v>175.5</v>
      </c>
      <c r="J98" s="2">
        <v>180.6</v>
      </c>
      <c r="K98" s="2">
        <v>155.5</v>
      </c>
      <c r="L98" s="2">
        <v>204.8</v>
      </c>
      <c r="M98" s="2">
        <v>399.1</v>
      </c>
      <c r="N98" s="14">
        <v>191.1</v>
      </c>
      <c r="O98" s="15">
        <v>2293.1999999999998</v>
      </c>
      <c r="P98" s="9">
        <v>1962</v>
      </c>
      <c r="R98" s="2"/>
    </row>
    <row r="99" spans="1:18" x14ac:dyDescent="0.2">
      <c r="A99" s="1">
        <v>1963</v>
      </c>
      <c r="B99" s="2">
        <v>227</v>
      </c>
      <c r="C99" s="2">
        <v>152.19999999999999</v>
      </c>
      <c r="D99" s="2">
        <v>45.7</v>
      </c>
      <c r="E99" s="2">
        <v>47.8</v>
      </c>
      <c r="F99" s="2">
        <v>159.1</v>
      </c>
      <c r="G99" s="2">
        <v>213.1</v>
      </c>
      <c r="H99" s="2">
        <v>166.9</v>
      </c>
      <c r="I99" s="2">
        <v>77</v>
      </c>
      <c r="J99" s="2">
        <v>47</v>
      </c>
      <c r="K99" s="2">
        <v>79.5</v>
      </c>
      <c r="L99" s="2">
        <v>139.5</v>
      </c>
      <c r="M99" s="2">
        <v>469.3</v>
      </c>
      <c r="N99" s="14">
        <v>152</v>
      </c>
      <c r="O99" s="15">
        <v>1824.1</v>
      </c>
      <c r="P99" s="9">
        <v>1963</v>
      </c>
      <c r="R99" s="2"/>
    </row>
    <row r="100" spans="1:18" x14ac:dyDescent="0.2">
      <c r="A100" s="1">
        <v>1964</v>
      </c>
      <c r="B100" s="2">
        <v>154.6</v>
      </c>
      <c r="C100" s="2">
        <v>435</v>
      </c>
      <c r="D100" s="2">
        <v>237.7</v>
      </c>
      <c r="E100" s="2">
        <v>346.2</v>
      </c>
      <c r="F100" s="2">
        <v>126.4</v>
      </c>
      <c r="G100" s="2">
        <v>121.9</v>
      </c>
      <c r="H100" s="2">
        <v>255</v>
      </c>
      <c r="I100" s="2">
        <v>135</v>
      </c>
      <c r="J100" s="2">
        <v>147.5</v>
      </c>
      <c r="K100" s="2">
        <v>329.3</v>
      </c>
      <c r="L100" s="2">
        <v>102.9</v>
      </c>
      <c r="M100" s="2">
        <v>441.7</v>
      </c>
      <c r="N100" s="14">
        <v>236.1</v>
      </c>
      <c r="O100" s="15">
        <v>2833.2</v>
      </c>
      <c r="P100" s="9">
        <v>1964</v>
      </c>
      <c r="R100" s="2"/>
    </row>
    <row r="101" spans="1:18" x14ac:dyDescent="0.2">
      <c r="A101" s="1">
        <v>1965</v>
      </c>
      <c r="B101" s="2">
        <v>21.6</v>
      </c>
      <c r="C101" s="2">
        <v>295.7</v>
      </c>
      <c r="D101" s="2">
        <v>192.4</v>
      </c>
      <c r="E101" s="2">
        <v>74</v>
      </c>
      <c r="F101" s="2">
        <v>265.2</v>
      </c>
      <c r="G101" s="2">
        <v>186.6</v>
      </c>
      <c r="H101" s="2">
        <v>29.5</v>
      </c>
      <c r="I101" s="2">
        <v>121.1</v>
      </c>
      <c r="J101" s="2">
        <v>120.1</v>
      </c>
      <c r="K101" s="2">
        <v>229.5</v>
      </c>
      <c r="L101" s="2">
        <v>165.5</v>
      </c>
      <c r="M101" s="2">
        <v>156</v>
      </c>
      <c r="N101" s="14">
        <v>154.80000000000001</v>
      </c>
      <c r="O101" s="15">
        <v>1857.2</v>
      </c>
      <c r="P101" s="9">
        <v>1965</v>
      </c>
      <c r="R101" s="2"/>
    </row>
    <row r="102" spans="1:18" x14ac:dyDescent="0.2">
      <c r="A102" s="1">
        <v>1966</v>
      </c>
      <c r="B102" s="2">
        <v>262.89999999999998</v>
      </c>
      <c r="C102" s="2">
        <v>119.9</v>
      </c>
      <c r="D102" s="2">
        <v>283.60000000000002</v>
      </c>
      <c r="E102" s="2">
        <v>164</v>
      </c>
      <c r="F102" s="2">
        <v>234.3</v>
      </c>
      <c r="G102" s="2">
        <v>100</v>
      </c>
      <c r="H102" s="2">
        <v>149.80000000000001</v>
      </c>
      <c r="I102" s="2">
        <v>104.1</v>
      </c>
      <c r="J102" s="2">
        <v>84.4</v>
      </c>
      <c r="K102" s="2">
        <v>218.9</v>
      </c>
      <c r="L102" s="2">
        <v>367.7</v>
      </c>
      <c r="M102" s="2">
        <v>397.3</v>
      </c>
      <c r="N102" s="14">
        <v>206.7</v>
      </c>
      <c r="O102" s="15">
        <v>2480.1</v>
      </c>
      <c r="P102" s="9">
        <v>1966</v>
      </c>
      <c r="R102" s="2"/>
    </row>
    <row r="103" spans="1:18" x14ac:dyDescent="0.2">
      <c r="A103" s="1">
        <v>1967</v>
      </c>
      <c r="B103" s="2">
        <v>484.2</v>
      </c>
      <c r="C103" s="2">
        <v>454.4</v>
      </c>
      <c r="D103" s="2">
        <v>155.4</v>
      </c>
      <c r="E103" s="2">
        <v>142.9</v>
      </c>
      <c r="F103" s="2">
        <v>128.69999999999999</v>
      </c>
      <c r="G103" s="2">
        <v>142.9</v>
      </c>
      <c r="H103" s="2">
        <v>139.30000000000001</v>
      </c>
      <c r="I103" s="2">
        <v>104.8</v>
      </c>
      <c r="J103" s="2">
        <v>90.2</v>
      </c>
      <c r="K103" s="2">
        <v>69.7</v>
      </c>
      <c r="L103" s="2">
        <v>464.6</v>
      </c>
      <c r="M103" s="2">
        <v>541.70000000000005</v>
      </c>
      <c r="N103" s="14">
        <v>243.2</v>
      </c>
      <c r="O103" s="15">
        <v>2918.4</v>
      </c>
      <c r="P103" s="9">
        <v>1967</v>
      </c>
      <c r="R103" s="2"/>
    </row>
    <row r="104" spans="1:18" x14ac:dyDescent="0.2">
      <c r="A104" s="1">
        <v>1968</v>
      </c>
      <c r="B104" s="2">
        <v>227.6</v>
      </c>
      <c r="C104" s="2">
        <v>8.4</v>
      </c>
      <c r="D104" s="2">
        <v>244.5</v>
      </c>
      <c r="E104" s="2">
        <v>55.6</v>
      </c>
      <c r="F104" s="2">
        <v>123.2</v>
      </c>
      <c r="G104" s="2">
        <v>206.3</v>
      </c>
      <c r="H104" s="2">
        <v>172.8</v>
      </c>
      <c r="I104" s="2">
        <v>187</v>
      </c>
      <c r="J104" s="2">
        <v>174.1</v>
      </c>
      <c r="K104" s="2">
        <v>147.6</v>
      </c>
      <c r="L104" s="2">
        <v>349.5</v>
      </c>
      <c r="M104" s="2">
        <v>187.6</v>
      </c>
      <c r="N104" s="14">
        <v>173.6</v>
      </c>
      <c r="O104" s="15">
        <v>2083.6</v>
      </c>
      <c r="P104" s="9">
        <v>1968</v>
      </c>
      <c r="R104" s="2"/>
    </row>
    <row r="105" spans="1:18" x14ac:dyDescent="0.2">
      <c r="A105" s="1">
        <v>1969</v>
      </c>
      <c r="B105" s="2">
        <v>124.7</v>
      </c>
      <c r="C105" s="2">
        <v>175.2</v>
      </c>
      <c r="D105" s="2">
        <v>99.8</v>
      </c>
      <c r="E105" s="2">
        <v>164.1</v>
      </c>
      <c r="F105" s="2">
        <v>182.4</v>
      </c>
      <c r="G105" s="2">
        <v>144.69999999999999</v>
      </c>
      <c r="H105" s="2">
        <v>150.9</v>
      </c>
      <c r="I105" s="2">
        <v>119.1</v>
      </c>
      <c r="J105" s="2">
        <v>159</v>
      </c>
      <c r="K105" s="2">
        <v>103.6</v>
      </c>
      <c r="L105" s="2">
        <v>266.8</v>
      </c>
      <c r="M105" s="2">
        <v>606.79999999999995</v>
      </c>
      <c r="N105" s="14">
        <v>191.4</v>
      </c>
      <c r="O105" s="15">
        <v>2297.1</v>
      </c>
      <c r="P105" s="9">
        <v>1969</v>
      </c>
      <c r="R105" s="2"/>
    </row>
    <row r="106" spans="1:18" x14ac:dyDescent="0.2">
      <c r="A106" s="1">
        <v>1970</v>
      </c>
      <c r="B106" s="2">
        <v>207.5</v>
      </c>
      <c r="C106" s="2">
        <v>106.3</v>
      </c>
      <c r="D106" s="2">
        <v>265.8</v>
      </c>
      <c r="E106" s="2">
        <v>179.9</v>
      </c>
      <c r="F106" s="2">
        <v>215.4</v>
      </c>
      <c r="G106" s="2">
        <v>144.1</v>
      </c>
      <c r="H106" s="2">
        <v>167.2</v>
      </c>
      <c r="I106" s="2">
        <v>157.9</v>
      </c>
      <c r="J106" s="2">
        <v>180.1</v>
      </c>
      <c r="K106" s="2">
        <v>259.39999999999998</v>
      </c>
      <c r="L106" s="2">
        <v>178.4</v>
      </c>
      <c r="M106" s="2">
        <v>221.7</v>
      </c>
      <c r="N106" s="14">
        <v>190.3</v>
      </c>
      <c r="O106" s="15">
        <v>2283.6999999999998</v>
      </c>
      <c r="P106" s="9">
        <v>1970</v>
      </c>
      <c r="R106" s="2"/>
    </row>
    <row r="107" spans="1:18" x14ac:dyDescent="0.2">
      <c r="A107" s="1">
        <v>1971</v>
      </c>
      <c r="B107" s="2">
        <v>109.8</v>
      </c>
      <c r="C107" s="2">
        <v>156.4</v>
      </c>
      <c r="D107" s="2">
        <v>93.1</v>
      </c>
      <c r="E107" s="2">
        <v>51.1</v>
      </c>
      <c r="F107" s="2">
        <v>77</v>
      </c>
      <c r="G107" s="2">
        <v>112</v>
      </c>
      <c r="H107" s="2">
        <v>120.6</v>
      </c>
      <c r="I107" s="2">
        <v>133.1</v>
      </c>
      <c r="J107" s="2">
        <v>183.6</v>
      </c>
      <c r="K107" s="2">
        <v>189.7</v>
      </c>
      <c r="L107" s="2">
        <v>155.19999999999999</v>
      </c>
      <c r="M107" s="2">
        <v>231.9</v>
      </c>
      <c r="N107" s="14">
        <v>134.5</v>
      </c>
      <c r="O107" s="15">
        <v>1613.5</v>
      </c>
      <c r="P107" s="9">
        <v>1971</v>
      </c>
      <c r="R107" s="2"/>
    </row>
    <row r="108" spans="1:18" x14ac:dyDescent="0.2">
      <c r="A108" s="1">
        <v>1972</v>
      </c>
      <c r="B108" s="2">
        <v>81.599999999999994</v>
      </c>
      <c r="C108" s="2">
        <v>186.3</v>
      </c>
      <c r="D108" s="2">
        <v>118.1</v>
      </c>
      <c r="E108" s="2">
        <v>262.5</v>
      </c>
      <c r="F108" s="2">
        <v>177.6</v>
      </c>
      <c r="G108" s="2">
        <v>61.9</v>
      </c>
      <c r="H108" s="2">
        <v>43.6</v>
      </c>
      <c r="I108" s="2">
        <v>86.5</v>
      </c>
      <c r="J108" s="2">
        <v>179.7</v>
      </c>
      <c r="K108" s="2">
        <v>83.9</v>
      </c>
      <c r="L108" s="2">
        <v>204.8</v>
      </c>
      <c r="M108" s="2">
        <v>320.39999999999998</v>
      </c>
      <c r="N108" s="14">
        <v>150.6</v>
      </c>
      <c r="O108" s="15">
        <v>1806.9</v>
      </c>
      <c r="P108" s="9">
        <v>1972</v>
      </c>
      <c r="R108" s="2"/>
    </row>
    <row r="109" spans="1:18" x14ac:dyDescent="0.2">
      <c r="A109" s="1">
        <v>1973</v>
      </c>
      <c r="B109" s="2">
        <v>271.3</v>
      </c>
      <c r="C109" s="2">
        <v>321</v>
      </c>
      <c r="D109" s="2">
        <v>211.3</v>
      </c>
      <c r="E109" s="2">
        <v>219</v>
      </c>
      <c r="F109" s="2">
        <v>128.4</v>
      </c>
      <c r="G109" s="2">
        <v>173.4</v>
      </c>
      <c r="H109" s="2">
        <v>102.3</v>
      </c>
      <c r="I109" s="2">
        <v>258.2</v>
      </c>
      <c r="J109" s="2">
        <v>257</v>
      </c>
      <c r="K109" s="2">
        <v>431.4</v>
      </c>
      <c r="L109" s="2">
        <v>294</v>
      </c>
      <c r="M109" s="2">
        <v>288.7</v>
      </c>
      <c r="N109" s="14">
        <v>246.3</v>
      </c>
      <c r="O109" s="15">
        <v>2956</v>
      </c>
      <c r="P109" s="9">
        <v>1973</v>
      </c>
      <c r="R109" s="2"/>
    </row>
    <row r="110" spans="1:18" x14ac:dyDescent="0.2">
      <c r="A110" s="1">
        <v>1974</v>
      </c>
      <c r="B110" s="2">
        <v>77</v>
      </c>
      <c r="C110" s="2">
        <v>178.2</v>
      </c>
      <c r="D110" s="2">
        <v>107.3</v>
      </c>
      <c r="E110" s="2">
        <v>138.4</v>
      </c>
      <c r="F110" s="2">
        <v>203.3</v>
      </c>
      <c r="G110" s="2">
        <v>168.1</v>
      </c>
      <c r="H110" s="2">
        <v>145</v>
      </c>
      <c r="I110" s="2">
        <v>141.80000000000001</v>
      </c>
      <c r="J110" s="2">
        <v>344.2</v>
      </c>
      <c r="K110" s="2">
        <v>235.5</v>
      </c>
      <c r="L110" s="2">
        <v>181.2</v>
      </c>
      <c r="M110" s="2">
        <v>146.4</v>
      </c>
      <c r="N110" s="14">
        <v>172.2</v>
      </c>
      <c r="O110" s="15">
        <v>2066.4</v>
      </c>
      <c r="P110" s="9">
        <v>1974</v>
      </c>
      <c r="R110" s="2"/>
    </row>
    <row r="111" spans="1:18" x14ac:dyDescent="0.2">
      <c r="A111" s="1">
        <v>1975</v>
      </c>
      <c r="B111" s="2">
        <v>121</v>
      </c>
      <c r="C111" s="2">
        <v>98.6</v>
      </c>
      <c r="D111" s="2">
        <v>197.9</v>
      </c>
      <c r="E111" s="2">
        <v>79.7</v>
      </c>
      <c r="F111" s="2">
        <v>104.6</v>
      </c>
      <c r="G111" s="2">
        <v>212.8</v>
      </c>
      <c r="H111" s="2">
        <v>192.5</v>
      </c>
      <c r="I111" s="2">
        <v>177</v>
      </c>
      <c r="J111" s="2">
        <v>146.5</v>
      </c>
      <c r="K111" s="2">
        <v>169.8</v>
      </c>
      <c r="L111" s="2">
        <v>298.39999999999998</v>
      </c>
      <c r="M111" s="2">
        <v>126.6</v>
      </c>
      <c r="N111" s="14">
        <v>160.5</v>
      </c>
      <c r="O111" s="15">
        <v>1925.4</v>
      </c>
      <c r="P111" s="9">
        <v>1975</v>
      </c>
      <c r="R111" s="2"/>
    </row>
    <row r="112" spans="1:18" x14ac:dyDescent="0.2">
      <c r="A112" s="1">
        <v>1976</v>
      </c>
      <c r="B112" s="2">
        <v>44.3</v>
      </c>
      <c r="C112" s="2">
        <v>89.5</v>
      </c>
      <c r="D112" s="2">
        <v>122.5</v>
      </c>
      <c r="E112" s="2">
        <v>277.39999999999998</v>
      </c>
      <c r="F112" s="2">
        <v>138</v>
      </c>
      <c r="G112" s="2">
        <v>100.1</v>
      </c>
      <c r="H112" s="2">
        <v>242.5</v>
      </c>
      <c r="I112" s="2">
        <v>150.5</v>
      </c>
      <c r="J112" s="2">
        <v>217.9</v>
      </c>
      <c r="K112" s="2">
        <v>243.2</v>
      </c>
      <c r="L112" s="2">
        <v>237.1</v>
      </c>
      <c r="M112" s="2">
        <v>303.60000000000002</v>
      </c>
      <c r="N112" s="14">
        <v>180.5</v>
      </c>
      <c r="O112" s="15">
        <v>2166.6</v>
      </c>
      <c r="P112" s="9">
        <v>1976</v>
      </c>
      <c r="R112" s="2"/>
    </row>
    <row r="113" spans="1:18" x14ac:dyDescent="0.2">
      <c r="A113" s="1">
        <v>1977</v>
      </c>
      <c r="B113" s="2">
        <v>52</v>
      </c>
      <c r="C113" s="2">
        <v>196</v>
      </c>
      <c r="D113" s="2">
        <v>25.9</v>
      </c>
      <c r="E113" s="2">
        <v>16.600000000000001</v>
      </c>
      <c r="F113" s="2">
        <v>117.7</v>
      </c>
      <c r="G113" s="2">
        <v>201.5</v>
      </c>
      <c r="H113" s="2">
        <v>118.9</v>
      </c>
      <c r="I113" s="2">
        <v>217</v>
      </c>
      <c r="J113" s="2">
        <v>216.9</v>
      </c>
      <c r="K113" s="2">
        <v>56.3</v>
      </c>
      <c r="L113" s="2">
        <v>356.4</v>
      </c>
      <c r="M113" s="2">
        <v>199.5</v>
      </c>
      <c r="N113" s="14">
        <v>147.9</v>
      </c>
      <c r="O113" s="15">
        <v>1774.7</v>
      </c>
      <c r="P113" s="9">
        <v>1977</v>
      </c>
      <c r="R113" s="2"/>
    </row>
    <row r="114" spans="1:18" x14ac:dyDescent="0.2">
      <c r="A114" s="1">
        <v>1978</v>
      </c>
      <c r="B114" s="2">
        <v>315.39999999999998</v>
      </c>
      <c r="C114" s="2">
        <v>93.1</v>
      </c>
      <c r="D114" s="2">
        <v>187.7</v>
      </c>
      <c r="E114" s="2">
        <v>146.1</v>
      </c>
      <c r="F114" s="2">
        <v>174.7</v>
      </c>
      <c r="G114" s="2">
        <v>197</v>
      </c>
      <c r="H114" s="2">
        <v>167.1</v>
      </c>
      <c r="I114" s="2">
        <v>129.80000000000001</v>
      </c>
      <c r="J114" s="2">
        <v>185.1</v>
      </c>
      <c r="K114" s="2">
        <v>143.19999999999999</v>
      </c>
      <c r="L114" s="2">
        <v>357</v>
      </c>
      <c r="M114" s="2">
        <v>669.8</v>
      </c>
      <c r="N114" s="14">
        <v>230.5</v>
      </c>
      <c r="O114" s="15">
        <v>2766</v>
      </c>
      <c r="P114" s="9">
        <v>1978</v>
      </c>
      <c r="R114" s="2"/>
    </row>
    <row r="115" spans="1:18" x14ac:dyDescent="0.2">
      <c r="A115" s="1">
        <v>1979</v>
      </c>
      <c r="B115" s="2">
        <v>74.3</v>
      </c>
      <c r="C115" s="2">
        <v>97.5</v>
      </c>
      <c r="D115" s="2">
        <v>132.9</v>
      </c>
      <c r="E115" s="2">
        <v>282.10000000000002</v>
      </c>
      <c r="F115" s="2">
        <v>162.5</v>
      </c>
      <c r="G115" s="2">
        <v>173.2</v>
      </c>
      <c r="H115" s="2">
        <v>206.1</v>
      </c>
      <c r="I115" s="2">
        <v>134.69999999999999</v>
      </c>
      <c r="J115" s="2">
        <v>171.6</v>
      </c>
      <c r="K115" s="2">
        <v>299</v>
      </c>
      <c r="L115" s="2">
        <v>309.39999999999998</v>
      </c>
      <c r="M115" s="2">
        <v>124.8</v>
      </c>
      <c r="N115" s="14">
        <v>180.7</v>
      </c>
      <c r="O115" s="15">
        <v>2168.1</v>
      </c>
      <c r="P115" s="9">
        <v>1979</v>
      </c>
      <c r="R115" s="2"/>
    </row>
    <row r="116" spans="1:18" x14ac:dyDescent="0.2">
      <c r="A116" s="1">
        <v>1980</v>
      </c>
      <c r="B116" s="2">
        <v>326.2</v>
      </c>
      <c r="C116" s="2">
        <v>92.2</v>
      </c>
      <c r="D116" s="2">
        <v>57.5</v>
      </c>
      <c r="E116" s="2">
        <v>196.6</v>
      </c>
      <c r="F116" s="2">
        <v>183.1</v>
      </c>
      <c r="G116" s="2">
        <v>125.1</v>
      </c>
      <c r="H116" s="2">
        <v>146.30000000000001</v>
      </c>
      <c r="I116" s="2">
        <v>254</v>
      </c>
      <c r="J116" s="2">
        <v>118.1</v>
      </c>
      <c r="K116" s="2">
        <v>351.3</v>
      </c>
      <c r="L116" s="2">
        <v>248.6</v>
      </c>
      <c r="M116" s="2">
        <v>226.7</v>
      </c>
      <c r="N116" s="14">
        <v>193.8</v>
      </c>
      <c r="O116" s="15">
        <v>2325.6999999999998</v>
      </c>
      <c r="P116" s="9">
        <v>1980</v>
      </c>
      <c r="R116" s="2"/>
    </row>
    <row r="117" spans="1:18" x14ac:dyDescent="0.2">
      <c r="A117" s="1">
        <v>1981</v>
      </c>
      <c r="B117" s="2">
        <v>37.299999999999997</v>
      </c>
      <c r="C117" s="2">
        <v>176.5</v>
      </c>
      <c r="D117" s="2">
        <v>55.5</v>
      </c>
      <c r="E117" s="2">
        <v>141</v>
      </c>
      <c r="F117" s="2">
        <v>158.4</v>
      </c>
      <c r="G117" s="2">
        <v>67.8</v>
      </c>
      <c r="H117" s="2">
        <v>207</v>
      </c>
      <c r="I117" s="2">
        <v>49.5</v>
      </c>
      <c r="J117" s="2">
        <v>149.30000000000001</v>
      </c>
      <c r="K117" s="2">
        <v>78.5</v>
      </c>
      <c r="L117" s="2">
        <v>53.5</v>
      </c>
      <c r="M117" s="2">
        <v>381.5</v>
      </c>
      <c r="N117" s="14">
        <v>129.69999999999999</v>
      </c>
      <c r="O117" s="15">
        <v>1555.8</v>
      </c>
      <c r="P117" s="9">
        <v>1981</v>
      </c>
      <c r="R117" s="2"/>
    </row>
    <row r="118" spans="1:18" x14ac:dyDescent="0.2">
      <c r="A118" s="1">
        <v>1982</v>
      </c>
      <c r="B118" s="2">
        <v>85.8</v>
      </c>
      <c r="C118" s="2">
        <v>97.4</v>
      </c>
      <c r="D118" s="2">
        <v>90.7</v>
      </c>
      <c r="E118" s="2">
        <v>227.5</v>
      </c>
      <c r="F118" s="2">
        <v>166.4</v>
      </c>
      <c r="G118" s="2">
        <v>62.5</v>
      </c>
      <c r="H118" s="2">
        <v>58.5</v>
      </c>
      <c r="I118" s="2">
        <v>234.8</v>
      </c>
      <c r="J118" s="2">
        <v>42.1</v>
      </c>
      <c r="K118" s="2">
        <v>75.8</v>
      </c>
      <c r="L118" s="2">
        <v>189.9</v>
      </c>
      <c r="M118" s="2">
        <v>418.2</v>
      </c>
      <c r="N118" s="14">
        <v>145.80000000000001</v>
      </c>
      <c r="O118" s="15">
        <v>1749.6</v>
      </c>
      <c r="P118" s="9">
        <v>1982</v>
      </c>
      <c r="R118" s="2"/>
    </row>
    <row r="119" spans="1:18" x14ac:dyDescent="0.2">
      <c r="A119" s="1">
        <v>1983</v>
      </c>
      <c r="B119" s="2">
        <v>253.6</v>
      </c>
      <c r="C119" s="2">
        <v>34</v>
      </c>
      <c r="D119" s="2">
        <v>64.400000000000006</v>
      </c>
      <c r="E119" s="2">
        <v>43.1</v>
      </c>
      <c r="F119" s="2">
        <v>292.89999999999998</v>
      </c>
      <c r="G119" s="2">
        <v>110.4</v>
      </c>
      <c r="H119" s="2">
        <v>124.1</v>
      </c>
      <c r="I119" s="2">
        <v>176</v>
      </c>
      <c r="J119" s="2">
        <v>250.1</v>
      </c>
      <c r="K119" s="2">
        <v>149.1</v>
      </c>
      <c r="L119" s="2">
        <v>227.5</v>
      </c>
      <c r="M119" s="2">
        <v>355.6</v>
      </c>
      <c r="N119" s="14">
        <v>173.4</v>
      </c>
      <c r="O119" s="15">
        <v>2080.8000000000002</v>
      </c>
      <c r="P119" s="9">
        <v>1983</v>
      </c>
      <c r="R119" s="2"/>
    </row>
    <row r="120" spans="1:18" x14ac:dyDescent="0.2">
      <c r="A120" s="1">
        <v>1984</v>
      </c>
      <c r="B120" s="2">
        <v>251.2</v>
      </c>
      <c r="C120" s="2">
        <v>470.4</v>
      </c>
      <c r="D120" s="2">
        <v>361.3</v>
      </c>
      <c r="E120" s="2">
        <v>153.1</v>
      </c>
      <c r="F120" s="2">
        <v>186.5</v>
      </c>
      <c r="G120" s="2">
        <v>255</v>
      </c>
      <c r="H120" s="2">
        <v>127.2</v>
      </c>
      <c r="I120" s="2">
        <v>102.7</v>
      </c>
      <c r="J120" s="2">
        <v>186.7</v>
      </c>
      <c r="K120" s="2">
        <v>187.5</v>
      </c>
      <c r="L120" s="2">
        <v>127.7</v>
      </c>
      <c r="M120" s="2">
        <v>277.39999999999998</v>
      </c>
      <c r="N120" s="14">
        <v>223.9</v>
      </c>
      <c r="O120" s="15">
        <v>2686.7</v>
      </c>
      <c r="P120" s="9">
        <v>1984</v>
      </c>
      <c r="R120" s="2"/>
    </row>
    <row r="121" spans="1:18" x14ac:dyDescent="0.2">
      <c r="A121" s="1">
        <v>1985</v>
      </c>
      <c r="B121" s="2">
        <v>111.1</v>
      </c>
      <c r="C121" s="2">
        <v>79.3</v>
      </c>
      <c r="D121" s="2">
        <v>88</v>
      </c>
      <c r="E121" s="2">
        <v>110.5</v>
      </c>
      <c r="F121" s="2">
        <v>70.099999999999994</v>
      </c>
      <c r="G121" s="2">
        <v>37</v>
      </c>
      <c r="H121" s="2">
        <v>131.80000000000001</v>
      </c>
      <c r="I121" s="2">
        <v>56.9</v>
      </c>
      <c r="J121" s="2">
        <v>110.7</v>
      </c>
      <c r="K121" s="2">
        <v>169</v>
      </c>
      <c r="L121" s="2">
        <v>179.4</v>
      </c>
      <c r="M121" s="2">
        <v>340.1</v>
      </c>
      <c r="N121" s="14">
        <v>123.7</v>
      </c>
      <c r="O121" s="15">
        <v>1483.9</v>
      </c>
      <c r="P121" s="9">
        <v>1985</v>
      </c>
      <c r="R121" s="2"/>
    </row>
    <row r="122" spans="1:18" x14ac:dyDescent="0.2">
      <c r="A122" s="1">
        <v>1986</v>
      </c>
      <c r="B122" s="2">
        <v>308.2</v>
      </c>
      <c r="C122" s="2">
        <v>26.7</v>
      </c>
      <c r="D122" s="2">
        <v>353.4</v>
      </c>
      <c r="E122" s="2">
        <v>150</v>
      </c>
      <c r="F122" s="2">
        <v>145.1</v>
      </c>
      <c r="G122" s="2">
        <v>122.9</v>
      </c>
      <c r="H122" s="2">
        <v>109.7</v>
      </c>
      <c r="I122" s="2">
        <v>72.900000000000006</v>
      </c>
      <c r="J122" s="2">
        <v>396</v>
      </c>
      <c r="K122" s="2">
        <v>227.3</v>
      </c>
      <c r="L122" s="2">
        <v>256.7</v>
      </c>
      <c r="M122" s="2">
        <v>367.2</v>
      </c>
      <c r="N122" s="14">
        <v>211.3</v>
      </c>
      <c r="O122" s="15">
        <v>2536.1</v>
      </c>
      <c r="P122" s="9">
        <v>1986</v>
      </c>
      <c r="R122" s="2"/>
    </row>
    <row r="123" spans="1:18" x14ac:dyDescent="0.2">
      <c r="A123" s="1">
        <v>1987</v>
      </c>
      <c r="B123" s="2">
        <v>568.6</v>
      </c>
      <c r="C123" s="2">
        <v>86.9</v>
      </c>
      <c r="D123" s="2">
        <v>132.5</v>
      </c>
      <c r="E123" s="2">
        <v>72.5</v>
      </c>
      <c r="F123" s="2">
        <v>270</v>
      </c>
      <c r="G123" s="2">
        <v>126.6</v>
      </c>
      <c r="H123" s="2">
        <v>80.900000000000006</v>
      </c>
      <c r="I123" s="2">
        <v>191.9</v>
      </c>
      <c r="J123" s="2">
        <v>129.9</v>
      </c>
      <c r="K123" s="2">
        <v>22.6</v>
      </c>
      <c r="L123" s="2">
        <v>347.6</v>
      </c>
      <c r="M123" s="2">
        <v>72.8</v>
      </c>
      <c r="N123" s="14">
        <v>175.2</v>
      </c>
      <c r="O123" s="15">
        <v>2102.8000000000002</v>
      </c>
      <c r="P123" s="9">
        <v>1987</v>
      </c>
      <c r="R123" s="2"/>
    </row>
    <row r="124" spans="1:18" x14ac:dyDescent="0.2">
      <c r="A124" s="1">
        <v>1988</v>
      </c>
      <c r="B124" s="2">
        <v>237.5</v>
      </c>
      <c r="C124" s="2">
        <v>158.1</v>
      </c>
      <c r="D124" s="2">
        <v>186.8</v>
      </c>
      <c r="E124" s="2">
        <v>109.6</v>
      </c>
      <c r="F124" s="2">
        <v>229.6</v>
      </c>
      <c r="G124" s="2">
        <v>252.2</v>
      </c>
      <c r="H124" s="2">
        <v>305.39999999999998</v>
      </c>
      <c r="I124" s="2">
        <v>80.099999999999994</v>
      </c>
      <c r="J124" s="2">
        <v>440.4</v>
      </c>
      <c r="K124" s="2">
        <v>134.6</v>
      </c>
      <c r="L124" s="2">
        <v>401.4</v>
      </c>
      <c r="M124" s="2">
        <v>62.9</v>
      </c>
      <c r="N124" s="14">
        <v>216.5</v>
      </c>
      <c r="O124" s="15">
        <v>2598.6</v>
      </c>
      <c r="P124" s="9">
        <v>1988</v>
      </c>
      <c r="R124" s="2"/>
    </row>
    <row r="125" spans="1:18" x14ac:dyDescent="0.2">
      <c r="A125" s="1">
        <v>1989</v>
      </c>
      <c r="B125" s="2">
        <v>189.7</v>
      </c>
      <c r="C125" s="2">
        <v>52.4</v>
      </c>
      <c r="D125" s="2">
        <v>305.89999999999998</v>
      </c>
      <c r="E125" s="2">
        <v>198.6</v>
      </c>
      <c r="F125" s="2">
        <v>194</v>
      </c>
      <c r="G125" s="2">
        <v>117.6</v>
      </c>
      <c r="H125" s="2">
        <v>157.6</v>
      </c>
      <c r="I125" s="2">
        <v>201</v>
      </c>
      <c r="J125" s="2">
        <v>247.3</v>
      </c>
      <c r="K125" s="2">
        <v>111</v>
      </c>
      <c r="L125" s="2">
        <v>508.4</v>
      </c>
      <c r="M125" s="2">
        <v>179.7</v>
      </c>
      <c r="N125" s="14">
        <v>205.3</v>
      </c>
      <c r="O125" s="15">
        <v>2463.1999999999998</v>
      </c>
      <c r="P125" s="9">
        <v>1989</v>
      </c>
      <c r="R125" s="2"/>
    </row>
    <row r="126" spans="1:18" x14ac:dyDescent="0.2">
      <c r="A126" s="1">
        <v>1990</v>
      </c>
      <c r="B126" s="2">
        <v>147.4</v>
      </c>
      <c r="C126" s="2">
        <v>24.1</v>
      </c>
      <c r="D126" s="2">
        <v>94.2</v>
      </c>
      <c r="E126" s="2">
        <v>52.4</v>
      </c>
      <c r="F126" s="2">
        <v>180.1</v>
      </c>
      <c r="G126" s="2">
        <v>112.6</v>
      </c>
      <c r="H126" s="2">
        <v>124</v>
      </c>
      <c r="I126" s="2">
        <v>146.6</v>
      </c>
      <c r="J126" s="2">
        <v>204.5</v>
      </c>
      <c r="K126" s="2">
        <v>56.4</v>
      </c>
      <c r="L126" s="2">
        <v>180.4</v>
      </c>
      <c r="M126" s="2">
        <v>201.1</v>
      </c>
      <c r="N126" s="14">
        <v>127</v>
      </c>
      <c r="O126" s="15">
        <v>1523.8</v>
      </c>
      <c r="P126" s="9">
        <v>1990</v>
      </c>
      <c r="R126" s="2"/>
    </row>
    <row r="127" spans="1:18" x14ac:dyDescent="0.2">
      <c r="A127" s="1">
        <v>1991</v>
      </c>
      <c r="B127" s="2">
        <v>123.9</v>
      </c>
      <c r="C127" s="2">
        <v>45.5</v>
      </c>
      <c r="D127" s="2">
        <v>92.4</v>
      </c>
      <c r="E127" s="2">
        <v>134.19999999999999</v>
      </c>
      <c r="F127" s="2">
        <v>256.39999999999998</v>
      </c>
      <c r="G127" s="2">
        <v>88.7</v>
      </c>
      <c r="H127" s="2">
        <v>37.299999999999997</v>
      </c>
      <c r="I127" s="2">
        <v>226.2</v>
      </c>
      <c r="J127" s="2">
        <v>123.1</v>
      </c>
      <c r="K127" s="2">
        <v>52</v>
      </c>
      <c r="L127" s="2">
        <v>205</v>
      </c>
      <c r="M127" s="2">
        <v>492.3</v>
      </c>
      <c r="N127" s="14">
        <v>156.4</v>
      </c>
      <c r="O127" s="15">
        <v>1877</v>
      </c>
      <c r="P127" s="9">
        <v>1991</v>
      </c>
      <c r="R127" s="2"/>
    </row>
    <row r="128" spans="1:18" x14ac:dyDescent="0.2">
      <c r="A128" s="1">
        <v>1992</v>
      </c>
      <c r="B128" s="2">
        <v>83.9</v>
      </c>
      <c r="C128" s="2">
        <v>62.4</v>
      </c>
      <c r="D128" s="2">
        <v>67.599999999999994</v>
      </c>
      <c r="E128" s="2">
        <v>160.30000000000001</v>
      </c>
      <c r="F128" s="2">
        <v>63.1</v>
      </c>
      <c r="G128" s="2">
        <v>162.80000000000001</v>
      </c>
      <c r="H128" s="2">
        <v>290.8</v>
      </c>
      <c r="I128" s="2">
        <v>76.099999999999994</v>
      </c>
      <c r="J128" s="2">
        <v>83.6</v>
      </c>
      <c r="K128" s="2">
        <v>233.2</v>
      </c>
      <c r="L128" s="2">
        <v>474.3</v>
      </c>
      <c r="M128" s="2">
        <v>502.7</v>
      </c>
      <c r="N128" s="14">
        <v>188.4</v>
      </c>
      <c r="O128" s="15">
        <v>2260.8000000000002</v>
      </c>
      <c r="P128" s="9">
        <v>1992</v>
      </c>
      <c r="R128" s="2"/>
    </row>
    <row r="129" spans="1:18" x14ac:dyDescent="0.2">
      <c r="A129" s="1">
        <v>1993</v>
      </c>
      <c r="B129" s="2">
        <v>176.4</v>
      </c>
      <c r="C129" s="2">
        <v>69.2</v>
      </c>
      <c r="D129" s="2">
        <v>250.5</v>
      </c>
      <c r="E129" s="2">
        <v>283.89999999999998</v>
      </c>
      <c r="F129" s="2">
        <v>129.9</v>
      </c>
      <c r="G129" s="2">
        <v>115.5</v>
      </c>
      <c r="H129" s="2">
        <v>240</v>
      </c>
      <c r="I129" s="2">
        <v>106.8</v>
      </c>
      <c r="J129" s="2">
        <v>61.7</v>
      </c>
      <c r="K129" s="2">
        <v>175.5</v>
      </c>
      <c r="L129" s="2">
        <v>250.8</v>
      </c>
      <c r="M129" s="2">
        <v>308.5</v>
      </c>
      <c r="N129" s="14">
        <v>180.7</v>
      </c>
      <c r="O129" s="15">
        <v>2168.6999999999998</v>
      </c>
      <c r="P129" s="9">
        <v>1993</v>
      </c>
      <c r="R129" s="2"/>
    </row>
    <row r="130" spans="1:18" x14ac:dyDescent="0.2">
      <c r="A130" s="1">
        <v>1994</v>
      </c>
      <c r="B130" s="2">
        <v>56.9</v>
      </c>
      <c r="C130" s="2">
        <v>133.5</v>
      </c>
      <c r="D130" s="2">
        <v>288.2</v>
      </c>
      <c r="E130" s="2">
        <v>154</v>
      </c>
      <c r="F130" s="2">
        <v>169.6</v>
      </c>
      <c r="G130" s="2">
        <v>184.7</v>
      </c>
      <c r="H130" s="2">
        <v>53.8</v>
      </c>
      <c r="I130" s="2">
        <v>45.1</v>
      </c>
      <c r="J130" s="2">
        <v>23.7</v>
      </c>
      <c r="K130" s="2">
        <v>84.7</v>
      </c>
      <c r="L130" s="2">
        <v>322.2</v>
      </c>
      <c r="M130" s="2">
        <v>425.4</v>
      </c>
      <c r="N130" s="14">
        <v>161.80000000000001</v>
      </c>
      <c r="O130" s="15">
        <v>1941.8</v>
      </c>
      <c r="P130" s="9">
        <v>1994</v>
      </c>
      <c r="R130" s="2"/>
    </row>
    <row r="131" spans="1:18" x14ac:dyDescent="0.2">
      <c r="A131" s="1">
        <v>1995</v>
      </c>
      <c r="B131" s="2">
        <v>349.4</v>
      </c>
      <c r="C131" s="2">
        <v>334</v>
      </c>
      <c r="D131" s="2">
        <v>67.7</v>
      </c>
      <c r="E131" s="2">
        <v>242.3</v>
      </c>
      <c r="F131" s="2">
        <v>84.4</v>
      </c>
      <c r="G131" s="2">
        <v>63.7</v>
      </c>
      <c r="H131" s="2">
        <v>173.6</v>
      </c>
      <c r="I131" s="2">
        <v>211.6</v>
      </c>
      <c r="J131" s="2">
        <v>29.5</v>
      </c>
      <c r="K131" s="2">
        <v>101.1</v>
      </c>
      <c r="L131" s="2">
        <v>372.8</v>
      </c>
      <c r="M131" s="2">
        <v>302.5</v>
      </c>
      <c r="N131" s="14">
        <v>194.4</v>
      </c>
      <c r="O131" s="15">
        <v>2332.6</v>
      </c>
      <c r="P131" s="9">
        <v>1995</v>
      </c>
      <c r="R131" s="2"/>
    </row>
    <row r="132" spans="1:18" x14ac:dyDescent="0.2">
      <c r="A132" s="1">
        <v>1996</v>
      </c>
      <c r="B132" s="2">
        <v>173.2</v>
      </c>
      <c r="C132" s="2">
        <v>180.2</v>
      </c>
      <c r="D132" s="2">
        <v>129.69999999999999</v>
      </c>
      <c r="E132" s="2">
        <v>178.2</v>
      </c>
      <c r="F132" s="2">
        <v>107.5</v>
      </c>
      <c r="G132" s="2">
        <v>265.8</v>
      </c>
      <c r="H132" s="2">
        <v>162.30000000000001</v>
      </c>
      <c r="I132" s="2">
        <v>258.39999999999998</v>
      </c>
      <c r="J132" s="2">
        <v>297</v>
      </c>
      <c r="K132" s="2">
        <v>300</v>
      </c>
      <c r="L132" s="2">
        <v>180.2</v>
      </c>
      <c r="M132" s="2">
        <v>185.5</v>
      </c>
      <c r="N132" s="14">
        <v>201.5</v>
      </c>
      <c r="O132" s="15">
        <v>2418</v>
      </c>
      <c r="P132" s="9">
        <v>1996</v>
      </c>
      <c r="R132" s="2"/>
    </row>
    <row r="133" spans="1:18" x14ac:dyDescent="0.2">
      <c r="A133" s="1">
        <v>1997</v>
      </c>
      <c r="B133" s="2">
        <v>15.4</v>
      </c>
      <c r="C133" s="2">
        <v>105.4</v>
      </c>
      <c r="D133" s="2">
        <v>34.299999999999997</v>
      </c>
      <c r="E133" s="2">
        <v>118.4</v>
      </c>
      <c r="F133" s="2">
        <v>41.6</v>
      </c>
      <c r="G133" s="2">
        <v>78.900000000000006</v>
      </c>
      <c r="H133" s="2">
        <v>18.600000000000001</v>
      </c>
      <c r="I133" s="2">
        <v>86.6</v>
      </c>
      <c r="J133" s="2">
        <v>31.1</v>
      </c>
      <c r="K133" s="2">
        <v>78.400000000000006</v>
      </c>
      <c r="L133" s="2">
        <v>158.30000000000001</v>
      </c>
      <c r="M133" s="2">
        <v>351.9</v>
      </c>
      <c r="N133" s="14">
        <v>93.2</v>
      </c>
      <c r="O133" s="15">
        <v>1118.9000000000001</v>
      </c>
      <c r="P133" s="9">
        <v>1997</v>
      </c>
      <c r="R133" s="2"/>
    </row>
    <row r="134" spans="1:18" x14ac:dyDescent="0.2">
      <c r="A134" s="1">
        <v>1998</v>
      </c>
      <c r="B134" s="2">
        <v>268.8</v>
      </c>
      <c r="C134" s="2">
        <v>32.5</v>
      </c>
      <c r="D134" s="2">
        <v>58.8</v>
      </c>
      <c r="E134" s="2">
        <v>187.7</v>
      </c>
      <c r="F134" s="2">
        <v>370.8</v>
      </c>
      <c r="G134" s="2">
        <v>198.8</v>
      </c>
      <c r="H134" s="2">
        <v>259.2</v>
      </c>
      <c r="I134" s="2">
        <v>195</v>
      </c>
      <c r="J134" s="2">
        <v>258.2</v>
      </c>
      <c r="K134" s="2">
        <v>222.7</v>
      </c>
      <c r="L134" s="2">
        <v>107.2</v>
      </c>
      <c r="M134" s="2">
        <v>463.4</v>
      </c>
      <c r="N134" s="14">
        <v>218.6</v>
      </c>
      <c r="O134" s="15">
        <v>2623.1</v>
      </c>
      <c r="P134" s="9">
        <v>1998</v>
      </c>
      <c r="R134" s="2"/>
    </row>
    <row r="135" spans="1:18" x14ac:dyDescent="0.2">
      <c r="A135" s="1">
        <v>1999</v>
      </c>
      <c r="B135" s="2">
        <v>193.9</v>
      </c>
      <c r="C135" s="2">
        <v>67.400000000000006</v>
      </c>
      <c r="D135" s="2">
        <v>181.4</v>
      </c>
      <c r="E135" s="2">
        <v>88.5</v>
      </c>
      <c r="F135" s="2">
        <v>157.1</v>
      </c>
      <c r="G135" s="2">
        <v>103.4</v>
      </c>
      <c r="H135" s="2">
        <v>225.4</v>
      </c>
      <c r="I135" s="2">
        <v>204</v>
      </c>
      <c r="J135" s="2">
        <v>125.9</v>
      </c>
      <c r="K135" s="2">
        <v>205</v>
      </c>
      <c r="L135" s="2">
        <v>241.5</v>
      </c>
      <c r="M135" s="2">
        <v>340.5</v>
      </c>
      <c r="N135" s="14">
        <v>177.8</v>
      </c>
      <c r="O135" s="15">
        <v>2134</v>
      </c>
      <c r="P135" s="9">
        <v>1999</v>
      </c>
      <c r="R135" s="2"/>
    </row>
    <row r="136" spans="1:18" x14ac:dyDescent="0.2">
      <c r="A136" s="1">
        <v>2000</v>
      </c>
      <c r="B136" s="2">
        <v>275.2</v>
      </c>
      <c r="C136" s="2">
        <v>237.8</v>
      </c>
      <c r="D136" s="2">
        <v>238.3</v>
      </c>
      <c r="E136" s="2">
        <v>311.60000000000002</v>
      </c>
      <c r="F136" s="2">
        <v>96.8</v>
      </c>
      <c r="G136" s="2">
        <v>157.5</v>
      </c>
      <c r="H136" s="2">
        <v>116.1</v>
      </c>
      <c r="I136" s="2">
        <v>113.5</v>
      </c>
      <c r="J136" s="2">
        <v>81.099999999999994</v>
      </c>
      <c r="K136" s="2">
        <v>120.9</v>
      </c>
      <c r="L136" s="2">
        <v>385.7</v>
      </c>
      <c r="M136" s="2">
        <v>236</v>
      </c>
      <c r="N136" s="14">
        <v>197.5</v>
      </c>
      <c r="O136" s="15">
        <v>2370.5</v>
      </c>
      <c r="P136" s="9">
        <v>2000</v>
      </c>
      <c r="R136" s="2"/>
    </row>
    <row r="137" spans="1:18" x14ac:dyDescent="0.2">
      <c r="A137" s="1">
        <v>2001</v>
      </c>
      <c r="B137" s="2">
        <v>425.8</v>
      </c>
      <c r="C137" s="2">
        <v>86.6</v>
      </c>
      <c r="D137" s="2">
        <v>297.3</v>
      </c>
      <c r="E137" s="2">
        <v>203.3</v>
      </c>
      <c r="F137" s="2">
        <v>164.9</v>
      </c>
      <c r="G137" s="2">
        <v>137.1</v>
      </c>
      <c r="H137" s="2">
        <v>111.3</v>
      </c>
      <c r="I137" s="2">
        <v>158.30000000000001</v>
      </c>
      <c r="J137" s="2">
        <v>162</v>
      </c>
      <c r="K137" s="2">
        <v>252.2</v>
      </c>
      <c r="L137" s="2">
        <v>175.3</v>
      </c>
      <c r="M137" s="2">
        <v>609</v>
      </c>
      <c r="N137" s="14">
        <v>231.9</v>
      </c>
      <c r="O137" s="15">
        <v>2783.1</v>
      </c>
      <c r="P137" s="9">
        <v>2001</v>
      </c>
      <c r="R137" s="2"/>
    </row>
    <row r="138" spans="1:18" x14ac:dyDescent="0.2">
      <c r="A138" s="1">
        <v>2002</v>
      </c>
      <c r="B138" s="2">
        <v>221.2</v>
      </c>
      <c r="C138" s="2">
        <v>50.8</v>
      </c>
      <c r="D138" s="2">
        <v>55.6</v>
      </c>
      <c r="E138" s="2">
        <v>116.5</v>
      </c>
      <c r="F138" s="2">
        <v>236.6</v>
      </c>
      <c r="G138" s="2">
        <v>83.1</v>
      </c>
      <c r="H138" s="2">
        <v>233.7</v>
      </c>
      <c r="I138" s="2">
        <v>54.2</v>
      </c>
      <c r="J138" s="2">
        <v>124.2</v>
      </c>
      <c r="K138" s="2">
        <v>10.8</v>
      </c>
      <c r="L138" s="2">
        <v>307.2</v>
      </c>
      <c r="M138" s="2">
        <v>255</v>
      </c>
      <c r="N138" s="14">
        <v>145.69999999999999</v>
      </c>
      <c r="O138" s="15">
        <v>1748.9</v>
      </c>
      <c r="P138" s="9">
        <v>2002</v>
      </c>
      <c r="R138" s="2"/>
    </row>
    <row r="139" spans="1:18" x14ac:dyDescent="0.2">
      <c r="A139" s="1">
        <v>2003</v>
      </c>
      <c r="B139" s="2">
        <v>444.2</v>
      </c>
      <c r="C139" s="2">
        <v>172.9</v>
      </c>
      <c r="D139" s="2">
        <v>154.6</v>
      </c>
      <c r="E139" s="2">
        <v>159.9</v>
      </c>
      <c r="F139" s="2">
        <v>81.8</v>
      </c>
      <c r="G139" s="2">
        <v>50.3</v>
      </c>
      <c r="H139" s="2">
        <v>170.4</v>
      </c>
      <c r="I139" s="2">
        <v>193.6</v>
      </c>
      <c r="J139" s="2">
        <v>205.3</v>
      </c>
      <c r="K139" s="2">
        <v>351.4</v>
      </c>
      <c r="L139" s="2">
        <v>133.80000000000001</v>
      </c>
      <c r="M139" s="2">
        <v>273</v>
      </c>
      <c r="N139" s="14">
        <v>199.3</v>
      </c>
      <c r="O139" s="15">
        <f t="shared" ref="O139:O146" si="0">SUM(B139:M139)</f>
        <v>2391.2000000000003</v>
      </c>
      <c r="P139" s="9">
        <v>2003</v>
      </c>
      <c r="R139" s="2"/>
    </row>
    <row r="140" spans="1:18" x14ac:dyDescent="0.2">
      <c r="A140" s="1">
        <v>2004</v>
      </c>
      <c r="B140" s="2">
        <v>600.9</v>
      </c>
      <c r="C140" s="2">
        <v>31.9</v>
      </c>
      <c r="D140" s="2">
        <v>269.39999999999998</v>
      </c>
      <c r="E140" s="2">
        <v>57.1</v>
      </c>
      <c r="F140" s="2">
        <v>137.6</v>
      </c>
      <c r="G140" s="2">
        <v>127.2</v>
      </c>
      <c r="H140" s="2">
        <v>166.6</v>
      </c>
      <c r="I140" s="2">
        <v>185.2</v>
      </c>
      <c r="J140" s="2">
        <v>128.9</v>
      </c>
      <c r="K140" s="2">
        <v>125.6</v>
      </c>
      <c r="L140" s="2">
        <v>166.2</v>
      </c>
      <c r="M140" s="2">
        <v>139.80000000000001</v>
      </c>
      <c r="N140" s="14">
        <v>178</v>
      </c>
      <c r="O140" s="15">
        <f t="shared" si="0"/>
        <v>2136.4</v>
      </c>
      <c r="P140" s="9">
        <v>2004</v>
      </c>
      <c r="R140" s="2"/>
    </row>
    <row r="141" spans="1:18" x14ac:dyDescent="0.2">
      <c r="A141" s="1">
        <v>2005</v>
      </c>
      <c r="B141" s="2">
        <v>163.19999999999999</v>
      </c>
      <c r="C141" s="2">
        <v>8.4</v>
      </c>
      <c r="D141" s="2">
        <v>82.4</v>
      </c>
      <c r="E141" s="2">
        <v>81.7</v>
      </c>
      <c r="F141" s="2">
        <v>331.1</v>
      </c>
      <c r="G141" s="2">
        <v>82.3</v>
      </c>
      <c r="H141" s="2">
        <v>104</v>
      </c>
      <c r="I141" s="2">
        <v>58.5</v>
      </c>
      <c r="J141" s="2">
        <v>175.7</v>
      </c>
      <c r="K141" s="2">
        <v>314.5</v>
      </c>
      <c r="L141" s="2">
        <v>362.9</v>
      </c>
      <c r="M141" s="2">
        <v>166</v>
      </c>
      <c r="N141" s="14">
        <v>160.9</v>
      </c>
      <c r="O141" s="15">
        <f t="shared" si="0"/>
        <v>1930.6999999999998</v>
      </c>
      <c r="P141" s="9">
        <v>2005</v>
      </c>
      <c r="R141" s="2"/>
    </row>
    <row r="142" spans="1:18" x14ac:dyDescent="0.2">
      <c r="A142" s="1">
        <v>2006</v>
      </c>
      <c r="B142" s="2">
        <v>454.4</v>
      </c>
      <c r="C142" s="2">
        <v>115.5</v>
      </c>
      <c r="D142" s="2">
        <v>83.1</v>
      </c>
      <c r="E142" s="2">
        <v>239.8</v>
      </c>
      <c r="F142" s="2">
        <v>205.7</v>
      </c>
      <c r="G142" s="2">
        <v>236.8</v>
      </c>
      <c r="H142" s="3">
        <v>153.80000000000001</v>
      </c>
      <c r="I142" s="3">
        <v>127.3</v>
      </c>
      <c r="J142" s="3">
        <v>83.3</v>
      </c>
      <c r="K142" s="3">
        <v>102</v>
      </c>
      <c r="L142" s="2">
        <v>185.6</v>
      </c>
      <c r="M142" s="2">
        <v>765.9</v>
      </c>
      <c r="N142" s="14">
        <v>229.4</v>
      </c>
      <c r="O142" s="15">
        <f t="shared" si="0"/>
        <v>2753.2</v>
      </c>
      <c r="P142" s="9">
        <v>2006</v>
      </c>
      <c r="R142" s="2"/>
    </row>
    <row r="143" spans="1:18" x14ac:dyDescent="0.2">
      <c r="A143" s="1">
        <v>2007</v>
      </c>
      <c r="B143" s="2">
        <v>450.1</v>
      </c>
      <c r="C143" s="2">
        <v>105.5</v>
      </c>
      <c r="D143" s="2">
        <v>269.10000000000002</v>
      </c>
      <c r="E143" s="2">
        <v>240.2</v>
      </c>
      <c r="F143" s="2">
        <v>127.2</v>
      </c>
      <c r="G143" s="2">
        <v>139</v>
      </c>
      <c r="H143" s="3">
        <v>141.69999999999999</v>
      </c>
      <c r="I143" s="3">
        <v>190.7</v>
      </c>
      <c r="J143" s="3">
        <v>149</v>
      </c>
      <c r="K143" s="3">
        <v>237.2</v>
      </c>
      <c r="L143" s="2">
        <v>367.9</v>
      </c>
      <c r="M143" s="2">
        <v>468.6</v>
      </c>
      <c r="N143" s="14">
        <v>240.5</v>
      </c>
      <c r="O143" s="15">
        <f t="shared" si="0"/>
        <v>2886.2000000000003</v>
      </c>
      <c r="P143" s="9">
        <v>2007</v>
      </c>
      <c r="R143" s="2"/>
    </row>
    <row r="144" spans="1:18" x14ac:dyDescent="0.2">
      <c r="A144" s="1">
        <v>2008</v>
      </c>
      <c r="B144" s="3">
        <v>262.60000000000002</v>
      </c>
      <c r="C144" s="3">
        <v>129.19999999999999</v>
      </c>
      <c r="D144" s="3">
        <v>294.10000000000002</v>
      </c>
      <c r="E144" s="3">
        <v>87.2</v>
      </c>
      <c r="F144" s="3">
        <v>124.9</v>
      </c>
      <c r="G144" s="3">
        <v>118.3</v>
      </c>
      <c r="H144" s="3">
        <v>89.1</v>
      </c>
      <c r="I144" s="3">
        <v>327.3</v>
      </c>
      <c r="J144" s="3">
        <v>164.4</v>
      </c>
      <c r="K144" s="3">
        <v>159.5</v>
      </c>
      <c r="L144" s="3">
        <v>324.3</v>
      </c>
      <c r="M144" s="3">
        <v>244.2</v>
      </c>
      <c r="N144" s="14">
        <v>193.8</v>
      </c>
      <c r="O144" s="15">
        <f t="shared" si="0"/>
        <v>2325.1</v>
      </c>
      <c r="P144" s="9">
        <v>2008</v>
      </c>
      <c r="R144" s="2"/>
    </row>
    <row r="145" spans="1:18" x14ac:dyDescent="0.2">
      <c r="A145" s="1">
        <v>2009</v>
      </c>
      <c r="B145" s="3">
        <v>38.299999999999997</v>
      </c>
      <c r="C145" s="3">
        <v>201.8</v>
      </c>
      <c r="D145" s="3">
        <v>223.3</v>
      </c>
      <c r="E145" s="3">
        <v>183.7</v>
      </c>
      <c r="F145" s="3">
        <v>198.6</v>
      </c>
      <c r="G145" s="3">
        <v>21.8</v>
      </c>
      <c r="H145" s="3">
        <v>161</v>
      </c>
      <c r="I145" s="3">
        <v>177.8</v>
      </c>
      <c r="J145" s="3">
        <v>109.6</v>
      </c>
      <c r="K145" s="3">
        <v>133.4</v>
      </c>
      <c r="L145" s="3">
        <v>281.8</v>
      </c>
      <c r="M145" s="3">
        <v>189.8</v>
      </c>
      <c r="N145" s="14">
        <v>160.1</v>
      </c>
      <c r="O145" s="15">
        <f t="shared" si="0"/>
        <v>1920.8999999999999</v>
      </c>
      <c r="P145" s="9">
        <v>2009</v>
      </c>
      <c r="R145" s="2"/>
    </row>
    <row r="146" spans="1:18" s="6" customFormat="1" x14ac:dyDescent="0.2">
      <c r="A146" s="6">
        <v>2010</v>
      </c>
      <c r="B146" s="7">
        <v>69.5</v>
      </c>
      <c r="C146" s="7">
        <v>6.3</v>
      </c>
      <c r="D146" s="7">
        <v>238</v>
      </c>
      <c r="E146" s="7">
        <v>158.5</v>
      </c>
      <c r="F146" s="7">
        <v>157.5</v>
      </c>
      <c r="G146" s="7">
        <v>240.5</v>
      </c>
      <c r="H146" s="7">
        <v>298.5</v>
      </c>
      <c r="I146" s="7">
        <v>158.4</v>
      </c>
      <c r="J146" s="7">
        <v>121.5</v>
      </c>
      <c r="K146" s="7">
        <v>166.2</v>
      </c>
      <c r="L146" s="7">
        <v>278.8</v>
      </c>
      <c r="M146" s="7">
        <v>181.4</v>
      </c>
      <c r="N146" s="14">
        <v>172.9</v>
      </c>
      <c r="O146" s="15">
        <f t="shared" si="0"/>
        <v>2075.1</v>
      </c>
      <c r="P146" s="9">
        <v>2010</v>
      </c>
      <c r="R146" s="2"/>
    </row>
    <row r="147" spans="1:18" x14ac:dyDescent="0.2">
      <c r="A147" s="1">
        <v>2011</v>
      </c>
      <c r="B147" s="7">
        <v>513.20000000000005</v>
      </c>
      <c r="C147" s="7">
        <v>23</v>
      </c>
      <c r="D147" s="7">
        <v>256.60000000000002</v>
      </c>
      <c r="E147" s="7">
        <v>217.8</v>
      </c>
      <c r="F147" s="7">
        <v>127</v>
      </c>
      <c r="G147" s="7">
        <v>213</v>
      </c>
      <c r="H147" s="7">
        <v>76.599999999999994</v>
      </c>
      <c r="I147" s="7">
        <v>81.400000000000006</v>
      </c>
      <c r="J147" s="7">
        <v>136.4</v>
      </c>
      <c r="K147" s="7">
        <v>216.8</v>
      </c>
      <c r="L147" s="7">
        <v>377.8</v>
      </c>
      <c r="M147" s="7">
        <v>284.60000000000002</v>
      </c>
      <c r="N147" s="2">
        <v>210.4</v>
      </c>
      <c r="O147" s="2">
        <f t="shared" ref="O147:O152" si="1">SUM(B147:M147)</f>
        <v>2524.2000000000003</v>
      </c>
      <c r="P147" s="106">
        <v>2011</v>
      </c>
      <c r="R147" s="2"/>
    </row>
    <row r="148" spans="1:18" x14ac:dyDescent="0.2">
      <c r="A148" s="1">
        <v>2012</v>
      </c>
      <c r="B148" s="7">
        <v>106.1</v>
      </c>
      <c r="C148" s="7">
        <v>83.6</v>
      </c>
      <c r="D148" s="7">
        <v>313.39999999999998</v>
      </c>
      <c r="E148" s="7">
        <v>260.60000000000002</v>
      </c>
      <c r="F148" s="7">
        <v>292</v>
      </c>
      <c r="G148" s="7">
        <v>53</v>
      </c>
      <c r="H148" s="7">
        <v>130.80000000000001</v>
      </c>
      <c r="I148" s="7">
        <v>119</v>
      </c>
      <c r="J148" s="7">
        <v>107.6</v>
      </c>
      <c r="K148" s="7">
        <v>122.2</v>
      </c>
      <c r="L148" s="7">
        <v>208.2</v>
      </c>
      <c r="M148" s="7">
        <v>363.4</v>
      </c>
      <c r="N148" s="2">
        <v>180</v>
      </c>
      <c r="O148" s="2">
        <f t="shared" si="1"/>
        <v>2159.9</v>
      </c>
      <c r="P148" s="106">
        <v>2012</v>
      </c>
      <c r="R148" s="2"/>
    </row>
    <row r="149" spans="1:18" ht="14.25" customHeight="1" x14ac:dyDescent="0.2">
      <c r="A149" s="1">
        <v>2013</v>
      </c>
      <c r="B149" s="1">
        <v>262</v>
      </c>
      <c r="C149" s="1">
        <v>395.2</v>
      </c>
      <c r="D149" s="1">
        <v>85.8</v>
      </c>
      <c r="E149" s="1">
        <v>159.4</v>
      </c>
      <c r="F149" s="1">
        <v>211.4</v>
      </c>
      <c r="G149" s="1">
        <v>111.4</v>
      </c>
      <c r="H149" s="1">
        <v>174.6</v>
      </c>
      <c r="I149" s="1">
        <v>165.6</v>
      </c>
      <c r="J149" s="1">
        <v>257</v>
      </c>
      <c r="K149" s="1">
        <v>285.39999999999998</v>
      </c>
      <c r="L149" s="1">
        <v>292.39999999999998</v>
      </c>
      <c r="M149" s="1">
        <v>348.2</v>
      </c>
      <c r="N149" s="12">
        <v>229</v>
      </c>
      <c r="O149" s="13">
        <f t="shared" si="1"/>
        <v>2748.3999999999996</v>
      </c>
      <c r="P149" s="106">
        <v>2013</v>
      </c>
      <c r="R149" s="2"/>
    </row>
    <row r="150" spans="1:18" ht="14.25" customHeight="1" x14ac:dyDescent="0.2">
      <c r="A150" s="1">
        <v>2014</v>
      </c>
      <c r="B150" s="1">
        <v>75.400000000000006</v>
      </c>
      <c r="C150" s="1">
        <v>0.2</v>
      </c>
      <c r="D150" s="1">
        <v>66</v>
      </c>
      <c r="E150" s="1">
        <v>110</v>
      </c>
      <c r="F150" s="1">
        <v>125.8</v>
      </c>
      <c r="G150" s="1">
        <v>71.400000000000006</v>
      </c>
      <c r="H150" s="1">
        <v>148.6</v>
      </c>
      <c r="I150" s="1">
        <v>241</v>
      </c>
      <c r="J150" s="1">
        <v>83.6</v>
      </c>
      <c r="K150" s="1">
        <v>120</v>
      </c>
      <c r="L150" s="1">
        <v>250.8</v>
      </c>
      <c r="M150" s="1">
        <v>245.6</v>
      </c>
      <c r="N150" s="12">
        <v>128.19999999999999</v>
      </c>
      <c r="O150" s="13">
        <f t="shared" si="1"/>
        <v>1538.3999999999999</v>
      </c>
      <c r="P150" s="106">
        <v>2014</v>
      </c>
      <c r="R150" s="2"/>
    </row>
    <row r="151" spans="1:18" ht="14.25" customHeight="1" x14ac:dyDescent="0.2">
      <c r="A151" s="1">
        <v>2015</v>
      </c>
      <c r="B151" s="1">
        <v>79.599999999999994</v>
      </c>
      <c r="C151" s="1">
        <v>18.8</v>
      </c>
      <c r="D151" s="1">
        <v>84.4</v>
      </c>
      <c r="E151" s="1">
        <v>73.2</v>
      </c>
      <c r="F151" s="1">
        <v>89</v>
      </c>
      <c r="G151" s="1">
        <v>95.8</v>
      </c>
      <c r="H151" s="1">
        <v>116.8</v>
      </c>
      <c r="I151" s="1">
        <v>185.8</v>
      </c>
      <c r="J151" s="1">
        <v>61.6</v>
      </c>
      <c r="K151" s="1">
        <v>87.2</v>
      </c>
      <c r="L151" s="1">
        <v>72.599999999999994</v>
      </c>
      <c r="M151" s="1">
        <v>302.3</v>
      </c>
      <c r="N151" s="12">
        <v>105.6</v>
      </c>
      <c r="O151" s="13">
        <f t="shared" si="1"/>
        <v>1267.1000000000001</v>
      </c>
      <c r="P151" s="106">
        <v>2015</v>
      </c>
    </row>
    <row r="152" spans="1:18" s="118" customFormat="1" ht="14.25" customHeight="1" x14ac:dyDescent="0.2">
      <c r="A152" s="118">
        <v>2016</v>
      </c>
      <c r="B152" s="118">
        <v>126.6</v>
      </c>
      <c r="C152" s="118">
        <v>186</v>
      </c>
      <c r="D152" s="118">
        <v>6.2</v>
      </c>
      <c r="E152" s="118">
        <v>89.8</v>
      </c>
      <c r="F152" s="118">
        <v>193.8</v>
      </c>
      <c r="G152" s="118">
        <v>162.80000000000001</v>
      </c>
      <c r="H152" s="118">
        <v>168.6</v>
      </c>
      <c r="I152" s="118">
        <v>139.19999999999999</v>
      </c>
      <c r="J152" s="118">
        <v>118.9</v>
      </c>
      <c r="K152" s="118">
        <v>181</v>
      </c>
      <c r="L152" s="118">
        <v>290.2</v>
      </c>
      <c r="M152" s="118">
        <v>292.60000000000002</v>
      </c>
      <c r="N152" s="12">
        <v>163</v>
      </c>
      <c r="O152" s="13">
        <f t="shared" si="1"/>
        <v>1955.7000000000003</v>
      </c>
      <c r="P152" s="106">
        <v>2016</v>
      </c>
    </row>
    <row r="153" spans="1:18" x14ac:dyDescent="0.2">
      <c r="N153" s="12"/>
      <c r="O153" s="13"/>
    </row>
    <row r="154" spans="1:18" x14ac:dyDescent="0.2">
      <c r="N154" s="12"/>
      <c r="O154" s="13"/>
    </row>
    <row r="155" spans="1:18" x14ac:dyDescent="0.2">
      <c r="A155" s="21" t="s">
        <v>23</v>
      </c>
      <c r="B155" s="22">
        <f t="shared" ref="B155:O155" si="2">AVERAGE(B5:B154)</f>
        <v>239.38783783783791</v>
      </c>
      <c r="C155" s="22">
        <f t="shared" si="2"/>
        <v>159.16621621621627</v>
      </c>
      <c r="D155" s="22">
        <f t="shared" si="2"/>
        <v>183.15405405405406</v>
      </c>
      <c r="E155" s="22">
        <f t="shared" si="2"/>
        <v>177.53040540540539</v>
      </c>
      <c r="F155" s="22">
        <f t="shared" si="2"/>
        <v>171.72702702702705</v>
      </c>
      <c r="G155" s="22">
        <f t="shared" si="2"/>
        <v>159.96756756756756</v>
      </c>
      <c r="H155" s="22">
        <f t="shared" si="2"/>
        <v>158.34662162162147</v>
      </c>
      <c r="I155" s="22">
        <f t="shared" si="2"/>
        <v>175.24324324324317</v>
      </c>
      <c r="J155" s="22">
        <f t="shared" si="2"/>
        <v>167.69324324324322</v>
      </c>
      <c r="K155" s="22">
        <f t="shared" si="2"/>
        <v>192.65202702702706</v>
      </c>
      <c r="L155" s="22">
        <f t="shared" si="2"/>
        <v>255.57094594594605</v>
      </c>
      <c r="M155" s="22">
        <f t="shared" si="2"/>
        <v>288.18783783783783</v>
      </c>
      <c r="N155" s="22">
        <f t="shared" si="2"/>
        <v>194.04256756756757</v>
      </c>
      <c r="O155" s="22">
        <f t="shared" si="2"/>
        <v>2328.5756756756759</v>
      </c>
    </row>
    <row r="156" spans="1:18" x14ac:dyDescent="0.2">
      <c r="A156" s="21" t="s">
        <v>118</v>
      </c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3"/>
      <c r="O156" s="24"/>
    </row>
    <row r="157" spans="1:18" x14ac:dyDescent="0.2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3"/>
      <c r="O157" s="24"/>
    </row>
    <row r="158" spans="1:18" x14ac:dyDescent="0.2">
      <c r="A158" s="21" t="s">
        <v>24</v>
      </c>
      <c r="B158" s="22">
        <f t="shared" ref="B158:O158" si="3">MAX(B5:B154)</f>
        <v>818.6</v>
      </c>
      <c r="C158" s="22">
        <f t="shared" si="3"/>
        <v>566.70000000000005</v>
      </c>
      <c r="D158" s="22">
        <f t="shared" si="3"/>
        <v>528.29999999999995</v>
      </c>
      <c r="E158" s="22">
        <f t="shared" si="3"/>
        <v>454.9</v>
      </c>
      <c r="F158" s="22">
        <f t="shared" si="3"/>
        <v>386.6</v>
      </c>
      <c r="G158" s="22">
        <f t="shared" si="3"/>
        <v>378.7</v>
      </c>
      <c r="H158" s="22">
        <f t="shared" si="3"/>
        <v>527.29999999999995</v>
      </c>
      <c r="I158" s="22">
        <f t="shared" si="3"/>
        <v>526.79999999999995</v>
      </c>
      <c r="J158" s="22">
        <f t="shared" si="3"/>
        <v>440.4</v>
      </c>
      <c r="K158" s="22">
        <f t="shared" si="3"/>
        <v>497.1</v>
      </c>
      <c r="L158" s="22">
        <f t="shared" si="3"/>
        <v>521.5</v>
      </c>
      <c r="M158" s="22">
        <f t="shared" si="3"/>
        <v>765.9</v>
      </c>
      <c r="N158" s="23">
        <f t="shared" si="3"/>
        <v>287.7</v>
      </c>
      <c r="O158" s="24">
        <f t="shared" si="3"/>
        <v>3452.4</v>
      </c>
    </row>
    <row r="159" spans="1:18" x14ac:dyDescent="0.2">
      <c r="A159" s="21" t="s">
        <v>25</v>
      </c>
      <c r="B159" s="21">
        <f>VLOOKUP(B158,B5:P154,15,FALSE)</f>
        <v>1893</v>
      </c>
      <c r="C159" s="21">
        <f>VLOOKUP(C158,C5:P154,14,FALSE)</f>
        <v>1910</v>
      </c>
      <c r="D159" s="21">
        <f>VLOOKUP(D158,D5:P154,13,FALSE)</f>
        <v>1913</v>
      </c>
      <c r="E159" s="21">
        <f>VLOOKUP(E158,E5:P154,12,FALSE)</f>
        <v>1900</v>
      </c>
      <c r="F159" s="21">
        <f>VLOOKUP(F158,F5:P153,11,FALSE)</f>
        <v>1892</v>
      </c>
      <c r="G159" s="21">
        <f>VLOOKUP(G158,G5:P153,10,FALSE)</f>
        <v>1954</v>
      </c>
      <c r="H159" s="21">
        <f>VLOOKUP(H158,H5:P154,9,FALSE)</f>
        <v>1890</v>
      </c>
      <c r="I159" s="21">
        <f>VLOOKUP(I158,I5:P154,8,FALSE)</f>
        <v>1878</v>
      </c>
      <c r="J159" s="21">
        <f>VLOOKUP(J158,J5:P154,7,FALSE)</f>
        <v>1988</v>
      </c>
      <c r="K159" s="21">
        <f>VLOOKUP(K158,K5:P146,6,FALSE)</f>
        <v>1942</v>
      </c>
      <c r="L159" s="21">
        <f>VLOOKUP(L158,L5:P154,5,FALSE)</f>
        <v>1874</v>
      </c>
      <c r="M159" s="21">
        <f>VLOOKUP(M158,M5:P154,4,FALSE)</f>
        <v>2006</v>
      </c>
      <c r="N159" s="25">
        <f>VLOOKUP(N158,N5:P154,3,FALSE)</f>
        <v>1913</v>
      </c>
      <c r="O159" s="26">
        <f>VLOOKUP(O158,O5:P154,2,FALSE)</f>
        <v>1913</v>
      </c>
    </row>
    <row r="160" spans="1:18" x14ac:dyDescent="0.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5"/>
      <c r="O160" s="26"/>
    </row>
    <row r="161" spans="1:16" x14ac:dyDescent="0.2">
      <c r="A161" s="21" t="s">
        <v>26</v>
      </c>
      <c r="B161" s="22">
        <f>MIN(B5:B154)</f>
        <v>15.4</v>
      </c>
      <c r="C161" s="22">
        <f t="shared" ref="C161:M161" si="4">MIN(C5:C154)</f>
        <v>0.2</v>
      </c>
      <c r="D161" s="22">
        <f t="shared" si="4"/>
        <v>6.2</v>
      </c>
      <c r="E161" s="22">
        <f t="shared" si="4"/>
        <v>16.600000000000001</v>
      </c>
      <c r="F161" s="22">
        <f t="shared" si="4"/>
        <v>41.6</v>
      </c>
      <c r="G161" s="22">
        <f t="shared" si="4"/>
        <v>21.8</v>
      </c>
      <c r="H161" s="22">
        <f t="shared" si="4"/>
        <v>18.600000000000001</v>
      </c>
      <c r="I161" s="22">
        <f t="shared" si="4"/>
        <v>18</v>
      </c>
      <c r="J161" s="22">
        <f t="shared" si="4"/>
        <v>23.7</v>
      </c>
      <c r="K161" s="22">
        <f t="shared" si="4"/>
        <v>10.8</v>
      </c>
      <c r="L161" s="22">
        <f t="shared" si="4"/>
        <v>53.5</v>
      </c>
      <c r="M161" s="22">
        <f t="shared" si="4"/>
        <v>62.5</v>
      </c>
      <c r="N161" s="22">
        <f t="shared" ref="N161" si="5">MIN(N5:N154)</f>
        <v>93.2</v>
      </c>
      <c r="O161" s="22">
        <f>MIN(O5:O154)</f>
        <v>1118.9000000000001</v>
      </c>
    </row>
    <row r="162" spans="1:16" x14ac:dyDescent="0.2">
      <c r="A162" s="21" t="s">
        <v>27</v>
      </c>
      <c r="B162" s="21">
        <f>VLOOKUP(B161,B5:P150,15,FALSE)</f>
        <v>1997</v>
      </c>
      <c r="C162" s="21">
        <f>VLOOKUP(C161,C5:P150,14,FALSE)</f>
        <v>2014</v>
      </c>
      <c r="D162" s="21">
        <f>VLOOKUP(D161,D5:P154,13,FALSE)</f>
        <v>2016</v>
      </c>
      <c r="E162" s="21">
        <f>VLOOKUP(E161,E5:P150,12,FALSE)</f>
        <v>1977</v>
      </c>
      <c r="F162" s="21">
        <f>VLOOKUP(F161,F5:P150,11,FALSE)</f>
        <v>1997</v>
      </c>
      <c r="G162" s="21">
        <f>VLOOKUP(G161,G5:P150,10,FALSE)</f>
        <v>2009</v>
      </c>
      <c r="H162" s="21">
        <f>VLOOKUP(H161,H5:P150,9,FALSE)</f>
        <v>1997</v>
      </c>
      <c r="I162" s="21">
        <f>VLOOKUP(I161,I5:P150,8,FALSE)</f>
        <v>1888</v>
      </c>
      <c r="J162" s="21">
        <f>VLOOKUP(J161,J5:P150,7,FALSE)</f>
        <v>1994</v>
      </c>
      <c r="K162" s="21">
        <f>VLOOKUP(K161,K5:P150,6,FALSE)</f>
        <v>2002</v>
      </c>
      <c r="L162" s="21">
        <f>VLOOKUP(L161,L5:P150,5,FALSE)</f>
        <v>1981</v>
      </c>
      <c r="M162" s="21">
        <f>VLOOKUP(M161,M5:P150,4,FALSE)</f>
        <v>1932</v>
      </c>
      <c r="N162" s="25">
        <f>VLOOKUP(N161,N5:P150,3,FALSE)</f>
        <v>1997</v>
      </c>
      <c r="O162" s="26">
        <f>VLOOKUP(O161,O5:P150,2,FALSE)</f>
        <v>1997</v>
      </c>
    </row>
    <row r="163" spans="1:16" x14ac:dyDescent="0.2">
      <c r="N163" s="11"/>
      <c r="O163" s="11"/>
    </row>
    <row r="164" spans="1:16" x14ac:dyDescent="0.2">
      <c r="N164" s="11"/>
      <c r="O164" s="11"/>
    </row>
    <row r="165" spans="1:16" x14ac:dyDescent="0.2">
      <c r="A165" t="s">
        <v>15</v>
      </c>
      <c r="B165"/>
      <c r="C165"/>
      <c r="D165"/>
      <c r="E165"/>
      <c r="F165"/>
      <c r="G165"/>
      <c r="H165" s="4"/>
      <c r="I165" t="s">
        <v>16</v>
      </c>
      <c r="J165"/>
      <c r="K165"/>
      <c r="L165"/>
      <c r="M165"/>
      <c r="N165"/>
      <c r="O165"/>
      <c r="P165"/>
    </row>
    <row r="166" spans="1:16" x14ac:dyDescent="0.2">
      <c r="A166" t="s">
        <v>17</v>
      </c>
      <c r="B166"/>
      <c r="C166"/>
      <c r="D166"/>
      <c r="E166"/>
      <c r="F166"/>
      <c r="G166"/>
      <c r="H166" s="4"/>
      <c r="I166" t="s">
        <v>18</v>
      </c>
      <c r="J166"/>
      <c r="K166"/>
      <c r="L166"/>
      <c r="M166"/>
      <c r="N166"/>
      <c r="O166"/>
      <c r="P166"/>
    </row>
    <row r="167" spans="1:16" x14ac:dyDescent="0.2">
      <c r="A167" t="s">
        <v>19</v>
      </c>
      <c r="B167"/>
      <c r="C167"/>
      <c r="D167"/>
      <c r="E167"/>
      <c r="F167"/>
      <c r="G167"/>
      <c r="H167" s="4"/>
      <c r="I167" t="s">
        <v>20</v>
      </c>
      <c r="J167"/>
      <c r="K167"/>
      <c r="L167"/>
      <c r="M167"/>
      <c r="N167"/>
      <c r="O167"/>
      <c r="P167"/>
    </row>
    <row r="168" spans="1:16" x14ac:dyDescent="0.2">
      <c r="A168"/>
      <c r="B168"/>
      <c r="C168"/>
      <c r="D168"/>
      <c r="E168"/>
      <c r="F168"/>
      <c r="G168"/>
      <c r="H168" s="4"/>
      <c r="I168" t="s">
        <v>21</v>
      </c>
      <c r="J168"/>
      <c r="K168"/>
      <c r="L168"/>
      <c r="M168"/>
      <c r="N168"/>
      <c r="O168"/>
      <c r="P168"/>
    </row>
    <row r="171" spans="1:16" ht="31.5" customHeight="1" x14ac:dyDescent="0.2"/>
    <row r="173" spans="1:16" ht="15.75" customHeight="1" x14ac:dyDescent="0.2"/>
    <row r="175" spans="1:16" ht="16.5" customHeight="1" x14ac:dyDescent="0.2"/>
    <row r="176" spans="1:16" ht="15.75" customHeight="1" x14ac:dyDescent="0.2"/>
    <row r="177" ht="16.5" customHeight="1" x14ac:dyDescent="0.2"/>
  </sheetData>
  <mergeCells count="2">
    <mergeCell ref="A1:P1"/>
    <mergeCell ref="A2:P2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workbookViewId="0">
      <pane ySplit="1" topLeftCell="A115" activePane="bottomLeft" state="frozen"/>
      <selection pane="bottomLeft" activeCell="C138" sqref="C138"/>
    </sheetView>
  </sheetViews>
  <sheetFormatPr defaultRowHeight="12.75" x14ac:dyDescent="0.2"/>
  <cols>
    <col min="1" max="15" width="8.7109375" style="1" customWidth="1"/>
    <col min="16" max="16384" width="9.140625" style="1"/>
  </cols>
  <sheetData>
    <row r="1" spans="1:16" x14ac:dyDescent="0.2">
      <c r="A1" s="1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7" t="s">
        <v>39</v>
      </c>
      <c r="O1" s="18" t="s">
        <v>40</v>
      </c>
    </row>
    <row r="2" spans="1:16" x14ac:dyDescent="0.2">
      <c r="A2" s="1">
        <v>1891</v>
      </c>
      <c r="B2" s="1">
        <v>18</v>
      </c>
      <c r="C2" s="1">
        <v>8</v>
      </c>
      <c r="D2" s="1">
        <v>15</v>
      </c>
      <c r="E2" s="1">
        <v>12</v>
      </c>
      <c r="F2" s="1">
        <v>15</v>
      </c>
      <c r="G2" s="1">
        <v>13</v>
      </c>
      <c r="H2" s="1">
        <v>11</v>
      </c>
      <c r="I2" s="1">
        <v>16</v>
      </c>
      <c r="J2" s="1">
        <v>16</v>
      </c>
      <c r="K2" s="1">
        <v>15</v>
      </c>
      <c r="L2" s="1">
        <v>19</v>
      </c>
      <c r="M2" s="1">
        <v>18</v>
      </c>
      <c r="N2" s="17">
        <v>14.7</v>
      </c>
      <c r="O2" s="18">
        <v>176</v>
      </c>
      <c r="P2" s="16">
        <v>1891</v>
      </c>
    </row>
    <row r="3" spans="1:16" x14ac:dyDescent="0.2">
      <c r="A3" s="1">
        <v>1892</v>
      </c>
      <c r="B3" s="1">
        <v>16</v>
      </c>
      <c r="C3" s="1">
        <v>11</v>
      </c>
      <c r="D3" s="1">
        <v>17</v>
      </c>
      <c r="E3" s="1">
        <v>22</v>
      </c>
      <c r="F3" s="1">
        <v>14</v>
      </c>
      <c r="G3" s="1">
        <v>9</v>
      </c>
      <c r="H3" s="1">
        <v>12</v>
      </c>
      <c r="I3" s="1">
        <v>18</v>
      </c>
      <c r="J3" s="1">
        <v>12</v>
      </c>
      <c r="K3" s="1">
        <v>15</v>
      </c>
      <c r="L3" s="1">
        <v>20</v>
      </c>
      <c r="M3" s="1">
        <v>20</v>
      </c>
      <c r="N3" s="17">
        <v>15.5</v>
      </c>
      <c r="O3" s="18">
        <v>186</v>
      </c>
      <c r="P3" s="16">
        <v>1892</v>
      </c>
    </row>
    <row r="4" spans="1:16" x14ac:dyDescent="0.2">
      <c r="A4" s="1">
        <v>1893</v>
      </c>
      <c r="B4" s="1">
        <v>15</v>
      </c>
      <c r="C4" s="1">
        <v>9</v>
      </c>
      <c r="D4" s="1">
        <v>13</v>
      </c>
      <c r="E4" s="1">
        <v>17</v>
      </c>
      <c r="F4" s="1">
        <v>10</v>
      </c>
      <c r="G4" s="1">
        <v>16</v>
      </c>
      <c r="H4" s="1">
        <v>16</v>
      </c>
      <c r="I4" s="1">
        <v>12</v>
      </c>
      <c r="J4" s="1">
        <v>12</v>
      </c>
      <c r="K4" s="1">
        <v>19</v>
      </c>
      <c r="L4" s="1">
        <v>18</v>
      </c>
      <c r="M4" s="1">
        <v>16</v>
      </c>
      <c r="N4" s="17">
        <v>14.4</v>
      </c>
      <c r="O4" s="18">
        <v>173</v>
      </c>
      <c r="P4" s="16">
        <v>1893</v>
      </c>
    </row>
    <row r="5" spans="1:16" x14ac:dyDescent="0.2">
      <c r="A5" s="1">
        <v>1894</v>
      </c>
      <c r="B5" s="1">
        <v>16</v>
      </c>
      <c r="C5" s="1">
        <v>9</v>
      </c>
      <c r="D5" s="1">
        <v>14</v>
      </c>
      <c r="E5" s="1">
        <v>13</v>
      </c>
      <c r="F5" s="1">
        <v>11</v>
      </c>
      <c r="G5" s="1">
        <v>18</v>
      </c>
      <c r="H5" s="1">
        <v>14</v>
      </c>
      <c r="I5" s="1">
        <v>14</v>
      </c>
      <c r="J5" s="1">
        <v>16</v>
      </c>
      <c r="K5" s="1">
        <v>15</v>
      </c>
      <c r="L5" s="1">
        <v>13</v>
      </c>
      <c r="M5" s="1">
        <v>15</v>
      </c>
      <c r="N5" s="17">
        <v>14</v>
      </c>
      <c r="O5" s="18">
        <v>168</v>
      </c>
      <c r="P5" s="16">
        <v>1894</v>
      </c>
    </row>
    <row r="6" spans="1:16" x14ac:dyDescent="0.2">
      <c r="A6" s="1">
        <v>1895</v>
      </c>
      <c r="B6" s="1">
        <v>10</v>
      </c>
      <c r="C6" s="1">
        <v>5</v>
      </c>
      <c r="D6" s="1">
        <v>9</v>
      </c>
      <c r="E6" s="1">
        <v>17</v>
      </c>
      <c r="F6" s="1">
        <v>12</v>
      </c>
      <c r="G6" s="1">
        <v>10</v>
      </c>
      <c r="H6" s="1">
        <v>15</v>
      </c>
      <c r="I6" s="1">
        <v>14</v>
      </c>
      <c r="J6" s="1">
        <v>9</v>
      </c>
      <c r="K6" s="1">
        <v>19</v>
      </c>
      <c r="L6" s="1">
        <v>22</v>
      </c>
      <c r="M6" s="1">
        <v>18</v>
      </c>
      <c r="N6" s="17">
        <v>13.3</v>
      </c>
      <c r="O6" s="18">
        <v>160</v>
      </c>
      <c r="P6" s="16">
        <v>1895</v>
      </c>
    </row>
    <row r="7" spans="1:16" x14ac:dyDescent="0.2">
      <c r="A7" s="1">
        <v>1896</v>
      </c>
      <c r="B7" s="1">
        <v>11</v>
      </c>
      <c r="C7" s="1">
        <v>10</v>
      </c>
      <c r="D7" s="1">
        <v>14</v>
      </c>
      <c r="E7" s="1">
        <v>12</v>
      </c>
      <c r="F7" s="1">
        <v>11</v>
      </c>
      <c r="G7" s="1">
        <v>15</v>
      </c>
      <c r="H7" s="1">
        <v>11</v>
      </c>
      <c r="I7" s="1">
        <v>15</v>
      </c>
      <c r="J7" s="1">
        <v>10</v>
      </c>
      <c r="K7" s="1">
        <v>13</v>
      </c>
      <c r="L7" s="1">
        <v>19</v>
      </c>
      <c r="M7" s="1">
        <v>25</v>
      </c>
      <c r="N7" s="17">
        <v>13.8</v>
      </c>
      <c r="O7" s="18">
        <v>166</v>
      </c>
      <c r="P7" s="16">
        <v>1896</v>
      </c>
    </row>
    <row r="8" spans="1:16" x14ac:dyDescent="0.2">
      <c r="A8" s="1">
        <v>1897</v>
      </c>
      <c r="B8" s="1">
        <v>13</v>
      </c>
      <c r="C8" s="1">
        <v>16</v>
      </c>
      <c r="D8" s="1">
        <v>17</v>
      </c>
      <c r="E8" s="1">
        <v>16</v>
      </c>
      <c r="F8" s="1">
        <v>16</v>
      </c>
      <c r="G8" s="1">
        <v>14</v>
      </c>
      <c r="H8" s="1">
        <v>11</v>
      </c>
      <c r="I8" s="1">
        <v>17</v>
      </c>
      <c r="J8" s="1">
        <v>10</v>
      </c>
      <c r="K8" s="1">
        <v>18</v>
      </c>
      <c r="L8" s="1">
        <v>17</v>
      </c>
      <c r="M8" s="1">
        <v>17</v>
      </c>
      <c r="N8" s="17">
        <v>15.2</v>
      </c>
      <c r="O8" s="18">
        <v>182</v>
      </c>
      <c r="P8" s="16">
        <v>1897</v>
      </c>
    </row>
    <row r="9" spans="1:16" x14ac:dyDescent="0.2">
      <c r="A9" s="1">
        <v>1898</v>
      </c>
      <c r="B9" s="1">
        <v>17</v>
      </c>
      <c r="C9" s="1">
        <v>11</v>
      </c>
      <c r="D9" s="1">
        <v>18</v>
      </c>
      <c r="E9" s="1">
        <v>16</v>
      </c>
      <c r="F9" s="1">
        <v>12</v>
      </c>
      <c r="G9" s="1">
        <v>15</v>
      </c>
      <c r="H9" s="1">
        <v>16</v>
      </c>
      <c r="I9" s="1">
        <v>12</v>
      </c>
      <c r="J9" s="1">
        <v>8</v>
      </c>
      <c r="K9" s="1">
        <v>17</v>
      </c>
      <c r="L9" s="1">
        <v>16</v>
      </c>
      <c r="M9" s="1">
        <v>21</v>
      </c>
      <c r="N9" s="17">
        <v>14.9</v>
      </c>
      <c r="O9" s="18">
        <v>179</v>
      </c>
      <c r="P9" s="16">
        <v>1898</v>
      </c>
    </row>
    <row r="10" spans="1:16" x14ac:dyDescent="0.2">
      <c r="A10" s="1">
        <v>1899</v>
      </c>
      <c r="B10" s="1">
        <v>17</v>
      </c>
      <c r="C10" s="1">
        <v>7</v>
      </c>
      <c r="D10" s="1">
        <v>22</v>
      </c>
      <c r="E10" s="1">
        <v>15</v>
      </c>
      <c r="F10" s="1">
        <v>13</v>
      </c>
      <c r="G10" s="1">
        <v>26</v>
      </c>
      <c r="H10" s="1">
        <v>11</v>
      </c>
      <c r="I10" s="1">
        <v>11</v>
      </c>
      <c r="J10" s="1">
        <v>17</v>
      </c>
      <c r="K10" s="1">
        <v>20</v>
      </c>
      <c r="L10" s="1">
        <v>19</v>
      </c>
      <c r="M10" s="1">
        <v>18</v>
      </c>
      <c r="N10" s="17">
        <v>16.3</v>
      </c>
      <c r="O10" s="18">
        <v>196</v>
      </c>
      <c r="P10" s="16">
        <v>1899</v>
      </c>
    </row>
    <row r="11" spans="1:16" x14ac:dyDescent="0.2">
      <c r="A11" s="1">
        <v>1900</v>
      </c>
      <c r="B11" s="1">
        <v>16</v>
      </c>
      <c r="C11" s="1">
        <v>13</v>
      </c>
      <c r="D11" s="1">
        <v>13</v>
      </c>
      <c r="E11" s="1">
        <v>18</v>
      </c>
      <c r="F11" s="1">
        <v>14</v>
      </c>
      <c r="G11" s="1">
        <v>14</v>
      </c>
      <c r="H11" s="1">
        <v>14</v>
      </c>
      <c r="I11" s="1">
        <v>14</v>
      </c>
      <c r="J11" s="1">
        <v>12</v>
      </c>
      <c r="K11" s="1">
        <v>15</v>
      </c>
      <c r="L11" s="1">
        <v>23</v>
      </c>
      <c r="M11" s="1">
        <v>10</v>
      </c>
      <c r="N11" s="17">
        <v>14.7</v>
      </c>
      <c r="O11" s="18">
        <v>176</v>
      </c>
      <c r="P11" s="16">
        <v>1900</v>
      </c>
    </row>
    <row r="12" spans="1:16" x14ac:dyDescent="0.2">
      <c r="A12" s="1">
        <v>1901</v>
      </c>
      <c r="B12" s="1">
        <v>12</v>
      </c>
      <c r="C12" s="1">
        <v>9</v>
      </c>
      <c r="D12" s="1">
        <v>9</v>
      </c>
      <c r="E12" s="1">
        <v>14</v>
      </c>
      <c r="F12" s="1">
        <v>17</v>
      </c>
      <c r="G12" s="1">
        <v>15</v>
      </c>
      <c r="H12" s="1">
        <v>15</v>
      </c>
      <c r="I12" s="1">
        <v>13</v>
      </c>
      <c r="J12" s="1">
        <v>13</v>
      </c>
      <c r="K12" s="1">
        <v>18</v>
      </c>
      <c r="L12" s="1">
        <v>19</v>
      </c>
      <c r="M12" s="1">
        <v>15</v>
      </c>
      <c r="N12" s="17">
        <v>14.1</v>
      </c>
      <c r="O12" s="18">
        <v>169</v>
      </c>
      <c r="P12" s="16">
        <v>1901</v>
      </c>
    </row>
    <row r="13" spans="1:16" x14ac:dyDescent="0.2">
      <c r="A13" s="1">
        <v>1902</v>
      </c>
      <c r="B13" s="1">
        <v>18</v>
      </c>
      <c r="C13" s="1">
        <v>6</v>
      </c>
      <c r="D13" s="1">
        <v>12</v>
      </c>
      <c r="E13" s="1">
        <v>16</v>
      </c>
      <c r="F13" s="1">
        <v>13</v>
      </c>
      <c r="G13" s="1">
        <v>13</v>
      </c>
      <c r="H13" s="1">
        <v>7</v>
      </c>
      <c r="I13" s="1">
        <v>10</v>
      </c>
      <c r="J13" s="1">
        <v>11</v>
      </c>
      <c r="K13" s="1">
        <v>12</v>
      </c>
      <c r="L13" s="1">
        <v>13</v>
      </c>
      <c r="M13" s="1">
        <v>19</v>
      </c>
      <c r="N13" s="17">
        <v>12.5</v>
      </c>
      <c r="O13" s="18">
        <v>150</v>
      </c>
      <c r="P13" s="16">
        <v>1902</v>
      </c>
    </row>
    <row r="14" spans="1:16" x14ac:dyDescent="0.2">
      <c r="A14" s="1">
        <v>1903</v>
      </c>
      <c r="B14" s="1">
        <v>22</v>
      </c>
      <c r="C14" s="1">
        <v>16</v>
      </c>
      <c r="D14" s="1">
        <v>14</v>
      </c>
      <c r="E14" s="1">
        <v>13</v>
      </c>
      <c r="F14" s="1">
        <v>14</v>
      </c>
      <c r="G14" s="1">
        <v>15</v>
      </c>
      <c r="H14" s="1">
        <v>12</v>
      </c>
      <c r="I14" s="1">
        <v>16</v>
      </c>
      <c r="J14" s="1">
        <v>12</v>
      </c>
      <c r="K14" s="1">
        <v>16</v>
      </c>
      <c r="L14" s="1">
        <v>18</v>
      </c>
      <c r="M14" s="1">
        <v>15</v>
      </c>
      <c r="N14" s="17">
        <v>15.3</v>
      </c>
      <c r="O14" s="18">
        <v>183</v>
      </c>
      <c r="P14" s="16">
        <v>1903</v>
      </c>
    </row>
    <row r="15" spans="1:16" x14ac:dyDescent="0.2">
      <c r="A15" s="1">
        <v>1904</v>
      </c>
      <c r="B15" s="1">
        <v>21</v>
      </c>
      <c r="C15" s="1">
        <v>9</v>
      </c>
      <c r="D15" s="1">
        <v>7</v>
      </c>
      <c r="E15" s="1">
        <v>17</v>
      </c>
      <c r="F15" s="1">
        <v>8</v>
      </c>
      <c r="G15" s="1">
        <v>13</v>
      </c>
      <c r="H15" s="1">
        <v>15</v>
      </c>
      <c r="I15" s="1">
        <v>17</v>
      </c>
      <c r="J15" s="1">
        <v>12</v>
      </c>
      <c r="K15" s="1">
        <v>18</v>
      </c>
      <c r="L15" s="1">
        <v>17</v>
      </c>
      <c r="M15" s="1">
        <v>22</v>
      </c>
      <c r="N15" s="17">
        <v>14.7</v>
      </c>
      <c r="O15" s="18">
        <v>176</v>
      </c>
      <c r="P15" s="16">
        <v>1904</v>
      </c>
    </row>
    <row r="16" spans="1:16" x14ac:dyDescent="0.2">
      <c r="A16" s="1">
        <v>1905</v>
      </c>
      <c r="B16" s="1">
        <v>10</v>
      </c>
      <c r="C16" s="1">
        <v>14</v>
      </c>
      <c r="D16" s="1">
        <v>7</v>
      </c>
      <c r="E16" s="1">
        <v>14</v>
      </c>
      <c r="F16" s="1">
        <v>16</v>
      </c>
      <c r="G16" s="1">
        <v>10</v>
      </c>
      <c r="H16" s="1">
        <v>11</v>
      </c>
      <c r="I16" s="1">
        <v>16</v>
      </c>
      <c r="J16" s="1">
        <v>9</v>
      </c>
      <c r="K16" s="1">
        <v>14</v>
      </c>
      <c r="L16" s="1">
        <v>18</v>
      </c>
      <c r="M16" s="1">
        <v>18</v>
      </c>
      <c r="N16" s="17">
        <v>13.1</v>
      </c>
      <c r="O16" s="18">
        <v>157</v>
      </c>
      <c r="P16" s="16">
        <v>1905</v>
      </c>
    </row>
    <row r="17" spans="1:16" x14ac:dyDescent="0.2">
      <c r="A17" s="1">
        <v>1906</v>
      </c>
      <c r="B17" s="1">
        <v>18</v>
      </c>
      <c r="C17" s="1">
        <v>8</v>
      </c>
      <c r="D17" s="1">
        <v>15</v>
      </c>
      <c r="E17" s="1">
        <v>10</v>
      </c>
      <c r="F17" s="1">
        <v>13</v>
      </c>
      <c r="G17" s="1">
        <v>13</v>
      </c>
      <c r="H17" s="1">
        <v>11</v>
      </c>
      <c r="I17" s="1">
        <v>11</v>
      </c>
      <c r="J17" s="1">
        <v>15</v>
      </c>
      <c r="K17" s="1">
        <v>23</v>
      </c>
      <c r="L17" s="1">
        <v>20</v>
      </c>
      <c r="M17" s="1">
        <v>25</v>
      </c>
      <c r="N17" s="17">
        <v>15.2</v>
      </c>
      <c r="O17" s="18">
        <v>182</v>
      </c>
      <c r="P17" s="16">
        <v>1906</v>
      </c>
    </row>
    <row r="18" spans="1:16" x14ac:dyDescent="0.2">
      <c r="A18" s="1">
        <v>1907</v>
      </c>
      <c r="B18" s="1">
        <v>10</v>
      </c>
      <c r="C18" s="1">
        <v>8</v>
      </c>
      <c r="D18" s="1">
        <v>14</v>
      </c>
      <c r="E18" s="1">
        <v>9</v>
      </c>
      <c r="F18" s="1">
        <v>17</v>
      </c>
      <c r="G18" s="1">
        <v>9</v>
      </c>
      <c r="H18" s="1">
        <v>15</v>
      </c>
      <c r="I18" s="1">
        <v>14</v>
      </c>
      <c r="J18" s="1">
        <v>15</v>
      </c>
      <c r="K18" s="1">
        <v>15</v>
      </c>
      <c r="L18" s="1">
        <v>15</v>
      </c>
      <c r="M18" s="1">
        <v>24</v>
      </c>
      <c r="N18" s="17">
        <v>13.7</v>
      </c>
      <c r="O18" s="18">
        <v>165</v>
      </c>
      <c r="P18" s="16">
        <v>1907</v>
      </c>
    </row>
    <row r="19" spans="1:16" x14ac:dyDescent="0.2">
      <c r="A19" s="1">
        <v>1908</v>
      </c>
      <c r="B19" s="1">
        <v>14</v>
      </c>
      <c r="C19" s="1">
        <v>12</v>
      </c>
      <c r="D19" s="1">
        <v>15</v>
      </c>
      <c r="E19" s="1">
        <v>14</v>
      </c>
      <c r="F19" s="1">
        <v>11</v>
      </c>
      <c r="G19" s="1">
        <v>13</v>
      </c>
      <c r="H19" s="1">
        <v>14</v>
      </c>
      <c r="I19" s="1">
        <v>11</v>
      </c>
      <c r="J19" s="1">
        <v>14</v>
      </c>
      <c r="K19" s="1">
        <v>15</v>
      </c>
      <c r="L19" s="1">
        <v>19</v>
      </c>
      <c r="M19" s="1">
        <v>23</v>
      </c>
      <c r="N19" s="17">
        <v>14.6</v>
      </c>
      <c r="O19" s="18">
        <v>175</v>
      </c>
      <c r="P19" s="16">
        <v>1908</v>
      </c>
    </row>
    <row r="20" spans="1:16" x14ac:dyDescent="0.2">
      <c r="A20" s="1">
        <v>1909</v>
      </c>
      <c r="B20" s="1">
        <v>15</v>
      </c>
      <c r="C20" s="1">
        <v>17</v>
      </c>
      <c r="D20" s="1">
        <v>22</v>
      </c>
      <c r="E20" s="1">
        <v>14</v>
      </c>
      <c r="F20" s="1">
        <v>14</v>
      </c>
      <c r="G20" s="1">
        <v>18</v>
      </c>
      <c r="H20" s="1">
        <v>8</v>
      </c>
      <c r="I20" s="1">
        <v>16</v>
      </c>
      <c r="J20" s="1">
        <v>15</v>
      </c>
      <c r="K20" s="1">
        <v>16</v>
      </c>
      <c r="L20" s="1">
        <v>18</v>
      </c>
      <c r="M20" s="1">
        <v>22</v>
      </c>
      <c r="N20" s="17">
        <v>16.3</v>
      </c>
      <c r="O20" s="18">
        <v>195</v>
      </c>
      <c r="P20" s="16">
        <v>1909</v>
      </c>
    </row>
    <row r="21" spans="1:16" x14ac:dyDescent="0.2">
      <c r="A21" s="1">
        <v>1910</v>
      </c>
      <c r="B21" s="1">
        <v>17</v>
      </c>
      <c r="C21" s="1">
        <v>17</v>
      </c>
      <c r="D21" s="1">
        <v>14</v>
      </c>
      <c r="E21" s="1">
        <v>18</v>
      </c>
      <c r="F21" s="1">
        <v>13</v>
      </c>
      <c r="G21" s="1">
        <v>11</v>
      </c>
      <c r="H21" s="1">
        <v>11</v>
      </c>
      <c r="I21" s="1">
        <v>16</v>
      </c>
      <c r="J21" s="1">
        <v>13</v>
      </c>
      <c r="K21" s="1">
        <v>16</v>
      </c>
      <c r="L21" s="1">
        <v>15</v>
      </c>
      <c r="M21" s="1">
        <v>17</v>
      </c>
      <c r="N21" s="17">
        <v>14.8</v>
      </c>
      <c r="O21" s="18">
        <v>178</v>
      </c>
      <c r="P21" s="16">
        <v>1910</v>
      </c>
    </row>
    <row r="22" spans="1:16" x14ac:dyDescent="0.2">
      <c r="A22" s="1">
        <v>1911</v>
      </c>
      <c r="B22" s="1">
        <v>21</v>
      </c>
      <c r="C22" s="1">
        <v>5</v>
      </c>
      <c r="D22" s="1">
        <v>5</v>
      </c>
      <c r="E22" s="1">
        <v>13</v>
      </c>
      <c r="F22" s="1">
        <v>16</v>
      </c>
      <c r="G22" s="1">
        <v>7</v>
      </c>
      <c r="H22" s="1">
        <v>9</v>
      </c>
      <c r="I22" s="1">
        <v>14</v>
      </c>
      <c r="J22" s="1">
        <v>14</v>
      </c>
      <c r="K22" s="1">
        <v>14</v>
      </c>
      <c r="L22" s="1">
        <v>20</v>
      </c>
      <c r="M22" s="1">
        <v>22</v>
      </c>
      <c r="N22" s="17">
        <v>13.3</v>
      </c>
      <c r="O22" s="18">
        <v>160</v>
      </c>
      <c r="P22" s="16">
        <v>1911</v>
      </c>
    </row>
    <row r="23" spans="1:16" x14ac:dyDescent="0.2">
      <c r="A23" s="1">
        <v>1912</v>
      </c>
      <c r="B23" s="1">
        <v>11</v>
      </c>
      <c r="C23" s="1">
        <v>14</v>
      </c>
      <c r="D23" s="1">
        <v>4</v>
      </c>
      <c r="E23" s="1">
        <v>18</v>
      </c>
      <c r="F23" s="1">
        <v>14</v>
      </c>
      <c r="G23" s="1">
        <v>15</v>
      </c>
      <c r="H23" s="1">
        <v>10</v>
      </c>
      <c r="I23" s="1">
        <v>14</v>
      </c>
      <c r="J23" s="1">
        <v>12</v>
      </c>
      <c r="K23" s="1">
        <v>16</v>
      </c>
      <c r="L23" s="1">
        <v>15</v>
      </c>
      <c r="M23" s="1">
        <v>22</v>
      </c>
      <c r="N23" s="17">
        <v>13.7</v>
      </c>
      <c r="O23" s="18">
        <v>165</v>
      </c>
      <c r="P23" s="16">
        <v>1912</v>
      </c>
    </row>
    <row r="24" spans="1:16" x14ac:dyDescent="0.2">
      <c r="A24" s="1">
        <v>1913</v>
      </c>
      <c r="B24" s="1">
        <v>22</v>
      </c>
      <c r="C24" s="1">
        <v>12</v>
      </c>
      <c r="D24" s="1">
        <v>15</v>
      </c>
      <c r="E24" s="1">
        <v>16</v>
      </c>
      <c r="F24" s="1">
        <v>16</v>
      </c>
      <c r="G24" s="1">
        <v>17</v>
      </c>
      <c r="H24" s="1">
        <v>11</v>
      </c>
      <c r="I24" s="1">
        <v>8</v>
      </c>
      <c r="J24" s="1">
        <v>20</v>
      </c>
      <c r="K24" s="1">
        <v>17</v>
      </c>
      <c r="L24" s="1">
        <v>21</v>
      </c>
      <c r="M24" s="1">
        <v>19</v>
      </c>
      <c r="N24" s="17">
        <v>16.2</v>
      </c>
      <c r="O24" s="18">
        <v>194</v>
      </c>
      <c r="P24" s="16">
        <v>1913</v>
      </c>
    </row>
    <row r="25" spans="1:16" x14ac:dyDescent="0.2">
      <c r="A25" s="1">
        <v>1914</v>
      </c>
      <c r="B25" s="1">
        <v>21</v>
      </c>
      <c r="C25" s="1">
        <v>7</v>
      </c>
      <c r="D25" s="1">
        <v>15</v>
      </c>
      <c r="E25" s="1">
        <v>17</v>
      </c>
      <c r="F25" s="1">
        <v>14</v>
      </c>
      <c r="G25" s="1">
        <v>18</v>
      </c>
      <c r="H25" s="1">
        <v>9</v>
      </c>
      <c r="I25" s="1">
        <v>5</v>
      </c>
      <c r="J25" s="1">
        <v>9</v>
      </c>
      <c r="K25" s="1">
        <v>9</v>
      </c>
      <c r="L25" s="1">
        <v>15</v>
      </c>
      <c r="M25" s="1">
        <v>17</v>
      </c>
      <c r="N25" s="17">
        <v>13</v>
      </c>
      <c r="O25" s="18">
        <v>156</v>
      </c>
      <c r="P25" s="16">
        <v>1914</v>
      </c>
    </row>
    <row r="26" spans="1:16" x14ac:dyDescent="0.2">
      <c r="A26" s="1">
        <v>1915</v>
      </c>
      <c r="B26" s="1">
        <v>22</v>
      </c>
      <c r="C26" s="1">
        <v>10</v>
      </c>
      <c r="D26" s="1">
        <v>11</v>
      </c>
      <c r="E26" s="1">
        <v>17</v>
      </c>
      <c r="F26" s="1">
        <v>13</v>
      </c>
      <c r="G26" s="1">
        <v>10</v>
      </c>
      <c r="H26" s="1">
        <v>16</v>
      </c>
      <c r="I26" s="1">
        <v>12</v>
      </c>
      <c r="J26" s="1">
        <v>14</v>
      </c>
      <c r="K26" s="1">
        <v>16</v>
      </c>
      <c r="L26" s="1">
        <v>19</v>
      </c>
      <c r="M26" s="1">
        <v>18</v>
      </c>
      <c r="N26" s="17">
        <v>14.8</v>
      </c>
      <c r="O26" s="18">
        <v>178</v>
      </c>
      <c r="P26" s="16">
        <v>1915</v>
      </c>
    </row>
    <row r="27" spans="1:16" x14ac:dyDescent="0.2">
      <c r="A27" s="1">
        <v>1916</v>
      </c>
      <c r="B27" s="1">
        <v>13</v>
      </c>
      <c r="C27" s="1">
        <v>2</v>
      </c>
      <c r="D27" s="1">
        <v>18</v>
      </c>
      <c r="E27" s="1">
        <v>9</v>
      </c>
      <c r="F27" s="1">
        <v>15</v>
      </c>
      <c r="G27" s="1">
        <v>14</v>
      </c>
      <c r="H27" s="1">
        <v>19</v>
      </c>
      <c r="I27" s="1">
        <v>16</v>
      </c>
      <c r="J27" s="1">
        <v>14</v>
      </c>
      <c r="K27" s="1">
        <v>11</v>
      </c>
      <c r="L27" s="1">
        <v>19</v>
      </c>
      <c r="M27" s="1">
        <v>18</v>
      </c>
      <c r="N27" s="17">
        <v>14</v>
      </c>
      <c r="O27" s="18">
        <v>168</v>
      </c>
      <c r="P27" s="16">
        <v>1916</v>
      </c>
    </row>
    <row r="28" spans="1:16" x14ac:dyDescent="0.2">
      <c r="A28" s="1">
        <v>1917</v>
      </c>
      <c r="B28" s="1">
        <v>21</v>
      </c>
      <c r="C28" s="1">
        <v>20</v>
      </c>
      <c r="D28" s="1">
        <v>20</v>
      </c>
      <c r="E28" s="1">
        <v>15</v>
      </c>
      <c r="F28" s="1">
        <v>16</v>
      </c>
      <c r="G28" s="1">
        <v>12</v>
      </c>
      <c r="H28" s="1">
        <v>13</v>
      </c>
      <c r="I28" s="1">
        <v>21</v>
      </c>
      <c r="J28" s="1">
        <v>16</v>
      </c>
      <c r="K28" s="1">
        <v>18</v>
      </c>
      <c r="L28" s="1">
        <v>15</v>
      </c>
      <c r="M28" s="1">
        <v>24</v>
      </c>
      <c r="N28" s="17">
        <v>17.600000000000001</v>
      </c>
      <c r="O28" s="18">
        <v>211</v>
      </c>
      <c r="P28" s="16">
        <v>1917</v>
      </c>
    </row>
    <row r="29" spans="1:16" x14ac:dyDescent="0.2">
      <c r="A29" s="1">
        <v>1918</v>
      </c>
      <c r="B29" s="1">
        <v>21</v>
      </c>
      <c r="C29" s="1">
        <v>10</v>
      </c>
      <c r="D29" s="1">
        <v>5</v>
      </c>
      <c r="E29" s="1">
        <v>16</v>
      </c>
      <c r="F29" s="1">
        <v>22</v>
      </c>
      <c r="G29" s="1">
        <v>18</v>
      </c>
      <c r="H29" s="1">
        <v>11</v>
      </c>
      <c r="I29" s="1">
        <v>8</v>
      </c>
      <c r="J29" s="1">
        <v>13</v>
      </c>
      <c r="K29" s="1">
        <v>11</v>
      </c>
      <c r="L29" s="1">
        <v>15</v>
      </c>
      <c r="M29" s="1">
        <v>12</v>
      </c>
      <c r="N29" s="17">
        <v>13.5</v>
      </c>
      <c r="O29" s="18">
        <v>162</v>
      </c>
      <c r="P29" s="16">
        <v>1918</v>
      </c>
    </row>
    <row r="30" spans="1:16" x14ac:dyDescent="0.2">
      <c r="A30" s="1">
        <v>1919</v>
      </c>
      <c r="B30" s="1">
        <v>21</v>
      </c>
      <c r="C30" s="1">
        <v>13</v>
      </c>
      <c r="D30" s="1">
        <v>15</v>
      </c>
      <c r="E30" s="1">
        <v>17</v>
      </c>
      <c r="F30" s="1">
        <v>16</v>
      </c>
      <c r="G30" s="1">
        <v>11</v>
      </c>
      <c r="H30" s="1">
        <v>13</v>
      </c>
      <c r="I30" s="1">
        <v>11</v>
      </c>
      <c r="J30" s="1">
        <v>7</v>
      </c>
      <c r="K30" s="1">
        <v>16</v>
      </c>
      <c r="L30" s="1">
        <v>18</v>
      </c>
      <c r="M30" s="1">
        <v>20</v>
      </c>
      <c r="N30" s="17">
        <v>14.8</v>
      </c>
      <c r="O30" s="18">
        <v>178</v>
      </c>
      <c r="P30" s="16">
        <v>1919</v>
      </c>
    </row>
    <row r="31" spans="1:16" x14ac:dyDescent="0.2">
      <c r="A31" s="1">
        <v>1920</v>
      </c>
      <c r="B31" s="1">
        <v>15</v>
      </c>
      <c r="C31" s="1">
        <v>12</v>
      </c>
      <c r="D31" s="1">
        <v>12</v>
      </c>
      <c r="E31" s="1">
        <v>11</v>
      </c>
      <c r="F31" s="1">
        <v>12</v>
      </c>
      <c r="G31" s="1">
        <v>6</v>
      </c>
      <c r="H31" s="1">
        <v>14</v>
      </c>
      <c r="I31" s="1">
        <v>18</v>
      </c>
      <c r="J31" s="1">
        <v>12</v>
      </c>
      <c r="K31" s="1">
        <v>18</v>
      </c>
      <c r="L31" s="1">
        <v>14</v>
      </c>
      <c r="M31" s="1">
        <v>8</v>
      </c>
      <c r="N31" s="17">
        <v>12.7</v>
      </c>
      <c r="O31" s="18">
        <v>152</v>
      </c>
      <c r="P31" s="16">
        <v>1920</v>
      </c>
    </row>
    <row r="32" spans="1:16" x14ac:dyDescent="0.2">
      <c r="A32" s="1">
        <v>1921</v>
      </c>
      <c r="B32" s="1">
        <v>21</v>
      </c>
      <c r="C32" s="1">
        <v>16</v>
      </c>
      <c r="D32" s="1">
        <v>13</v>
      </c>
      <c r="E32" s="1">
        <v>15</v>
      </c>
      <c r="F32" s="1">
        <v>13</v>
      </c>
      <c r="G32" s="1">
        <v>14</v>
      </c>
      <c r="H32" s="1">
        <v>8</v>
      </c>
      <c r="I32" s="1">
        <v>9</v>
      </c>
      <c r="J32" s="1">
        <v>14</v>
      </c>
      <c r="K32" s="1">
        <v>14</v>
      </c>
      <c r="L32" s="1">
        <v>15</v>
      </c>
      <c r="M32" s="1">
        <v>10</v>
      </c>
      <c r="N32" s="17">
        <v>13.5</v>
      </c>
      <c r="O32" s="18">
        <v>162</v>
      </c>
      <c r="P32" s="16">
        <v>1921</v>
      </c>
    </row>
    <row r="33" spans="1:16" x14ac:dyDescent="0.2">
      <c r="A33" s="1">
        <v>1922</v>
      </c>
      <c r="B33" s="1">
        <v>12</v>
      </c>
      <c r="C33" s="1">
        <v>12</v>
      </c>
      <c r="D33" s="1">
        <v>14</v>
      </c>
      <c r="E33" s="1">
        <v>8</v>
      </c>
      <c r="F33" s="1">
        <v>10</v>
      </c>
      <c r="G33" s="1">
        <v>10</v>
      </c>
      <c r="H33" s="1">
        <v>9</v>
      </c>
      <c r="I33" s="1">
        <v>19</v>
      </c>
      <c r="J33" s="1">
        <v>9</v>
      </c>
      <c r="K33" s="1">
        <v>16</v>
      </c>
      <c r="L33" s="1">
        <v>17</v>
      </c>
      <c r="M33" s="1">
        <v>19</v>
      </c>
      <c r="N33" s="17">
        <v>12.9</v>
      </c>
      <c r="O33" s="18">
        <v>155</v>
      </c>
      <c r="P33" s="16">
        <v>1922</v>
      </c>
    </row>
    <row r="34" spans="1:16" x14ac:dyDescent="0.2">
      <c r="A34" s="1">
        <v>1923</v>
      </c>
      <c r="B34" s="1">
        <v>16</v>
      </c>
      <c r="C34" s="1">
        <v>5</v>
      </c>
      <c r="D34" s="1">
        <v>12</v>
      </c>
      <c r="E34" s="1">
        <v>8</v>
      </c>
      <c r="F34" s="1">
        <v>12</v>
      </c>
      <c r="G34" s="1">
        <v>11</v>
      </c>
      <c r="H34" s="1">
        <v>14</v>
      </c>
      <c r="I34" s="1">
        <v>13</v>
      </c>
      <c r="J34" s="1">
        <v>8</v>
      </c>
      <c r="K34" s="1">
        <v>11</v>
      </c>
      <c r="L34" s="1">
        <v>16</v>
      </c>
      <c r="M34" s="1">
        <v>16</v>
      </c>
      <c r="N34" s="17">
        <v>11.8</v>
      </c>
      <c r="O34" s="18">
        <v>142</v>
      </c>
      <c r="P34" s="16">
        <v>1923</v>
      </c>
    </row>
    <row r="35" spans="1:16" x14ac:dyDescent="0.2">
      <c r="A35" s="1">
        <v>1924</v>
      </c>
      <c r="B35" s="1">
        <v>12</v>
      </c>
      <c r="C35" s="1">
        <v>17</v>
      </c>
      <c r="D35" s="1">
        <v>20</v>
      </c>
      <c r="E35" s="1">
        <v>10</v>
      </c>
      <c r="F35" s="1">
        <v>16</v>
      </c>
      <c r="G35" s="1">
        <v>15</v>
      </c>
      <c r="H35" s="1">
        <v>9</v>
      </c>
      <c r="I35" s="1">
        <v>12</v>
      </c>
      <c r="J35" s="1">
        <v>13</v>
      </c>
      <c r="K35" s="1">
        <v>10</v>
      </c>
      <c r="L35" s="1">
        <v>13</v>
      </c>
      <c r="M35" s="1">
        <v>16</v>
      </c>
      <c r="N35" s="17">
        <v>13.6</v>
      </c>
      <c r="O35" s="18">
        <v>163</v>
      </c>
      <c r="P35" s="16">
        <v>1924</v>
      </c>
    </row>
    <row r="36" spans="1:16" x14ac:dyDescent="0.2">
      <c r="A36" s="1">
        <v>1925</v>
      </c>
      <c r="B36" s="1">
        <v>22</v>
      </c>
      <c r="C36" s="1">
        <v>18</v>
      </c>
      <c r="D36" s="1">
        <v>15</v>
      </c>
      <c r="E36" s="1">
        <v>14</v>
      </c>
      <c r="F36" s="1">
        <v>13</v>
      </c>
      <c r="G36" s="1">
        <v>12</v>
      </c>
      <c r="H36" s="1">
        <v>11</v>
      </c>
      <c r="I36" s="1">
        <v>11</v>
      </c>
      <c r="J36" s="1">
        <v>12</v>
      </c>
      <c r="K36" s="1">
        <v>19</v>
      </c>
      <c r="L36" s="1">
        <v>18</v>
      </c>
      <c r="M36" s="1">
        <v>25</v>
      </c>
      <c r="N36" s="17">
        <v>15.8</v>
      </c>
      <c r="O36" s="18">
        <v>190</v>
      </c>
      <c r="P36" s="16">
        <v>1925</v>
      </c>
    </row>
    <row r="37" spans="1:16" x14ac:dyDescent="0.2">
      <c r="A37" s="1">
        <v>1926</v>
      </c>
      <c r="B37" s="1">
        <v>15</v>
      </c>
      <c r="C37" s="1">
        <v>5</v>
      </c>
      <c r="D37" s="1">
        <v>10</v>
      </c>
      <c r="E37" s="1">
        <v>14</v>
      </c>
      <c r="F37" s="1">
        <v>11</v>
      </c>
      <c r="G37" s="1">
        <v>15</v>
      </c>
      <c r="H37" s="1">
        <v>17</v>
      </c>
      <c r="I37" s="1">
        <v>14</v>
      </c>
      <c r="J37" s="1">
        <v>19</v>
      </c>
      <c r="K37" s="1">
        <v>17</v>
      </c>
      <c r="L37" s="1">
        <v>17</v>
      </c>
      <c r="M37" s="1">
        <v>24</v>
      </c>
      <c r="N37" s="17">
        <v>14.8</v>
      </c>
      <c r="O37" s="18">
        <v>178</v>
      </c>
      <c r="P37" s="16">
        <v>1926</v>
      </c>
    </row>
    <row r="38" spans="1:16" x14ac:dyDescent="0.2">
      <c r="A38" s="1">
        <v>1927</v>
      </c>
      <c r="B38" s="1">
        <v>26</v>
      </c>
      <c r="C38" s="1">
        <v>17</v>
      </c>
      <c r="D38" s="1">
        <v>20</v>
      </c>
      <c r="E38" s="1">
        <v>20</v>
      </c>
      <c r="F38" s="1">
        <v>17</v>
      </c>
      <c r="G38" s="1">
        <v>16</v>
      </c>
      <c r="H38" s="1">
        <v>12</v>
      </c>
      <c r="I38" s="1">
        <v>14</v>
      </c>
      <c r="J38" s="1">
        <v>17</v>
      </c>
      <c r="K38" s="1">
        <v>20</v>
      </c>
      <c r="L38" s="1">
        <v>23</v>
      </c>
      <c r="M38" s="1">
        <v>20</v>
      </c>
      <c r="N38" s="17">
        <v>18.5</v>
      </c>
      <c r="O38" s="18">
        <v>222</v>
      </c>
      <c r="P38" s="16">
        <v>1927</v>
      </c>
    </row>
    <row r="39" spans="1:16" x14ac:dyDescent="0.2">
      <c r="A39" s="1">
        <v>1928</v>
      </c>
      <c r="B39" s="1">
        <v>20</v>
      </c>
      <c r="C39" s="1">
        <v>18</v>
      </c>
      <c r="D39" s="1">
        <v>14</v>
      </c>
      <c r="E39" s="1">
        <v>15</v>
      </c>
      <c r="F39" s="1">
        <v>17</v>
      </c>
      <c r="G39" s="1">
        <v>12</v>
      </c>
      <c r="H39" s="1">
        <v>11</v>
      </c>
      <c r="I39" s="1">
        <v>22</v>
      </c>
      <c r="J39" s="1">
        <v>15</v>
      </c>
      <c r="K39" s="1">
        <v>19</v>
      </c>
      <c r="L39" s="1">
        <v>21</v>
      </c>
      <c r="M39" s="1">
        <v>21</v>
      </c>
      <c r="N39" s="17">
        <v>17.100000000000001</v>
      </c>
      <c r="O39" s="18">
        <v>205</v>
      </c>
      <c r="P39" s="16">
        <v>1928</v>
      </c>
    </row>
    <row r="40" spans="1:16" x14ac:dyDescent="0.2">
      <c r="A40" s="1">
        <v>1929</v>
      </c>
      <c r="B40" s="1">
        <v>12</v>
      </c>
      <c r="C40" s="1">
        <v>16</v>
      </c>
      <c r="D40" s="1">
        <v>14</v>
      </c>
      <c r="E40" s="1">
        <v>13</v>
      </c>
      <c r="F40" s="1">
        <v>15</v>
      </c>
      <c r="G40" s="1">
        <v>12</v>
      </c>
      <c r="H40" s="1">
        <v>9</v>
      </c>
      <c r="I40" s="1">
        <v>14</v>
      </c>
      <c r="J40" s="1">
        <v>15</v>
      </c>
      <c r="K40" s="1">
        <v>15</v>
      </c>
      <c r="L40" s="1">
        <v>16</v>
      </c>
      <c r="M40" s="1">
        <v>22</v>
      </c>
      <c r="N40" s="17">
        <v>14.4</v>
      </c>
      <c r="O40" s="18">
        <v>173</v>
      </c>
      <c r="P40" s="16">
        <v>1929</v>
      </c>
    </row>
    <row r="41" spans="1:16" x14ac:dyDescent="0.2">
      <c r="A41" s="1">
        <v>1930</v>
      </c>
      <c r="B41" s="1">
        <v>17</v>
      </c>
      <c r="C41" s="1">
        <v>6</v>
      </c>
      <c r="D41" s="1">
        <v>13</v>
      </c>
      <c r="E41" s="1">
        <v>15</v>
      </c>
      <c r="F41" s="1">
        <v>16</v>
      </c>
      <c r="G41" s="1">
        <v>12</v>
      </c>
      <c r="H41" s="1">
        <v>10</v>
      </c>
      <c r="I41" s="1">
        <v>9</v>
      </c>
      <c r="J41" s="1">
        <v>12</v>
      </c>
      <c r="K41" s="1">
        <v>18</v>
      </c>
      <c r="L41" s="1">
        <v>22</v>
      </c>
      <c r="M41" s="1">
        <v>23</v>
      </c>
      <c r="N41" s="17">
        <v>14.4</v>
      </c>
      <c r="O41" s="18">
        <v>173</v>
      </c>
      <c r="P41" s="16">
        <v>1930</v>
      </c>
    </row>
    <row r="42" spans="1:16" x14ac:dyDescent="0.2">
      <c r="A42" s="1">
        <v>1931</v>
      </c>
      <c r="B42" s="1">
        <v>23</v>
      </c>
      <c r="C42" s="1">
        <v>10</v>
      </c>
      <c r="D42" s="1">
        <v>17</v>
      </c>
      <c r="E42" s="1">
        <v>19</v>
      </c>
      <c r="F42" s="1">
        <v>15</v>
      </c>
      <c r="G42" s="1">
        <v>14</v>
      </c>
      <c r="H42" s="1">
        <v>15</v>
      </c>
      <c r="I42" s="1">
        <v>9</v>
      </c>
      <c r="J42" s="1">
        <v>21</v>
      </c>
      <c r="K42" s="1">
        <v>17</v>
      </c>
      <c r="L42" s="1">
        <v>18</v>
      </c>
      <c r="M42" s="1">
        <v>23</v>
      </c>
      <c r="N42" s="17">
        <v>16.7</v>
      </c>
      <c r="O42" s="18">
        <v>203</v>
      </c>
      <c r="P42" s="16">
        <v>1931</v>
      </c>
    </row>
    <row r="43" spans="1:16" x14ac:dyDescent="0.2">
      <c r="A43" s="1">
        <v>1932</v>
      </c>
      <c r="B43" s="1">
        <v>15</v>
      </c>
      <c r="C43" s="1">
        <v>11</v>
      </c>
      <c r="D43" s="1">
        <v>12</v>
      </c>
      <c r="E43" s="1">
        <v>17</v>
      </c>
      <c r="F43" s="1">
        <v>17</v>
      </c>
      <c r="G43" s="1">
        <v>15</v>
      </c>
      <c r="H43" s="1">
        <v>12</v>
      </c>
      <c r="I43" s="1">
        <v>19</v>
      </c>
      <c r="J43" s="1">
        <v>16</v>
      </c>
      <c r="K43" s="1">
        <v>21</v>
      </c>
      <c r="L43" s="1">
        <v>15</v>
      </c>
      <c r="M43" s="1">
        <v>15</v>
      </c>
      <c r="N43" s="17">
        <v>15.4</v>
      </c>
      <c r="O43" s="18">
        <v>185</v>
      </c>
      <c r="P43" s="16">
        <v>1932</v>
      </c>
    </row>
    <row r="44" spans="1:16" x14ac:dyDescent="0.2">
      <c r="A44" s="1">
        <v>1933</v>
      </c>
      <c r="B44" s="1">
        <v>22</v>
      </c>
      <c r="C44" s="1">
        <v>7</v>
      </c>
      <c r="D44" s="1">
        <v>20</v>
      </c>
      <c r="E44" s="1">
        <v>17</v>
      </c>
      <c r="F44" s="1">
        <v>14</v>
      </c>
      <c r="G44" s="1">
        <v>15</v>
      </c>
      <c r="H44" s="1">
        <v>14</v>
      </c>
      <c r="I44" s="1">
        <v>14</v>
      </c>
      <c r="J44" s="1">
        <v>18</v>
      </c>
      <c r="K44" s="1">
        <v>18</v>
      </c>
      <c r="L44" s="1">
        <v>23</v>
      </c>
      <c r="M44" s="1">
        <v>18</v>
      </c>
      <c r="N44" s="17">
        <v>16.7</v>
      </c>
      <c r="O44" s="18">
        <v>200</v>
      </c>
      <c r="P44" s="16">
        <v>1933</v>
      </c>
    </row>
    <row r="45" spans="1:16" x14ac:dyDescent="0.2">
      <c r="A45" s="1">
        <v>1934</v>
      </c>
      <c r="B45" s="1">
        <v>18</v>
      </c>
      <c r="C45" s="1">
        <v>15</v>
      </c>
      <c r="D45" s="1">
        <v>22</v>
      </c>
      <c r="E45" s="1">
        <v>16</v>
      </c>
      <c r="F45" s="1">
        <v>14</v>
      </c>
      <c r="G45" s="1">
        <v>13</v>
      </c>
      <c r="H45" s="1">
        <v>15</v>
      </c>
      <c r="I45" s="1">
        <v>14</v>
      </c>
      <c r="J45" s="1">
        <v>9</v>
      </c>
      <c r="K45" s="1">
        <v>20</v>
      </c>
      <c r="L45" s="1">
        <v>24</v>
      </c>
      <c r="M45" s="1">
        <v>14</v>
      </c>
      <c r="N45" s="17">
        <v>16.2</v>
      </c>
      <c r="O45" s="18">
        <v>194</v>
      </c>
      <c r="P45" s="16">
        <v>1934</v>
      </c>
    </row>
    <row r="46" spans="1:16" x14ac:dyDescent="0.2">
      <c r="A46" s="1">
        <v>1935</v>
      </c>
      <c r="B46" s="1">
        <v>9</v>
      </c>
      <c r="C46" s="1">
        <v>11</v>
      </c>
      <c r="D46" s="1">
        <v>14</v>
      </c>
      <c r="E46" s="1">
        <v>15</v>
      </c>
      <c r="F46" s="1">
        <v>17</v>
      </c>
      <c r="G46" s="1">
        <v>15</v>
      </c>
      <c r="H46" s="1">
        <v>12</v>
      </c>
      <c r="I46" s="1">
        <v>19</v>
      </c>
      <c r="J46" s="1">
        <v>10</v>
      </c>
      <c r="K46" s="1">
        <v>13</v>
      </c>
      <c r="L46" s="1">
        <v>23</v>
      </c>
      <c r="M46" s="1">
        <v>19</v>
      </c>
      <c r="N46" s="17">
        <v>14.7</v>
      </c>
      <c r="O46" s="18">
        <v>177</v>
      </c>
      <c r="P46" s="16">
        <v>1935</v>
      </c>
    </row>
    <row r="47" spans="1:16" x14ac:dyDescent="0.2">
      <c r="A47" s="1">
        <v>1936</v>
      </c>
      <c r="B47" s="1">
        <v>19</v>
      </c>
      <c r="C47" s="1">
        <v>9</v>
      </c>
      <c r="D47" s="1">
        <v>15</v>
      </c>
      <c r="E47" s="1">
        <v>18</v>
      </c>
      <c r="F47" s="1">
        <v>17</v>
      </c>
      <c r="G47" s="1">
        <v>16</v>
      </c>
      <c r="H47" s="1">
        <v>12</v>
      </c>
      <c r="I47" s="1">
        <v>23</v>
      </c>
      <c r="J47" s="1">
        <v>15</v>
      </c>
      <c r="K47" s="1">
        <v>23</v>
      </c>
      <c r="L47" s="1">
        <v>24</v>
      </c>
      <c r="M47" s="1">
        <v>20</v>
      </c>
      <c r="N47" s="17">
        <v>17.600000000000001</v>
      </c>
      <c r="O47" s="18">
        <v>211</v>
      </c>
      <c r="P47" s="16">
        <v>1936</v>
      </c>
    </row>
    <row r="48" spans="1:16" x14ac:dyDescent="0.2">
      <c r="A48" s="1">
        <v>1937</v>
      </c>
      <c r="B48" s="1">
        <v>14</v>
      </c>
      <c r="C48" s="1">
        <v>13</v>
      </c>
      <c r="D48" s="1">
        <v>13</v>
      </c>
      <c r="E48" s="1">
        <v>19</v>
      </c>
      <c r="F48" s="1">
        <v>21</v>
      </c>
      <c r="G48" s="1">
        <v>12</v>
      </c>
      <c r="H48" s="1">
        <v>13</v>
      </c>
      <c r="I48" s="1">
        <v>14</v>
      </c>
      <c r="J48" s="1">
        <v>14</v>
      </c>
      <c r="K48" s="1">
        <v>18</v>
      </c>
      <c r="L48" s="1">
        <v>17</v>
      </c>
      <c r="M48" s="1">
        <v>24</v>
      </c>
      <c r="N48" s="17">
        <v>16</v>
      </c>
      <c r="O48" s="18">
        <v>192</v>
      </c>
      <c r="P48" s="16">
        <v>1937</v>
      </c>
    </row>
    <row r="49" spans="1:16" x14ac:dyDescent="0.2">
      <c r="A49" s="1">
        <v>1938</v>
      </c>
      <c r="B49" s="1">
        <v>18</v>
      </c>
      <c r="C49" s="1">
        <v>13</v>
      </c>
      <c r="D49" s="1">
        <v>16</v>
      </c>
      <c r="E49" s="1">
        <v>20</v>
      </c>
      <c r="F49" s="1">
        <v>19</v>
      </c>
      <c r="G49" s="1">
        <v>9</v>
      </c>
      <c r="H49" s="1">
        <v>12</v>
      </c>
      <c r="I49" s="1">
        <v>21</v>
      </c>
      <c r="J49" s="1">
        <v>19</v>
      </c>
      <c r="K49" s="1">
        <v>14</v>
      </c>
      <c r="L49" s="1">
        <v>20</v>
      </c>
      <c r="M49" s="1">
        <v>20</v>
      </c>
      <c r="N49" s="17">
        <v>16.7</v>
      </c>
      <c r="O49" s="18">
        <v>201</v>
      </c>
      <c r="P49" s="16">
        <v>1938</v>
      </c>
    </row>
    <row r="50" spans="1:16" x14ac:dyDescent="0.2">
      <c r="A50" s="1">
        <v>1939</v>
      </c>
      <c r="B50" s="1">
        <v>19</v>
      </c>
      <c r="C50" s="1">
        <v>14</v>
      </c>
      <c r="D50" s="1">
        <v>14</v>
      </c>
      <c r="E50" s="1">
        <v>16</v>
      </c>
      <c r="F50" s="1">
        <v>11</v>
      </c>
      <c r="G50" s="1">
        <v>15</v>
      </c>
      <c r="H50" s="1">
        <v>16</v>
      </c>
      <c r="I50" s="1">
        <v>17</v>
      </c>
      <c r="J50" s="1">
        <v>17</v>
      </c>
      <c r="K50" s="1">
        <v>23</v>
      </c>
      <c r="L50" s="1">
        <v>15</v>
      </c>
      <c r="M50" s="1">
        <v>16</v>
      </c>
      <c r="N50" s="17">
        <v>16.100000000000001</v>
      </c>
      <c r="O50" s="18">
        <v>193</v>
      </c>
      <c r="P50" s="16">
        <v>1939</v>
      </c>
    </row>
    <row r="51" spans="1:16" x14ac:dyDescent="0.2">
      <c r="A51" s="1">
        <v>1940</v>
      </c>
      <c r="B51" s="1">
        <v>12</v>
      </c>
      <c r="C51" s="1">
        <v>6</v>
      </c>
      <c r="D51" s="1">
        <v>6</v>
      </c>
      <c r="E51" s="1">
        <v>13</v>
      </c>
      <c r="F51" s="1">
        <v>14</v>
      </c>
      <c r="G51" s="1">
        <v>10</v>
      </c>
      <c r="H51" s="1">
        <v>13</v>
      </c>
      <c r="I51" s="1">
        <v>15</v>
      </c>
      <c r="J51" s="1">
        <v>14</v>
      </c>
      <c r="K51" s="1">
        <v>6</v>
      </c>
      <c r="L51" s="1">
        <v>19</v>
      </c>
      <c r="M51" s="1">
        <v>20</v>
      </c>
      <c r="N51" s="17">
        <v>12.3</v>
      </c>
      <c r="O51" s="18">
        <v>148</v>
      </c>
      <c r="P51" s="16">
        <v>1940</v>
      </c>
    </row>
    <row r="52" spans="1:16" x14ac:dyDescent="0.2">
      <c r="A52" s="1">
        <v>1941</v>
      </c>
      <c r="B52" s="1">
        <v>25</v>
      </c>
      <c r="C52" s="1">
        <v>8</v>
      </c>
      <c r="D52" s="1">
        <v>17</v>
      </c>
      <c r="E52" s="1">
        <v>13</v>
      </c>
      <c r="F52" s="1">
        <v>16</v>
      </c>
      <c r="G52" s="1">
        <v>13</v>
      </c>
      <c r="H52" s="1">
        <v>12</v>
      </c>
      <c r="I52" s="1">
        <v>15</v>
      </c>
      <c r="J52" s="1">
        <v>11</v>
      </c>
      <c r="K52" s="1">
        <v>10</v>
      </c>
      <c r="L52" s="1">
        <v>24</v>
      </c>
      <c r="M52" s="1">
        <v>20</v>
      </c>
      <c r="N52" s="17">
        <v>15.3</v>
      </c>
      <c r="O52" s="18">
        <v>184</v>
      </c>
      <c r="P52" s="16">
        <v>1941</v>
      </c>
    </row>
    <row r="53" spans="1:16" x14ac:dyDescent="0.2">
      <c r="A53" s="1">
        <v>1942</v>
      </c>
      <c r="B53" s="1">
        <v>11</v>
      </c>
      <c r="C53" s="1">
        <v>9</v>
      </c>
      <c r="D53" s="1">
        <v>19</v>
      </c>
      <c r="E53" s="1">
        <v>19</v>
      </c>
      <c r="F53" s="1">
        <v>12</v>
      </c>
      <c r="G53" s="1">
        <v>17</v>
      </c>
      <c r="H53" s="1">
        <v>6</v>
      </c>
      <c r="I53" s="1">
        <v>11</v>
      </c>
      <c r="J53" s="1">
        <v>15</v>
      </c>
      <c r="K53" s="1">
        <v>17</v>
      </c>
      <c r="L53" s="1">
        <v>17</v>
      </c>
      <c r="M53" s="1">
        <v>21</v>
      </c>
      <c r="N53" s="17">
        <v>14.5</v>
      </c>
      <c r="O53" s="18">
        <v>174</v>
      </c>
      <c r="P53" s="16">
        <v>1942</v>
      </c>
    </row>
    <row r="54" spans="1:16" x14ac:dyDescent="0.2">
      <c r="A54" s="1">
        <v>1943</v>
      </c>
      <c r="B54" s="1">
        <v>14</v>
      </c>
      <c r="C54" s="1">
        <v>12</v>
      </c>
      <c r="D54" s="1">
        <v>20</v>
      </c>
      <c r="E54" s="1">
        <v>16</v>
      </c>
      <c r="F54" s="1">
        <v>17</v>
      </c>
      <c r="G54" s="1">
        <v>14</v>
      </c>
      <c r="H54" s="1">
        <v>10</v>
      </c>
      <c r="I54" s="1">
        <v>16</v>
      </c>
      <c r="J54" s="1">
        <v>18</v>
      </c>
      <c r="K54" s="1">
        <v>16</v>
      </c>
      <c r="L54" s="1">
        <v>19</v>
      </c>
      <c r="M54" s="1">
        <v>20</v>
      </c>
      <c r="N54" s="17">
        <v>16</v>
      </c>
      <c r="O54" s="18">
        <v>192</v>
      </c>
      <c r="P54" s="16">
        <v>1943</v>
      </c>
    </row>
    <row r="55" spans="1:16" x14ac:dyDescent="0.2">
      <c r="A55" s="1">
        <v>1944</v>
      </c>
      <c r="B55" s="1">
        <v>9</v>
      </c>
      <c r="C55" s="1">
        <v>15</v>
      </c>
      <c r="D55" s="1">
        <v>6</v>
      </c>
      <c r="E55" s="1">
        <v>16</v>
      </c>
      <c r="F55" s="1">
        <v>17</v>
      </c>
      <c r="G55" s="1">
        <v>13</v>
      </c>
      <c r="H55" s="1">
        <v>8</v>
      </c>
      <c r="I55" s="1">
        <v>17</v>
      </c>
      <c r="J55" s="1">
        <v>19</v>
      </c>
      <c r="K55" s="1">
        <v>14</v>
      </c>
      <c r="L55" s="1">
        <v>17</v>
      </c>
      <c r="M55" s="1">
        <v>18</v>
      </c>
      <c r="N55" s="17">
        <v>14.1</v>
      </c>
      <c r="O55" s="18">
        <v>169</v>
      </c>
      <c r="P55" s="16">
        <v>1944</v>
      </c>
    </row>
    <row r="56" spans="1:16" x14ac:dyDescent="0.2">
      <c r="A56" s="1">
        <v>1945</v>
      </c>
      <c r="B56" s="1">
        <v>17</v>
      </c>
      <c r="C56" s="1">
        <v>20</v>
      </c>
      <c r="D56" s="1">
        <v>23</v>
      </c>
      <c r="E56" s="1">
        <v>13</v>
      </c>
      <c r="F56" s="1">
        <v>16</v>
      </c>
      <c r="G56" s="1">
        <v>16</v>
      </c>
      <c r="H56" s="1">
        <v>14</v>
      </c>
      <c r="I56" s="1">
        <v>21</v>
      </c>
      <c r="J56" s="1">
        <v>19</v>
      </c>
      <c r="K56" s="1">
        <v>17</v>
      </c>
      <c r="L56" s="1">
        <v>17</v>
      </c>
      <c r="M56" s="1">
        <v>16</v>
      </c>
      <c r="N56" s="17">
        <v>17.399999999999999</v>
      </c>
      <c r="O56" s="18">
        <v>209</v>
      </c>
      <c r="P56" s="16">
        <v>1945</v>
      </c>
    </row>
    <row r="57" spans="1:16" x14ac:dyDescent="0.2">
      <c r="A57" s="1">
        <v>1946</v>
      </c>
      <c r="B57" s="1">
        <v>19</v>
      </c>
      <c r="C57" s="1">
        <v>13</v>
      </c>
      <c r="D57" s="1">
        <v>22</v>
      </c>
      <c r="E57" s="1">
        <v>19</v>
      </c>
      <c r="F57" s="1">
        <v>19</v>
      </c>
      <c r="G57" s="1">
        <v>10</v>
      </c>
      <c r="H57" s="1">
        <v>6</v>
      </c>
      <c r="I57" s="1">
        <v>10</v>
      </c>
      <c r="J57" s="1">
        <v>18</v>
      </c>
      <c r="K57" s="1">
        <v>15</v>
      </c>
      <c r="L57" s="1">
        <v>20</v>
      </c>
      <c r="M57" s="1">
        <v>19</v>
      </c>
      <c r="N57" s="17">
        <v>15.8</v>
      </c>
      <c r="O57" s="18">
        <v>190</v>
      </c>
      <c r="P57" s="16">
        <v>1946</v>
      </c>
    </row>
    <row r="58" spans="1:16" x14ac:dyDescent="0.2">
      <c r="A58" s="1">
        <v>1947</v>
      </c>
      <c r="B58" s="1">
        <v>19</v>
      </c>
      <c r="C58" s="1">
        <v>18</v>
      </c>
      <c r="D58" s="1">
        <v>20</v>
      </c>
      <c r="E58" s="1">
        <v>18</v>
      </c>
      <c r="F58" s="1">
        <v>14</v>
      </c>
      <c r="G58" s="1">
        <v>11</v>
      </c>
      <c r="H58" s="1">
        <v>10</v>
      </c>
      <c r="I58" s="1">
        <v>18</v>
      </c>
      <c r="J58" s="1">
        <v>15</v>
      </c>
      <c r="K58" s="1">
        <v>21</v>
      </c>
      <c r="L58" s="1">
        <v>20</v>
      </c>
      <c r="M58" s="1">
        <v>21</v>
      </c>
      <c r="N58" s="17">
        <v>17.100000000000001</v>
      </c>
      <c r="O58" s="18">
        <v>205</v>
      </c>
      <c r="P58" s="16">
        <v>1947</v>
      </c>
    </row>
    <row r="59" spans="1:16" x14ac:dyDescent="0.2">
      <c r="A59" s="1">
        <v>1948</v>
      </c>
      <c r="B59" s="1">
        <v>22</v>
      </c>
      <c r="C59" s="1">
        <v>18</v>
      </c>
      <c r="D59" s="1">
        <v>19</v>
      </c>
      <c r="E59" s="1">
        <v>10</v>
      </c>
      <c r="F59" s="1">
        <v>18</v>
      </c>
      <c r="G59" s="1">
        <v>12</v>
      </c>
      <c r="H59" s="1">
        <v>20</v>
      </c>
      <c r="I59" s="1">
        <v>15</v>
      </c>
      <c r="J59" s="1">
        <v>13</v>
      </c>
      <c r="K59" s="1">
        <v>11</v>
      </c>
      <c r="L59" s="1">
        <v>22</v>
      </c>
      <c r="M59" s="1">
        <v>17</v>
      </c>
      <c r="N59" s="17">
        <v>16.399999999999999</v>
      </c>
      <c r="O59" s="18">
        <v>197</v>
      </c>
      <c r="P59" s="16">
        <v>1948</v>
      </c>
    </row>
    <row r="60" spans="1:16" x14ac:dyDescent="0.2">
      <c r="A60" s="1">
        <v>1949</v>
      </c>
      <c r="B60" s="1">
        <v>10</v>
      </c>
      <c r="C60" s="1">
        <v>14</v>
      </c>
      <c r="D60" s="1">
        <v>10</v>
      </c>
      <c r="E60" s="1">
        <v>19</v>
      </c>
      <c r="F60" s="1">
        <v>17</v>
      </c>
      <c r="G60" s="1">
        <v>16</v>
      </c>
      <c r="H60" s="1">
        <v>14</v>
      </c>
      <c r="I60" s="1">
        <v>14</v>
      </c>
      <c r="J60" s="1">
        <v>15</v>
      </c>
      <c r="K60" s="1">
        <v>22</v>
      </c>
      <c r="L60" s="1">
        <v>16</v>
      </c>
      <c r="M60" s="1">
        <v>26</v>
      </c>
      <c r="N60" s="17">
        <v>16.100000000000001</v>
      </c>
      <c r="O60" s="18">
        <v>193</v>
      </c>
      <c r="P60" s="16">
        <v>1949</v>
      </c>
    </row>
    <row r="61" spans="1:16" x14ac:dyDescent="0.2">
      <c r="A61" s="1">
        <v>1950</v>
      </c>
      <c r="B61" s="1">
        <v>22</v>
      </c>
      <c r="C61" s="1">
        <v>12</v>
      </c>
      <c r="D61" s="1">
        <v>18</v>
      </c>
      <c r="E61" s="1">
        <v>18</v>
      </c>
      <c r="F61" s="1">
        <v>15</v>
      </c>
      <c r="G61" s="1">
        <v>13</v>
      </c>
      <c r="H61" s="1">
        <v>12</v>
      </c>
      <c r="I61" s="1">
        <v>18</v>
      </c>
      <c r="J61" s="1">
        <v>17</v>
      </c>
      <c r="K61" s="1">
        <v>20</v>
      </c>
      <c r="L61" s="1">
        <v>23</v>
      </c>
      <c r="M61" s="1">
        <v>22</v>
      </c>
      <c r="N61" s="17">
        <v>17.5</v>
      </c>
      <c r="O61" s="18">
        <v>210</v>
      </c>
      <c r="P61" s="16">
        <v>1950</v>
      </c>
    </row>
    <row r="62" spans="1:16" x14ac:dyDescent="0.2">
      <c r="A62" s="1">
        <v>1951</v>
      </c>
      <c r="B62" s="1">
        <v>22</v>
      </c>
      <c r="C62" s="1">
        <v>16</v>
      </c>
      <c r="D62" s="1">
        <v>11</v>
      </c>
      <c r="E62" s="1">
        <v>13</v>
      </c>
      <c r="F62" s="1">
        <v>17</v>
      </c>
      <c r="G62" s="1">
        <v>5</v>
      </c>
      <c r="H62" s="1">
        <v>15</v>
      </c>
      <c r="I62" s="1">
        <v>15</v>
      </c>
      <c r="J62" s="1">
        <v>14</v>
      </c>
      <c r="K62" s="1">
        <v>14</v>
      </c>
      <c r="L62" s="1">
        <v>15</v>
      </c>
      <c r="M62" s="1">
        <v>20</v>
      </c>
      <c r="N62" s="17">
        <v>14.7</v>
      </c>
      <c r="O62" s="18">
        <v>177</v>
      </c>
      <c r="P62" s="16">
        <v>1951</v>
      </c>
    </row>
    <row r="63" spans="1:16" x14ac:dyDescent="0.2">
      <c r="A63" s="1">
        <v>1952</v>
      </c>
      <c r="B63" s="1">
        <v>20</v>
      </c>
      <c r="C63" s="1">
        <v>22</v>
      </c>
      <c r="D63" s="1">
        <v>21</v>
      </c>
      <c r="E63" s="1">
        <v>11</v>
      </c>
      <c r="F63" s="1">
        <v>14</v>
      </c>
      <c r="G63" s="1">
        <v>12</v>
      </c>
      <c r="H63" s="1">
        <v>16</v>
      </c>
      <c r="I63" s="1">
        <v>16</v>
      </c>
      <c r="J63" s="1">
        <v>13</v>
      </c>
      <c r="K63" s="1">
        <v>21</v>
      </c>
      <c r="L63" s="1">
        <v>20</v>
      </c>
      <c r="M63" s="1">
        <v>18</v>
      </c>
      <c r="N63" s="17">
        <v>17</v>
      </c>
      <c r="O63" s="18">
        <v>204</v>
      </c>
      <c r="P63" s="16">
        <v>1952</v>
      </c>
    </row>
    <row r="64" spans="1:16" x14ac:dyDescent="0.2">
      <c r="A64" s="1">
        <v>1953</v>
      </c>
      <c r="B64" s="1">
        <v>17</v>
      </c>
      <c r="C64" s="1">
        <v>18</v>
      </c>
      <c r="D64" s="1">
        <v>16</v>
      </c>
      <c r="E64" s="1">
        <v>17</v>
      </c>
      <c r="F64" s="1">
        <v>16</v>
      </c>
      <c r="G64" s="1">
        <v>15</v>
      </c>
      <c r="H64" s="1">
        <v>18</v>
      </c>
      <c r="I64" s="1">
        <v>10</v>
      </c>
      <c r="J64" s="1">
        <v>10</v>
      </c>
      <c r="K64" s="1">
        <v>11</v>
      </c>
      <c r="L64" s="1">
        <v>17</v>
      </c>
      <c r="M64" s="1">
        <v>18</v>
      </c>
      <c r="N64" s="17">
        <v>15.3</v>
      </c>
      <c r="O64" s="18">
        <v>183</v>
      </c>
      <c r="P64" s="16">
        <v>1953</v>
      </c>
    </row>
    <row r="65" spans="1:16" x14ac:dyDescent="0.2">
      <c r="A65" s="1">
        <v>1954</v>
      </c>
      <c r="B65" s="1">
        <v>20</v>
      </c>
      <c r="C65" s="1">
        <v>13</v>
      </c>
      <c r="D65" s="1">
        <v>14</v>
      </c>
      <c r="E65" s="1">
        <v>19</v>
      </c>
      <c r="F65" s="1">
        <v>12</v>
      </c>
      <c r="G65" s="1">
        <v>13</v>
      </c>
      <c r="H65" s="1">
        <v>16</v>
      </c>
      <c r="I65" s="1">
        <v>16</v>
      </c>
      <c r="J65" s="1">
        <v>10</v>
      </c>
      <c r="K65" s="1">
        <v>18</v>
      </c>
      <c r="L65" s="1">
        <v>23</v>
      </c>
      <c r="M65" s="1">
        <v>22</v>
      </c>
      <c r="N65" s="17">
        <v>16.3</v>
      </c>
      <c r="O65" s="18">
        <v>196</v>
      </c>
      <c r="P65" s="16">
        <v>1954</v>
      </c>
    </row>
    <row r="66" spans="1:16" x14ac:dyDescent="0.2">
      <c r="A66" s="1">
        <v>1955</v>
      </c>
      <c r="B66" s="1">
        <v>23</v>
      </c>
      <c r="C66" s="1">
        <v>9</v>
      </c>
      <c r="D66" s="1">
        <v>11</v>
      </c>
      <c r="E66" s="1">
        <v>16</v>
      </c>
      <c r="F66" s="1">
        <v>10</v>
      </c>
      <c r="G66" s="1">
        <v>16</v>
      </c>
      <c r="H66" s="1">
        <v>11</v>
      </c>
      <c r="I66" s="1">
        <v>16</v>
      </c>
      <c r="J66" s="1">
        <v>16</v>
      </c>
      <c r="K66" s="1">
        <v>19</v>
      </c>
      <c r="L66" s="1">
        <v>17</v>
      </c>
      <c r="M66" s="1">
        <v>18</v>
      </c>
      <c r="N66" s="17">
        <v>15.2</v>
      </c>
      <c r="O66" s="18">
        <v>182</v>
      </c>
      <c r="P66" s="16">
        <v>1955</v>
      </c>
    </row>
    <row r="67" spans="1:16" x14ac:dyDescent="0.2">
      <c r="A67" s="1">
        <v>1956</v>
      </c>
      <c r="B67" s="1">
        <v>18</v>
      </c>
      <c r="C67" s="1">
        <v>12</v>
      </c>
      <c r="D67" s="1">
        <v>10</v>
      </c>
      <c r="E67" s="1">
        <v>11</v>
      </c>
      <c r="F67" s="1">
        <v>17</v>
      </c>
      <c r="G67" s="1">
        <v>9</v>
      </c>
      <c r="H67" s="1">
        <v>16</v>
      </c>
      <c r="I67" s="1">
        <v>17</v>
      </c>
      <c r="J67" s="1">
        <v>15</v>
      </c>
      <c r="K67" s="1">
        <v>18</v>
      </c>
      <c r="L67" s="1">
        <v>21</v>
      </c>
      <c r="M67" s="1">
        <v>21</v>
      </c>
      <c r="N67" s="17">
        <v>15.4</v>
      </c>
      <c r="O67" s="18">
        <v>185</v>
      </c>
      <c r="P67" s="16">
        <v>1956</v>
      </c>
    </row>
    <row r="68" spans="1:16" x14ac:dyDescent="0.2">
      <c r="A68" s="1">
        <v>1957</v>
      </c>
      <c r="B68" s="1">
        <v>12</v>
      </c>
      <c r="C68" s="1">
        <v>9</v>
      </c>
      <c r="D68" s="1">
        <v>15</v>
      </c>
      <c r="E68" s="1">
        <v>10</v>
      </c>
      <c r="F68" s="1">
        <v>15</v>
      </c>
      <c r="G68" s="1">
        <v>10</v>
      </c>
      <c r="H68" s="1">
        <v>16</v>
      </c>
      <c r="I68" s="1">
        <v>18</v>
      </c>
      <c r="J68" s="1">
        <v>19</v>
      </c>
      <c r="K68" s="1">
        <v>16</v>
      </c>
      <c r="L68" s="1">
        <v>21</v>
      </c>
      <c r="M68" s="1">
        <v>23</v>
      </c>
      <c r="N68" s="17">
        <v>15.3</v>
      </c>
      <c r="O68" s="18">
        <v>184</v>
      </c>
      <c r="P68" s="16">
        <v>1957</v>
      </c>
    </row>
    <row r="69" spans="1:16" x14ac:dyDescent="0.2">
      <c r="A69" s="1">
        <v>1958</v>
      </c>
      <c r="B69" s="1">
        <v>14</v>
      </c>
      <c r="C69" s="1">
        <v>13</v>
      </c>
      <c r="D69" s="1">
        <v>10</v>
      </c>
      <c r="E69" s="1">
        <v>6</v>
      </c>
      <c r="F69" s="1">
        <v>19</v>
      </c>
      <c r="G69" s="1">
        <v>14</v>
      </c>
      <c r="H69" s="1">
        <v>7</v>
      </c>
      <c r="I69" s="1">
        <v>14</v>
      </c>
      <c r="J69" s="1">
        <v>13</v>
      </c>
      <c r="K69" s="1">
        <v>21</v>
      </c>
      <c r="L69" s="1">
        <v>23</v>
      </c>
      <c r="M69" s="1">
        <v>12</v>
      </c>
      <c r="N69" s="17">
        <v>13.8</v>
      </c>
      <c r="O69" s="18">
        <v>166</v>
      </c>
      <c r="P69" s="16">
        <v>1958</v>
      </c>
    </row>
    <row r="70" spans="1:16" x14ac:dyDescent="0.2">
      <c r="A70" s="1">
        <v>1959</v>
      </c>
      <c r="B70" s="1">
        <v>20</v>
      </c>
      <c r="C70" s="1">
        <v>10</v>
      </c>
      <c r="D70" s="1">
        <v>13</v>
      </c>
      <c r="E70" s="1">
        <v>15</v>
      </c>
      <c r="F70" s="1">
        <v>13</v>
      </c>
      <c r="G70" s="1">
        <v>17</v>
      </c>
      <c r="H70" s="1">
        <v>13</v>
      </c>
      <c r="I70" s="1">
        <v>14</v>
      </c>
      <c r="J70" s="1">
        <v>10</v>
      </c>
      <c r="K70" s="1">
        <v>12</v>
      </c>
      <c r="L70" s="1">
        <v>18</v>
      </c>
      <c r="M70" s="1">
        <v>24</v>
      </c>
      <c r="N70" s="17">
        <v>14.9</v>
      </c>
      <c r="O70" s="18">
        <v>179</v>
      </c>
      <c r="P70" s="16">
        <v>1959</v>
      </c>
    </row>
    <row r="71" spans="1:16" x14ac:dyDescent="0.2">
      <c r="A71" s="1">
        <v>1960</v>
      </c>
      <c r="B71" s="1">
        <v>14</v>
      </c>
      <c r="C71" s="1">
        <v>12</v>
      </c>
      <c r="D71" s="1">
        <v>13</v>
      </c>
      <c r="E71" s="1">
        <v>16</v>
      </c>
      <c r="F71" s="1">
        <v>14</v>
      </c>
      <c r="G71" s="1">
        <v>14</v>
      </c>
      <c r="H71" s="1">
        <v>16</v>
      </c>
      <c r="I71" s="1">
        <v>12</v>
      </c>
      <c r="J71" s="1">
        <v>15</v>
      </c>
      <c r="K71" s="1">
        <v>11</v>
      </c>
      <c r="L71" s="1">
        <v>17</v>
      </c>
      <c r="M71" s="1">
        <v>19</v>
      </c>
      <c r="N71" s="17">
        <v>14.4</v>
      </c>
      <c r="O71" s="18">
        <v>173</v>
      </c>
      <c r="P71" s="16">
        <v>1960</v>
      </c>
    </row>
    <row r="72" spans="1:16" x14ac:dyDescent="0.2">
      <c r="A72" s="1">
        <v>1961</v>
      </c>
      <c r="B72" s="1">
        <v>13</v>
      </c>
      <c r="C72" s="1">
        <v>10</v>
      </c>
      <c r="D72" s="1">
        <v>14</v>
      </c>
      <c r="E72" s="1">
        <v>18</v>
      </c>
      <c r="F72" s="1">
        <v>16</v>
      </c>
      <c r="G72" s="1">
        <v>14</v>
      </c>
      <c r="H72" s="1">
        <v>11</v>
      </c>
      <c r="I72" s="1">
        <v>5</v>
      </c>
      <c r="J72" s="1">
        <v>8</v>
      </c>
      <c r="K72" s="1">
        <v>7</v>
      </c>
      <c r="L72" s="1">
        <v>19</v>
      </c>
      <c r="M72" s="1">
        <v>20</v>
      </c>
      <c r="N72" s="17">
        <v>12.9</v>
      </c>
      <c r="O72" s="18">
        <v>155</v>
      </c>
      <c r="P72" s="16">
        <v>1961</v>
      </c>
    </row>
    <row r="73" spans="1:16" x14ac:dyDescent="0.2">
      <c r="A73" s="1">
        <v>1962</v>
      </c>
      <c r="B73" s="1">
        <v>17</v>
      </c>
      <c r="C73" s="1">
        <v>7</v>
      </c>
      <c r="D73" s="1">
        <v>18</v>
      </c>
      <c r="E73" s="1">
        <v>13</v>
      </c>
      <c r="F73" s="1">
        <v>13</v>
      </c>
      <c r="G73" s="1">
        <v>13</v>
      </c>
      <c r="H73" s="1">
        <v>14</v>
      </c>
      <c r="I73" s="1">
        <v>19</v>
      </c>
      <c r="J73" s="1">
        <v>9</v>
      </c>
      <c r="K73" s="1">
        <v>16</v>
      </c>
      <c r="L73" s="1">
        <v>16</v>
      </c>
      <c r="M73" s="1">
        <v>22</v>
      </c>
      <c r="N73" s="17">
        <v>14.7</v>
      </c>
      <c r="O73" s="18">
        <v>177</v>
      </c>
      <c r="P73" s="16">
        <v>1962</v>
      </c>
    </row>
    <row r="74" spans="1:16" x14ac:dyDescent="0.2">
      <c r="A74" s="1">
        <v>1963</v>
      </c>
      <c r="B74" s="1">
        <v>12</v>
      </c>
      <c r="C74" s="1">
        <v>11</v>
      </c>
      <c r="D74" s="1">
        <v>8</v>
      </c>
      <c r="E74" s="1">
        <v>3</v>
      </c>
      <c r="F74" s="1">
        <v>9</v>
      </c>
      <c r="G74" s="1">
        <v>6</v>
      </c>
      <c r="H74" s="1">
        <v>13</v>
      </c>
      <c r="I74" s="1">
        <v>7</v>
      </c>
      <c r="J74" s="1">
        <v>11</v>
      </c>
      <c r="K74" s="1">
        <v>12</v>
      </c>
      <c r="L74" s="1">
        <v>14</v>
      </c>
      <c r="M74" s="1">
        <v>26</v>
      </c>
      <c r="N74" s="17">
        <v>11</v>
      </c>
      <c r="O74" s="18">
        <v>132</v>
      </c>
      <c r="P74" s="16">
        <v>1963</v>
      </c>
    </row>
    <row r="75" spans="1:16" x14ac:dyDescent="0.2">
      <c r="A75" s="1">
        <v>1964</v>
      </c>
      <c r="B75" s="1">
        <v>15</v>
      </c>
      <c r="C75" s="1">
        <v>24</v>
      </c>
      <c r="D75" s="1">
        <v>18</v>
      </c>
      <c r="E75" s="1">
        <v>16</v>
      </c>
      <c r="F75" s="1">
        <v>18</v>
      </c>
      <c r="G75" s="1">
        <v>12</v>
      </c>
      <c r="H75" s="1">
        <v>18</v>
      </c>
      <c r="I75" s="1">
        <v>10</v>
      </c>
      <c r="J75" s="1">
        <v>15</v>
      </c>
      <c r="K75" s="1">
        <v>23</v>
      </c>
      <c r="L75" s="1">
        <v>17</v>
      </c>
      <c r="M75" s="1">
        <v>26</v>
      </c>
      <c r="N75" s="17">
        <v>17.7</v>
      </c>
      <c r="O75" s="18">
        <v>212</v>
      </c>
      <c r="P75" s="16">
        <v>1964</v>
      </c>
    </row>
    <row r="76" spans="1:16" x14ac:dyDescent="0.2">
      <c r="A76" s="1">
        <v>1965</v>
      </c>
      <c r="B76" s="1">
        <v>5</v>
      </c>
      <c r="C76" s="1">
        <v>14</v>
      </c>
      <c r="D76" s="1">
        <v>13</v>
      </c>
      <c r="E76" s="1">
        <v>11</v>
      </c>
      <c r="F76" s="1">
        <v>18</v>
      </c>
      <c r="G76" s="1">
        <v>15</v>
      </c>
      <c r="H76" s="1">
        <v>10</v>
      </c>
      <c r="I76" s="1">
        <v>9</v>
      </c>
      <c r="J76" s="1">
        <v>10</v>
      </c>
      <c r="K76" s="1">
        <v>18</v>
      </c>
      <c r="L76" s="1">
        <v>13</v>
      </c>
      <c r="M76" s="1">
        <v>20</v>
      </c>
      <c r="N76" s="17">
        <v>13</v>
      </c>
      <c r="O76" s="18">
        <v>156</v>
      </c>
      <c r="P76" s="16">
        <v>1965</v>
      </c>
    </row>
    <row r="77" spans="1:16" x14ac:dyDescent="0.2">
      <c r="A77" s="1">
        <v>1966</v>
      </c>
      <c r="B77" s="1">
        <v>18</v>
      </c>
      <c r="C77" s="1">
        <v>9</v>
      </c>
      <c r="D77" s="1">
        <v>9</v>
      </c>
      <c r="E77" s="1">
        <v>14</v>
      </c>
      <c r="F77" s="1">
        <v>21</v>
      </c>
      <c r="G77" s="1">
        <v>13</v>
      </c>
      <c r="H77" s="1">
        <v>15</v>
      </c>
      <c r="I77" s="1">
        <v>10</v>
      </c>
      <c r="J77" s="1">
        <v>13</v>
      </c>
      <c r="K77" s="1">
        <v>14</v>
      </c>
      <c r="L77" s="1">
        <v>22</v>
      </c>
      <c r="M77" s="1">
        <v>22</v>
      </c>
      <c r="N77" s="17">
        <v>15</v>
      </c>
      <c r="O77" s="18">
        <v>180</v>
      </c>
      <c r="P77" s="16">
        <v>1966</v>
      </c>
    </row>
    <row r="78" spans="1:16" x14ac:dyDescent="0.2">
      <c r="A78" s="1">
        <v>1967</v>
      </c>
      <c r="B78" s="1">
        <v>21</v>
      </c>
      <c r="C78" s="1">
        <v>12</v>
      </c>
      <c r="D78" s="1">
        <v>7</v>
      </c>
      <c r="E78" s="1">
        <v>15</v>
      </c>
      <c r="F78" s="1">
        <v>14</v>
      </c>
      <c r="G78" s="1">
        <v>13</v>
      </c>
      <c r="H78" s="1">
        <v>18</v>
      </c>
      <c r="I78" s="1">
        <v>10</v>
      </c>
      <c r="J78" s="1">
        <v>12</v>
      </c>
      <c r="K78" s="1">
        <v>12</v>
      </c>
      <c r="L78" s="1">
        <v>23</v>
      </c>
      <c r="M78" s="1">
        <v>21</v>
      </c>
      <c r="N78" s="17">
        <v>14.8</v>
      </c>
      <c r="O78" s="18">
        <v>178</v>
      </c>
      <c r="P78" s="16">
        <v>1967</v>
      </c>
    </row>
    <row r="79" spans="1:16" x14ac:dyDescent="0.2">
      <c r="A79" s="1">
        <v>1968</v>
      </c>
      <c r="B79" s="1">
        <v>9</v>
      </c>
      <c r="C79" s="1">
        <v>2</v>
      </c>
      <c r="D79" s="1">
        <v>16</v>
      </c>
      <c r="E79" s="1">
        <v>13</v>
      </c>
      <c r="F79" s="1">
        <v>15</v>
      </c>
      <c r="G79" s="1">
        <v>14</v>
      </c>
      <c r="H79" s="1">
        <v>20</v>
      </c>
      <c r="I79" s="1">
        <v>19</v>
      </c>
      <c r="J79" s="1">
        <v>11</v>
      </c>
      <c r="K79" s="1">
        <v>20</v>
      </c>
      <c r="L79" s="1">
        <v>17</v>
      </c>
      <c r="M79" s="1">
        <v>20</v>
      </c>
      <c r="N79" s="17">
        <v>14.7</v>
      </c>
      <c r="O79" s="18">
        <v>176</v>
      </c>
      <c r="P79" s="16">
        <v>1968</v>
      </c>
    </row>
    <row r="80" spans="1:16" x14ac:dyDescent="0.2">
      <c r="A80" s="1">
        <v>1969</v>
      </c>
      <c r="B80" s="1">
        <v>12</v>
      </c>
      <c r="C80" s="1">
        <v>11</v>
      </c>
      <c r="D80" s="1">
        <v>9</v>
      </c>
      <c r="E80" s="1">
        <v>16</v>
      </c>
      <c r="F80" s="1">
        <v>18</v>
      </c>
      <c r="G80" s="1">
        <v>11</v>
      </c>
      <c r="H80" s="1">
        <v>18</v>
      </c>
      <c r="I80" s="1">
        <v>20</v>
      </c>
      <c r="J80" s="1">
        <v>14</v>
      </c>
      <c r="K80" s="1">
        <v>16</v>
      </c>
      <c r="L80" s="1">
        <v>19</v>
      </c>
      <c r="M80" s="1">
        <v>21</v>
      </c>
      <c r="N80" s="17">
        <v>15.4</v>
      </c>
      <c r="O80" s="18">
        <v>185</v>
      </c>
      <c r="P80" s="16">
        <v>1969</v>
      </c>
    </row>
    <row r="81" spans="1:16" x14ac:dyDescent="0.2">
      <c r="A81" s="1">
        <v>1970</v>
      </c>
      <c r="B81" s="1">
        <v>14</v>
      </c>
      <c r="C81" s="1">
        <v>5</v>
      </c>
      <c r="D81" s="1">
        <v>13</v>
      </c>
      <c r="E81" s="1">
        <v>23</v>
      </c>
      <c r="F81" s="1">
        <v>20</v>
      </c>
      <c r="G81" s="1">
        <v>15</v>
      </c>
      <c r="H81" s="1">
        <v>13</v>
      </c>
      <c r="I81" s="1">
        <v>12</v>
      </c>
      <c r="J81" s="1">
        <v>15</v>
      </c>
      <c r="K81" s="1">
        <v>22</v>
      </c>
      <c r="L81" s="1">
        <v>20</v>
      </c>
      <c r="M81" s="1">
        <v>20</v>
      </c>
      <c r="N81" s="17">
        <v>16</v>
      </c>
      <c r="O81" s="18">
        <v>192</v>
      </c>
      <c r="P81" s="16">
        <v>1970</v>
      </c>
    </row>
    <row r="82" spans="1:16" x14ac:dyDescent="0.2">
      <c r="A82" s="1">
        <v>1971</v>
      </c>
      <c r="B82" s="1">
        <v>15</v>
      </c>
      <c r="C82" s="1">
        <v>11</v>
      </c>
      <c r="D82" s="1">
        <v>10</v>
      </c>
      <c r="E82" s="1">
        <v>4</v>
      </c>
      <c r="F82" s="1">
        <v>12</v>
      </c>
      <c r="G82" s="1">
        <v>14</v>
      </c>
      <c r="H82" s="1">
        <v>14</v>
      </c>
      <c r="I82" s="1">
        <v>18</v>
      </c>
      <c r="J82" s="1">
        <v>11</v>
      </c>
      <c r="K82" s="1">
        <v>20</v>
      </c>
      <c r="L82" s="1">
        <v>21</v>
      </c>
      <c r="M82" s="1">
        <v>20</v>
      </c>
      <c r="N82" s="17">
        <v>14.2</v>
      </c>
      <c r="O82" s="18">
        <v>170</v>
      </c>
      <c r="P82" s="16">
        <v>1971</v>
      </c>
    </row>
    <row r="83" spans="1:16" x14ac:dyDescent="0.2">
      <c r="A83" s="1">
        <v>1972</v>
      </c>
      <c r="B83" s="1">
        <v>9</v>
      </c>
      <c r="C83" s="1">
        <v>9</v>
      </c>
      <c r="D83" s="1">
        <v>8</v>
      </c>
      <c r="E83" s="1">
        <v>18</v>
      </c>
      <c r="F83" s="1">
        <v>16</v>
      </c>
      <c r="G83" s="1">
        <v>11</v>
      </c>
      <c r="H83" s="1">
        <v>8</v>
      </c>
      <c r="I83" s="1">
        <v>15</v>
      </c>
      <c r="J83" s="1">
        <v>12</v>
      </c>
      <c r="K83" s="1">
        <v>9</v>
      </c>
      <c r="L83" s="1">
        <v>20</v>
      </c>
      <c r="M83" s="1">
        <v>23</v>
      </c>
      <c r="N83" s="17">
        <v>13.2</v>
      </c>
      <c r="O83" s="18">
        <v>158</v>
      </c>
      <c r="P83" s="16">
        <v>1972</v>
      </c>
    </row>
    <row r="84" spans="1:16" x14ac:dyDescent="0.2">
      <c r="A84" s="1">
        <v>1973</v>
      </c>
      <c r="B84" s="1">
        <v>20</v>
      </c>
      <c r="C84" s="1">
        <v>18</v>
      </c>
      <c r="D84" s="1">
        <v>19</v>
      </c>
      <c r="E84" s="1">
        <v>21</v>
      </c>
      <c r="F84" s="1">
        <v>16</v>
      </c>
      <c r="G84" s="1">
        <v>16</v>
      </c>
      <c r="H84" s="1">
        <v>13</v>
      </c>
      <c r="I84" s="1">
        <v>20</v>
      </c>
      <c r="J84" s="1">
        <v>21</v>
      </c>
      <c r="K84" s="1">
        <v>16</v>
      </c>
      <c r="L84" s="1">
        <v>24</v>
      </c>
      <c r="M84" s="1">
        <v>18</v>
      </c>
      <c r="N84" s="17">
        <v>18.5</v>
      </c>
      <c r="O84" s="18">
        <v>222</v>
      </c>
      <c r="P84" s="16">
        <v>1973</v>
      </c>
    </row>
    <row r="85" spans="1:16" x14ac:dyDescent="0.2">
      <c r="A85" s="1">
        <v>1974</v>
      </c>
      <c r="B85" s="1">
        <v>8</v>
      </c>
      <c r="C85" s="1">
        <v>15</v>
      </c>
      <c r="D85" s="1">
        <v>9</v>
      </c>
      <c r="E85" s="1">
        <v>14</v>
      </c>
      <c r="F85" s="1">
        <v>15</v>
      </c>
      <c r="G85" s="1">
        <v>13</v>
      </c>
      <c r="H85" s="1">
        <v>18</v>
      </c>
      <c r="I85" s="1">
        <v>13</v>
      </c>
      <c r="J85" s="1">
        <v>19</v>
      </c>
      <c r="K85" s="1">
        <v>17</v>
      </c>
      <c r="L85" s="1">
        <v>20</v>
      </c>
      <c r="M85" s="1">
        <v>14</v>
      </c>
      <c r="N85" s="17">
        <v>14.6</v>
      </c>
      <c r="O85" s="18">
        <v>175</v>
      </c>
      <c r="P85" s="16">
        <v>1974</v>
      </c>
    </row>
    <row r="86" spans="1:16" x14ac:dyDescent="0.2">
      <c r="A86" s="1">
        <v>1975</v>
      </c>
      <c r="B86" s="1">
        <v>13</v>
      </c>
      <c r="C86" s="1">
        <v>13</v>
      </c>
      <c r="D86" s="1">
        <v>18</v>
      </c>
      <c r="E86" s="1">
        <v>17</v>
      </c>
      <c r="F86" s="1">
        <v>13</v>
      </c>
      <c r="G86" s="1">
        <v>14</v>
      </c>
      <c r="H86" s="1">
        <v>15</v>
      </c>
      <c r="I86" s="1">
        <v>17</v>
      </c>
      <c r="J86" s="1">
        <v>13</v>
      </c>
      <c r="K86" s="1">
        <v>20</v>
      </c>
      <c r="L86" s="1">
        <v>23</v>
      </c>
      <c r="M86" s="1">
        <v>19</v>
      </c>
      <c r="N86" s="17">
        <v>16.3</v>
      </c>
      <c r="O86" s="18">
        <v>195</v>
      </c>
      <c r="P86" s="16">
        <v>1975</v>
      </c>
    </row>
    <row r="87" spans="1:16" x14ac:dyDescent="0.2">
      <c r="A87" s="1">
        <v>1976</v>
      </c>
      <c r="B87" s="1">
        <v>3</v>
      </c>
      <c r="C87" s="1">
        <v>6</v>
      </c>
      <c r="D87" s="1">
        <v>11</v>
      </c>
      <c r="E87" s="1">
        <v>13</v>
      </c>
      <c r="F87" s="1">
        <v>14</v>
      </c>
      <c r="G87" s="1">
        <v>11</v>
      </c>
      <c r="H87" s="1">
        <v>15</v>
      </c>
      <c r="I87" s="1">
        <v>15</v>
      </c>
      <c r="J87" s="1">
        <v>16</v>
      </c>
      <c r="K87" s="1">
        <v>18</v>
      </c>
      <c r="L87" s="1">
        <v>21</v>
      </c>
      <c r="M87" s="1">
        <v>18</v>
      </c>
      <c r="N87" s="17">
        <v>13.4</v>
      </c>
      <c r="O87" s="18">
        <v>161</v>
      </c>
      <c r="P87" s="16">
        <v>1976</v>
      </c>
    </row>
    <row r="88" spans="1:16" x14ac:dyDescent="0.2">
      <c r="A88" s="1">
        <v>1977</v>
      </c>
      <c r="B88" s="1">
        <v>6</v>
      </c>
      <c r="C88" s="1">
        <v>15</v>
      </c>
      <c r="D88" s="1">
        <v>5</v>
      </c>
      <c r="E88" s="1">
        <v>5</v>
      </c>
      <c r="F88" s="1">
        <v>9</v>
      </c>
      <c r="G88" s="1">
        <v>13</v>
      </c>
      <c r="H88" s="1">
        <v>12</v>
      </c>
      <c r="I88" s="1">
        <v>16</v>
      </c>
      <c r="J88" s="1">
        <v>16</v>
      </c>
      <c r="K88" s="1">
        <v>8</v>
      </c>
      <c r="L88" s="1">
        <v>19</v>
      </c>
      <c r="M88" s="1">
        <v>17</v>
      </c>
      <c r="N88" s="17">
        <v>11.7</v>
      </c>
      <c r="O88" s="18">
        <v>141</v>
      </c>
      <c r="P88" s="16">
        <v>1977</v>
      </c>
    </row>
    <row r="89" spans="1:16" x14ac:dyDescent="0.2">
      <c r="A89" s="1">
        <v>1978</v>
      </c>
      <c r="B89" s="1">
        <v>15</v>
      </c>
      <c r="C89" s="1">
        <v>8</v>
      </c>
      <c r="D89" s="1">
        <v>13</v>
      </c>
      <c r="E89" s="1">
        <v>14</v>
      </c>
      <c r="F89" s="1">
        <v>17</v>
      </c>
      <c r="G89" s="1">
        <v>19</v>
      </c>
      <c r="H89" s="1">
        <v>9</v>
      </c>
      <c r="I89" s="1">
        <v>11</v>
      </c>
      <c r="J89" s="1">
        <v>16</v>
      </c>
      <c r="K89" s="1">
        <v>15</v>
      </c>
      <c r="L89" s="1">
        <v>19</v>
      </c>
      <c r="M89" s="1">
        <v>15</v>
      </c>
      <c r="N89" s="17">
        <v>14.3</v>
      </c>
      <c r="O89" s="18">
        <v>171</v>
      </c>
      <c r="P89" s="16">
        <v>1978</v>
      </c>
    </row>
    <row r="90" spans="1:16" x14ac:dyDescent="0.2">
      <c r="A90" s="1">
        <v>1979</v>
      </c>
      <c r="B90" s="1">
        <v>9</v>
      </c>
      <c r="C90" s="1">
        <v>8</v>
      </c>
      <c r="D90" s="1">
        <v>13</v>
      </c>
      <c r="E90" s="1">
        <v>20</v>
      </c>
      <c r="F90" s="1">
        <v>13</v>
      </c>
      <c r="G90" s="1">
        <v>13</v>
      </c>
      <c r="H90" s="1">
        <v>17</v>
      </c>
      <c r="I90" s="1">
        <v>7</v>
      </c>
      <c r="J90" s="1">
        <v>16</v>
      </c>
      <c r="K90" s="1">
        <v>15</v>
      </c>
      <c r="L90" s="1">
        <v>23</v>
      </c>
      <c r="M90" s="1">
        <v>14</v>
      </c>
      <c r="N90" s="17">
        <v>14</v>
      </c>
      <c r="O90" s="18">
        <v>168</v>
      </c>
      <c r="P90" s="16">
        <v>1979</v>
      </c>
    </row>
    <row r="91" spans="1:16" x14ac:dyDescent="0.2">
      <c r="A91" s="1">
        <v>1980</v>
      </c>
      <c r="B91" s="1">
        <v>10</v>
      </c>
      <c r="C91" s="1">
        <v>10</v>
      </c>
      <c r="D91" s="1">
        <v>9</v>
      </c>
      <c r="E91" s="1">
        <v>17</v>
      </c>
      <c r="F91" s="1">
        <v>8</v>
      </c>
      <c r="G91" s="1">
        <v>13</v>
      </c>
      <c r="H91" s="1">
        <v>15</v>
      </c>
      <c r="I91" s="1">
        <v>17</v>
      </c>
      <c r="J91" s="1">
        <v>15</v>
      </c>
      <c r="K91" s="1">
        <v>17</v>
      </c>
      <c r="L91" s="1">
        <v>20</v>
      </c>
      <c r="M91" s="1">
        <v>25</v>
      </c>
      <c r="N91" s="17">
        <v>14.7</v>
      </c>
      <c r="O91" s="18">
        <v>176</v>
      </c>
      <c r="P91" s="16">
        <v>1980</v>
      </c>
    </row>
    <row r="92" spans="1:16" x14ac:dyDescent="0.2">
      <c r="A92" s="1">
        <v>1981</v>
      </c>
      <c r="B92" s="1">
        <v>11</v>
      </c>
      <c r="C92" s="1">
        <v>11</v>
      </c>
      <c r="D92" s="1">
        <v>7</v>
      </c>
      <c r="E92" s="1">
        <v>15</v>
      </c>
      <c r="F92" s="1">
        <v>15</v>
      </c>
      <c r="G92" s="1">
        <v>4</v>
      </c>
      <c r="H92" s="1">
        <v>19</v>
      </c>
      <c r="I92" s="1">
        <v>6</v>
      </c>
      <c r="J92" s="1">
        <v>14</v>
      </c>
      <c r="K92" s="1">
        <v>13</v>
      </c>
      <c r="L92" s="1">
        <v>15</v>
      </c>
      <c r="M92" s="1">
        <v>19</v>
      </c>
      <c r="N92" s="17">
        <v>12.4</v>
      </c>
      <c r="O92" s="18">
        <v>149</v>
      </c>
      <c r="P92" s="16">
        <v>1981</v>
      </c>
    </row>
    <row r="93" spans="1:16" x14ac:dyDescent="0.2">
      <c r="A93" s="1">
        <v>1982</v>
      </c>
      <c r="B93" s="1">
        <v>9</v>
      </c>
      <c r="C93" s="1">
        <v>4</v>
      </c>
      <c r="D93" s="1">
        <v>16</v>
      </c>
      <c r="E93" s="1">
        <v>18</v>
      </c>
      <c r="F93" s="1">
        <v>18</v>
      </c>
      <c r="G93" s="1">
        <v>5</v>
      </c>
      <c r="H93" s="1">
        <v>8</v>
      </c>
      <c r="I93" s="1">
        <v>14</v>
      </c>
      <c r="J93" s="1">
        <v>6</v>
      </c>
      <c r="K93" s="1">
        <v>12</v>
      </c>
      <c r="L93" s="1">
        <v>18</v>
      </c>
      <c r="M93" s="1">
        <v>22</v>
      </c>
      <c r="N93" s="17">
        <v>12.5</v>
      </c>
      <c r="O93" s="18">
        <v>150</v>
      </c>
      <c r="P93" s="16">
        <v>1982</v>
      </c>
    </row>
    <row r="94" spans="1:16" x14ac:dyDescent="0.2">
      <c r="A94" s="1">
        <v>1983</v>
      </c>
      <c r="B94" s="1">
        <v>17</v>
      </c>
      <c r="C94" s="1">
        <v>1</v>
      </c>
      <c r="D94" s="1">
        <v>3</v>
      </c>
      <c r="E94" s="1">
        <v>5</v>
      </c>
      <c r="F94" s="1">
        <v>12</v>
      </c>
      <c r="G94" s="1">
        <v>12</v>
      </c>
      <c r="H94" s="1">
        <v>15</v>
      </c>
      <c r="I94" s="1">
        <v>13</v>
      </c>
      <c r="J94" s="1">
        <v>17</v>
      </c>
      <c r="K94" s="1">
        <v>16</v>
      </c>
      <c r="L94" s="1">
        <v>19</v>
      </c>
      <c r="M94" s="1">
        <v>17</v>
      </c>
      <c r="N94" s="17">
        <v>12.3</v>
      </c>
      <c r="O94" s="18">
        <v>147</v>
      </c>
      <c r="P94" s="16">
        <v>1983</v>
      </c>
    </row>
    <row r="95" spans="1:16" x14ac:dyDescent="0.2">
      <c r="A95" s="1">
        <v>1984</v>
      </c>
      <c r="B95" s="1">
        <v>18</v>
      </c>
      <c r="C95" s="1">
        <v>19</v>
      </c>
      <c r="D95" s="1">
        <v>19</v>
      </c>
      <c r="E95" s="1">
        <v>17</v>
      </c>
      <c r="F95" s="1">
        <v>12</v>
      </c>
      <c r="G95" s="1">
        <v>14</v>
      </c>
      <c r="H95" s="1">
        <v>12</v>
      </c>
      <c r="I95" s="1">
        <v>13</v>
      </c>
      <c r="J95" s="1">
        <v>17</v>
      </c>
      <c r="K95" s="1">
        <v>11</v>
      </c>
      <c r="L95" s="1">
        <v>17</v>
      </c>
      <c r="M95" s="1">
        <v>22</v>
      </c>
      <c r="N95" s="17">
        <v>15.9</v>
      </c>
      <c r="O95" s="18">
        <v>191</v>
      </c>
      <c r="P95" s="16">
        <v>1984</v>
      </c>
    </row>
    <row r="96" spans="1:16" x14ac:dyDescent="0.2">
      <c r="A96" s="1">
        <v>1985</v>
      </c>
      <c r="B96" s="1">
        <v>7</v>
      </c>
      <c r="C96" s="1">
        <v>11</v>
      </c>
      <c r="D96" s="1">
        <v>13</v>
      </c>
      <c r="E96" s="1">
        <v>14</v>
      </c>
      <c r="F96" s="1">
        <v>12</v>
      </c>
      <c r="G96" s="1">
        <v>14</v>
      </c>
      <c r="H96" s="1">
        <v>17</v>
      </c>
      <c r="I96" s="1">
        <v>11</v>
      </c>
      <c r="J96" s="1">
        <v>18</v>
      </c>
      <c r="K96" s="1">
        <v>21</v>
      </c>
      <c r="L96" s="1">
        <v>21</v>
      </c>
      <c r="M96" s="1">
        <v>22</v>
      </c>
      <c r="N96" s="17">
        <v>15.1</v>
      </c>
      <c r="O96" s="18">
        <v>181</v>
      </c>
      <c r="P96" s="16">
        <v>1985</v>
      </c>
    </row>
    <row r="97" spans="1:16" x14ac:dyDescent="0.2">
      <c r="A97" s="1">
        <v>1986</v>
      </c>
      <c r="B97" s="1">
        <v>13</v>
      </c>
      <c r="C97" s="1">
        <v>2</v>
      </c>
      <c r="D97" s="1">
        <v>17</v>
      </c>
      <c r="E97" s="1">
        <v>14</v>
      </c>
      <c r="F97" s="1">
        <v>13</v>
      </c>
      <c r="G97" s="1">
        <v>13</v>
      </c>
      <c r="H97" s="1">
        <v>12</v>
      </c>
      <c r="I97" s="1">
        <v>11</v>
      </c>
      <c r="J97" s="1">
        <v>22</v>
      </c>
      <c r="K97" s="1">
        <v>20</v>
      </c>
      <c r="L97" s="1">
        <v>21</v>
      </c>
      <c r="M97" s="1">
        <v>16</v>
      </c>
      <c r="N97" s="17">
        <v>14.5</v>
      </c>
      <c r="O97" s="18">
        <v>174</v>
      </c>
      <c r="P97" s="16">
        <v>1986</v>
      </c>
    </row>
    <row r="98" spans="1:16" x14ac:dyDescent="0.2">
      <c r="A98" s="1">
        <v>1987</v>
      </c>
      <c r="B98" s="1">
        <v>16</v>
      </c>
      <c r="C98" s="1">
        <v>7</v>
      </c>
      <c r="D98" s="1">
        <v>12</v>
      </c>
      <c r="E98" s="1">
        <v>10</v>
      </c>
      <c r="F98" s="1">
        <v>16</v>
      </c>
      <c r="G98" s="1">
        <v>15</v>
      </c>
      <c r="H98" s="1">
        <v>11</v>
      </c>
      <c r="I98" s="1">
        <v>16</v>
      </c>
      <c r="J98" s="1">
        <v>11</v>
      </c>
      <c r="K98" s="1">
        <v>9</v>
      </c>
      <c r="L98" s="1">
        <v>17</v>
      </c>
      <c r="M98" s="1">
        <v>11</v>
      </c>
      <c r="N98" s="17">
        <v>12.6</v>
      </c>
      <c r="O98" s="18">
        <v>151</v>
      </c>
      <c r="P98" s="16">
        <v>1987</v>
      </c>
    </row>
    <row r="99" spans="1:16" x14ac:dyDescent="0.2">
      <c r="A99" s="1">
        <v>1988</v>
      </c>
      <c r="B99" s="1">
        <v>15</v>
      </c>
      <c r="C99" s="1">
        <v>9</v>
      </c>
      <c r="D99" s="1">
        <v>15</v>
      </c>
      <c r="E99" s="1">
        <v>13</v>
      </c>
      <c r="F99" s="1">
        <v>14</v>
      </c>
      <c r="G99" s="1">
        <v>13</v>
      </c>
      <c r="H99" s="1">
        <v>15</v>
      </c>
      <c r="I99" s="1">
        <v>14</v>
      </c>
      <c r="J99" s="1">
        <v>14</v>
      </c>
      <c r="K99" s="1">
        <v>17</v>
      </c>
      <c r="L99" s="1">
        <v>23</v>
      </c>
      <c r="M99" s="1">
        <v>11</v>
      </c>
      <c r="N99" s="17">
        <v>14.4</v>
      </c>
      <c r="O99" s="18">
        <v>173</v>
      </c>
      <c r="P99" s="16">
        <v>1988</v>
      </c>
    </row>
    <row r="100" spans="1:16" x14ac:dyDescent="0.2">
      <c r="A100" s="1">
        <v>1989</v>
      </c>
      <c r="B100" s="1">
        <v>10</v>
      </c>
      <c r="C100" s="1">
        <v>3</v>
      </c>
      <c r="D100" s="1">
        <v>21</v>
      </c>
      <c r="E100" s="1">
        <v>17</v>
      </c>
      <c r="F100" s="1">
        <v>12</v>
      </c>
      <c r="G100" s="1">
        <v>12</v>
      </c>
      <c r="H100" s="1">
        <v>12</v>
      </c>
      <c r="I100" s="1">
        <v>18</v>
      </c>
      <c r="J100" s="1">
        <v>14</v>
      </c>
      <c r="K100" s="1">
        <v>16</v>
      </c>
      <c r="L100" s="1">
        <v>20</v>
      </c>
      <c r="M100" s="1">
        <v>18</v>
      </c>
      <c r="N100" s="17">
        <v>14.4</v>
      </c>
      <c r="O100" s="18">
        <v>173</v>
      </c>
      <c r="P100" s="16">
        <v>1989</v>
      </c>
    </row>
    <row r="101" spans="1:16" x14ac:dyDescent="0.2">
      <c r="A101" s="1">
        <v>1990</v>
      </c>
      <c r="B101" s="1">
        <v>13</v>
      </c>
      <c r="C101" s="1">
        <v>8</v>
      </c>
      <c r="D101" s="1">
        <v>4</v>
      </c>
      <c r="E101" s="1">
        <v>10</v>
      </c>
      <c r="F101" s="1">
        <v>11</v>
      </c>
      <c r="G101" s="1">
        <v>9</v>
      </c>
      <c r="H101" s="1">
        <v>12</v>
      </c>
      <c r="I101" s="1">
        <v>13</v>
      </c>
      <c r="J101" s="1">
        <v>17</v>
      </c>
      <c r="K101" s="1">
        <v>12</v>
      </c>
      <c r="L101" s="1">
        <v>17</v>
      </c>
      <c r="M101" s="1">
        <v>16</v>
      </c>
      <c r="N101" s="17">
        <v>11.8</v>
      </c>
      <c r="O101" s="18">
        <v>142</v>
      </c>
      <c r="P101" s="16">
        <v>1990</v>
      </c>
    </row>
    <row r="102" spans="1:16" x14ac:dyDescent="0.2">
      <c r="A102" s="1">
        <v>1991</v>
      </c>
      <c r="B102" s="1">
        <v>13</v>
      </c>
      <c r="C102" s="1">
        <v>7</v>
      </c>
      <c r="D102" s="1">
        <v>10</v>
      </c>
      <c r="E102" s="1">
        <v>13</v>
      </c>
      <c r="F102" s="1">
        <v>23</v>
      </c>
      <c r="G102" s="1">
        <v>9</v>
      </c>
      <c r="H102" s="1">
        <v>8</v>
      </c>
      <c r="I102" s="1">
        <v>8</v>
      </c>
      <c r="J102" s="1">
        <v>12</v>
      </c>
      <c r="K102" s="1">
        <v>5</v>
      </c>
      <c r="L102" s="1">
        <v>19</v>
      </c>
      <c r="M102" s="1">
        <v>19</v>
      </c>
      <c r="N102" s="17">
        <v>12.2</v>
      </c>
      <c r="O102" s="18">
        <v>146</v>
      </c>
      <c r="P102" s="16">
        <v>1991</v>
      </c>
    </row>
    <row r="103" spans="1:16" x14ac:dyDescent="0.2">
      <c r="A103" s="1">
        <v>1992</v>
      </c>
      <c r="B103" s="1">
        <v>9</v>
      </c>
      <c r="C103" s="1">
        <v>4</v>
      </c>
      <c r="D103" s="1">
        <v>6</v>
      </c>
      <c r="E103" s="1">
        <v>13</v>
      </c>
      <c r="F103" s="1">
        <v>13</v>
      </c>
      <c r="G103" s="1">
        <v>14</v>
      </c>
      <c r="H103" s="1">
        <v>19</v>
      </c>
      <c r="I103" s="1">
        <v>11</v>
      </c>
      <c r="J103" s="1">
        <v>13</v>
      </c>
      <c r="K103" s="1">
        <v>20</v>
      </c>
      <c r="L103" s="1">
        <v>18</v>
      </c>
      <c r="M103" s="1">
        <v>23</v>
      </c>
      <c r="N103" s="17">
        <v>13.6</v>
      </c>
      <c r="O103" s="18">
        <v>163</v>
      </c>
      <c r="P103" s="16">
        <v>1992</v>
      </c>
    </row>
    <row r="104" spans="1:16" x14ac:dyDescent="0.2">
      <c r="A104" s="1">
        <v>1993</v>
      </c>
      <c r="B104" s="1">
        <v>11</v>
      </c>
      <c r="C104" s="1">
        <v>8</v>
      </c>
      <c r="D104" s="1">
        <v>14</v>
      </c>
      <c r="E104" s="1">
        <v>20</v>
      </c>
      <c r="F104" s="1">
        <v>10</v>
      </c>
      <c r="G104" s="1">
        <v>17</v>
      </c>
      <c r="H104" s="1">
        <v>15</v>
      </c>
      <c r="I104" s="1">
        <v>11</v>
      </c>
      <c r="J104" s="1">
        <v>7</v>
      </c>
      <c r="K104" s="1">
        <v>13</v>
      </c>
      <c r="L104" s="1">
        <v>18</v>
      </c>
      <c r="M104" s="1">
        <v>19</v>
      </c>
      <c r="N104" s="17">
        <v>13.6</v>
      </c>
      <c r="O104" s="18">
        <v>163</v>
      </c>
      <c r="P104" s="16">
        <v>1993</v>
      </c>
    </row>
    <row r="105" spans="1:16" x14ac:dyDescent="0.2">
      <c r="A105" s="1">
        <v>1994</v>
      </c>
      <c r="B105" s="1">
        <v>7</v>
      </c>
      <c r="C105" s="1">
        <v>15</v>
      </c>
      <c r="D105" s="1">
        <v>19</v>
      </c>
      <c r="E105" s="1">
        <v>15</v>
      </c>
      <c r="F105" s="1">
        <v>16</v>
      </c>
      <c r="G105" s="1">
        <v>14</v>
      </c>
      <c r="H105" s="1">
        <v>6</v>
      </c>
      <c r="I105" s="1">
        <v>12</v>
      </c>
      <c r="J105" s="1">
        <v>6</v>
      </c>
      <c r="K105" s="1">
        <v>11</v>
      </c>
      <c r="L105" s="1">
        <v>21</v>
      </c>
      <c r="M105" s="1">
        <v>18</v>
      </c>
      <c r="N105" s="17">
        <v>13.3</v>
      </c>
      <c r="O105" s="18">
        <v>160</v>
      </c>
      <c r="P105" s="16">
        <v>1994</v>
      </c>
    </row>
    <row r="106" spans="1:16" x14ac:dyDescent="0.2">
      <c r="A106" s="1">
        <v>1995</v>
      </c>
      <c r="B106" s="1">
        <v>21</v>
      </c>
      <c r="C106" s="1">
        <v>16</v>
      </c>
      <c r="D106" s="1">
        <v>10</v>
      </c>
      <c r="E106" s="1">
        <v>16</v>
      </c>
      <c r="F106" s="1">
        <v>11</v>
      </c>
      <c r="G106" s="1">
        <v>12</v>
      </c>
      <c r="H106" s="1">
        <v>13</v>
      </c>
      <c r="I106" s="1">
        <v>21</v>
      </c>
      <c r="J106" s="1">
        <v>7</v>
      </c>
      <c r="K106" s="1">
        <v>12</v>
      </c>
      <c r="L106" s="1">
        <v>20</v>
      </c>
      <c r="M106" s="1">
        <v>20</v>
      </c>
      <c r="N106" s="17">
        <v>14.9</v>
      </c>
      <c r="O106" s="18">
        <v>179</v>
      </c>
      <c r="P106" s="16">
        <v>1995</v>
      </c>
    </row>
    <row r="107" spans="1:16" x14ac:dyDescent="0.2">
      <c r="A107" s="1">
        <v>1996</v>
      </c>
      <c r="B107" s="1">
        <v>10</v>
      </c>
      <c r="C107" s="1">
        <v>11</v>
      </c>
      <c r="D107" s="1">
        <v>8</v>
      </c>
      <c r="E107" s="1">
        <v>15</v>
      </c>
      <c r="F107" s="1">
        <v>15</v>
      </c>
      <c r="G107" s="1">
        <v>15</v>
      </c>
      <c r="H107" s="1">
        <v>10</v>
      </c>
      <c r="I107" s="1">
        <v>18</v>
      </c>
      <c r="J107" s="1">
        <v>18</v>
      </c>
      <c r="K107" s="1">
        <v>19</v>
      </c>
      <c r="L107" s="1">
        <v>16</v>
      </c>
      <c r="M107" s="1">
        <v>15</v>
      </c>
      <c r="N107" s="17">
        <v>14.2</v>
      </c>
      <c r="O107" s="18">
        <v>170</v>
      </c>
      <c r="P107" s="16">
        <v>1996</v>
      </c>
    </row>
    <row r="108" spans="1:16" x14ac:dyDescent="0.2">
      <c r="A108" s="1">
        <v>1997</v>
      </c>
      <c r="B108" s="1">
        <v>3</v>
      </c>
      <c r="C108" s="1">
        <v>8</v>
      </c>
      <c r="D108" s="1">
        <v>10</v>
      </c>
      <c r="E108" s="1">
        <v>12</v>
      </c>
      <c r="F108" s="1">
        <v>6</v>
      </c>
      <c r="G108" s="1">
        <v>12</v>
      </c>
      <c r="H108" s="1">
        <v>9</v>
      </c>
      <c r="I108" s="1">
        <v>9</v>
      </c>
      <c r="J108" s="1">
        <v>3</v>
      </c>
      <c r="K108" s="1">
        <v>8</v>
      </c>
      <c r="L108" s="1">
        <v>13</v>
      </c>
      <c r="M108" s="1">
        <v>23</v>
      </c>
      <c r="N108" s="17">
        <v>9.6999999999999993</v>
      </c>
      <c r="O108" s="18">
        <v>116</v>
      </c>
      <c r="P108" s="16">
        <v>1997</v>
      </c>
    </row>
    <row r="109" spans="1:16" x14ac:dyDescent="0.2">
      <c r="A109" s="1">
        <v>1998</v>
      </c>
      <c r="B109" s="1">
        <v>13</v>
      </c>
      <c r="C109" s="1">
        <v>5</v>
      </c>
      <c r="D109" s="1">
        <v>7</v>
      </c>
      <c r="E109" s="1">
        <v>13</v>
      </c>
      <c r="F109" s="1">
        <v>18</v>
      </c>
      <c r="G109" s="1">
        <v>15</v>
      </c>
      <c r="H109" s="1">
        <v>18</v>
      </c>
      <c r="I109" s="1">
        <v>18</v>
      </c>
      <c r="J109" s="1">
        <v>17</v>
      </c>
      <c r="K109" s="1">
        <v>20</v>
      </c>
      <c r="L109" s="1">
        <v>11</v>
      </c>
      <c r="M109" s="1">
        <v>22</v>
      </c>
      <c r="N109" s="17">
        <v>14.7</v>
      </c>
      <c r="O109" s="18">
        <v>177</v>
      </c>
      <c r="P109" s="16">
        <v>1998</v>
      </c>
    </row>
    <row r="110" spans="1:16" x14ac:dyDescent="0.2">
      <c r="A110" s="1">
        <v>1999</v>
      </c>
      <c r="B110" s="1">
        <v>19</v>
      </c>
      <c r="C110" s="1">
        <v>9</v>
      </c>
      <c r="D110" s="1">
        <v>16</v>
      </c>
      <c r="E110" s="1">
        <v>14</v>
      </c>
      <c r="F110" s="1">
        <v>13</v>
      </c>
      <c r="G110" s="1">
        <v>13</v>
      </c>
      <c r="H110" s="1">
        <v>11</v>
      </c>
      <c r="I110" s="1">
        <v>13</v>
      </c>
      <c r="J110" s="1">
        <v>13</v>
      </c>
      <c r="K110" s="1">
        <v>20</v>
      </c>
      <c r="L110" s="1">
        <v>19</v>
      </c>
      <c r="M110" s="1">
        <v>17</v>
      </c>
      <c r="N110" s="17">
        <v>14.7</v>
      </c>
      <c r="O110" s="18">
        <v>177</v>
      </c>
      <c r="P110" s="16">
        <v>1999</v>
      </c>
    </row>
    <row r="111" spans="1:16" x14ac:dyDescent="0.2">
      <c r="A111" s="1">
        <v>2000</v>
      </c>
      <c r="B111" s="1">
        <v>14</v>
      </c>
      <c r="C111" s="1">
        <v>18</v>
      </c>
      <c r="D111" s="1">
        <v>15</v>
      </c>
      <c r="E111" s="1">
        <v>20</v>
      </c>
      <c r="F111" s="1">
        <v>10</v>
      </c>
      <c r="G111" s="1">
        <v>16</v>
      </c>
      <c r="H111" s="1">
        <v>12</v>
      </c>
      <c r="I111" s="1">
        <v>18</v>
      </c>
      <c r="J111" s="1">
        <v>12</v>
      </c>
      <c r="K111" s="1">
        <v>14</v>
      </c>
      <c r="L111" s="1">
        <v>21</v>
      </c>
      <c r="M111" s="1">
        <v>17</v>
      </c>
      <c r="N111" s="17">
        <v>15.5</v>
      </c>
      <c r="O111" s="18">
        <v>188</v>
      </c>
      <c r="P111" s="16">
        <v>2000</v>
      </c>
    </row>
    <row r="112" spans="1:16" x14ac:dyDescent="0.2">
      <c r="A112" s="1">
        <v>2001</v>
      </c>
      <c r="B112" s="1">
        <v>21</v>
      </c>
      <c r="C112" s="1">
        <v>11</v>
      </c>
      <c r="D112" s="1">
        <v>20</v>
      </c>
      <c r="E112" s="1">
        <v>18</v>
      </c>
      <c r="F112" s="1">
        <v>12</v>
      </c>
      <c r="G112" s="1">
        <v>11</v>
      </c>
      <c r="H112" s="1">
        <v>9</v>
      </c>
      <c r="I112" s="1">
        <v>14</v>
      </c>
      <c r="J112" s="1">
        <v>13</v>
      </c>
      <c r="K112" s="1">
        <v>20</v>
      </c>
      <c r="L112" s="1">
        <v>15</v>
      </c>
      <c r="M112" s="1">
        <v>20</v>
      </c>
      <c r="N112" s="17">
        <v>15.3</v>
      </c>
      <c r="O112" s="18">
        <v>184</v>
      </c>
      <c r="P112" s="16">
        <v>2001</v>
      </c>
    </row>
    <row r="113" spans="1:16" x14ac:dyDescent="0.2">
      <c r="A113" s="1">
        <v>2002</v>
      </c>
      <c r="B113" s="1">
        <v>11</v>
      </c>
      <c r="C113" s="1">
        <v>2</v>
      </c>
      <c r="D113" s="1">
        <v>8</v>
      </c>
      <c r="E113" s="1">
        <v>13</v>
      </c>
      <c r="F113" s="1">
        <v>13</v>
      </c>
      <c r="G113" s="1">
        <v>12</v>
      </c>
      <c r="H113" s="1">
        <v>11</v>
      </c>
      <c r="I113" s="1">
        <v>14</v>
      </c>
      <c r="J113" s="1">
        <v>9</v>
      </c>
      <c r="K113" s="1">
        <v>7</v>
      </c>
      <c r="L113" s="1">
        <v>15</v>
      </c>
      <c r="M113" s="1">
        <v>24</v>
      </c>
      <c r="N113" s="17">
        <v>11.6</v>
      </c>
      <c r="O113" s="18">
        <v>139</v>
      </c>
      <c r="P113" s="16">
        <v>2002</v>
      </c>
    </row>
    <row r="114" spans="1:16" x14ac:dyDescent="0.2">
      <c r="A114" s="1">
        <v>2003</v>
      </c>
      <c r="B114" s="1">
        <v>20</v>
      </c>
      <c r="C114" s="1">
        <v>13</v>
      </c>
      <c r="D114" s="1">
        <v>11</v>
      </c>
      <c r="E114" s="1">
        <v>20</v>
      </c>
      <c r="F114" s="1">
        <v>11</v>
      </c>
      <c r="G114" s="1">
        <v>12</v>
      </c>
      <c r="H114" s="1">
        <v>14</v>
      </c>
      <c r="I114" s="1">
        <v>13</v>
      </c>
      <c r="J114" s="1">
        <v>15</v>
      </c>
      <c r="K114" s="1">
        <v>21</v>
      </c>
      <c r="L114" s="1">
        <v>19</v>
      </c>
      <c r="M114" s="1">
        <v>17</v>
      </c>
      <c r="N114" s="17">
        <f t="shared" ref="N114:N121" si="0">AVERAGE(B114:M114)</f>
        <v>15.5</v>
      </c>
      <c r="O114" s="18">
        <f t="shared" ref="O114:O121" si="1">SUM(B114:M114)</f>
        <v>186</v>
      </c>
      <c r="P114" s="16">
        <v>2003</v>
      </c>
    </row>
    <row r="115" spans="1:16" x14ac:dyDescent="0.2">
      <c r="A115" s="1">
        <v>2004</v>
      </c>
      <c r="B115" s="1">
        <v>13</v>
      </c>
      <c r="C115" s="1">
        <v>4</v>
      </c>
      <c r="D115" s="1">
        <v>16</v>
      </c>
      <c r="E115" s="1">
        <v>9</v>
      </c>
      <c r="F115" s="1">
        <v>13</v>
      </c>
      <c r="G115" s="1">
        <v>8</v>
      </c>
      <c r="H115" s="1">
        <v>20</v>
      </c>
      <c r="I115" s="1">
        <v>8</v>
      </c>
      <c r="J115" s="1">
        <v>14</v>
      </c>
      <c r="K115" s="1">
        <v>13</v>
      </c>
      <c r="L115" s="1">
        <v>15</v>
      </c>
      <c r="M115" s="1">
        <v>14</v>
      </c>
      <c r="N115" s="19">
        <f t="shared" si="0"/>
        <v>12.25</v>
      </c>
      <c r="O115" s="18">
        <f t="shared" si="1"/>
        <v>147</v>
      </c>
      <c r="P115" s="16">
        <v>2004</v>
      </c>
    </row>
    <row r="116" spans="1:16" x14ac:dyDescent="0.2">
      <c r="A116" s="1">
        <v>2005</v>
      </c>
      <c r="B116" s="1">
        <v>8</v>
      </c>
      <c r="C116" s="1">
        <v>3</v>
      </c>
      <c r="D116" s="1">
        <v>12</v>
      </c>
      <c r="E116" s="1">
        <v>10</v>
      </c>
      <c r="F116" s="1">
        <v>20</v>
      </c>
      <c r="G116" s="1">
        <v>15</v>
      </c>
      <c r="H116" s="1">
        <v>15</v>
      </c>
      <c r="I116" s="1">
        <v>13</v>
      </c>
      <c r="J116" s="1">
        <v>18</v>
      </c>
      <c r="K116" s="1">
        <v>19</v>
      </c>
      <c r="L116" s="1">
        <v>23</v>
      </c>
      <c r="M116" s="1">
        <v>19</v>
      </c>
      <c r="N116" s="19">
        <f t="shared" si="0"/>
        <v>14.583333333333334</v>
      </c>
      <c r="O116" s="18">
        <f t="shared" si="1"/>
        <v>175</v>
      </c>
      <c r="P116" s="16">
        <v>2005</v>
      </c>
    </row>
    <row r="117" spans="1:16" x14ac:dyDescent="0.2">
      <c r="A117" s="1">
        <v>2006</v>
      </c>
      <c r="B117" s="1">
        <v>20</v>
      </c>
      <c r="C117" s="1">
        <v>8</v>
      </c>
      <c r="D117" s="1">
        <v>9</v>
      </c>
      <c r="E117" s="1">
        <v>18</v>
      </c>
      <c r="F117" s="1">
        <v>14</v>
      </c>
      <c r="G117" s="1">
        <v>16</v>
      </c>
      <c r="H117" s="10">
        <v>15</v>
      </c>
      <c r="I117" s="10">
        <v>14</v>
      </c>
      <c r="J117" s="10">
        <v>12</v>
      </c>
      <c r="K117" s="10">
        <v>8</v>
      </c>
      <c r="L117" s="1">
        <v>18</v>
      </c>
      <c r="M117" s="1">
        <v>22</v>
      </c>
      <c r="N117" s="19">
        <f t="shared" si="0"/>
        <v>14.5</v>
      </c>
      <c r="O117" s="18">
        <f t="shared" si="1"/>
        <v>174</v>
      </c>
      <c r="P117" s="16">
        <v>2006</v>
      </c>
    </row>
    <row r="118" spans="1:16" x14ac:dyDescent="0.2">
      <c r="A118" s="1">
        <v>2007</v>
      </c>
      <c r="B118" s="10">
        <v>20</v>
      </c>
      <c r="C118" s="10">
        <v>3</v>
      </c>
      <c r="D118" s="10">
        <v>21</v>
      </c>
      <c r="E118" s="10">
        <v>14</v>
      </c>
      <c r="F118" s="10">
        <v>16</v>
      </c>
      <c r="G118" s="10">
        <v>12</v>
      </c>
      <c r="H118" s="10">
        <v>19</v>
      </c>
      <c r="I118" s="10">
        <v>20</v>
      </c>
      <c r="J118" s="10">
        <v>13</v>
      </c>
      <c r="K118" s="10">
        <v>16</v>
      </c>
      <c r="L118" s="10">
        <v>21</v>
      </c>
      <c r="M118" s="10">
        <v>20</v>
      </c>
      <c r="N118" s="19">
        <f t="shared" si="0"/>
        <v>16.25</v>
      </c>
      <c r="O118" s="18">
        <f t="shared" si="1"/>
        <v>195</v>
      </c>
      <c r="P118" s="16">
        <v>2007</v>
      </c>
    </row>
    <row r="119" spans="1:16" x14ac:dyDescent="0.2">
      <c r="A119" s="1">
        <v>2008</v>
      </c>
      <c r="B119" s="10">
        <v>19</v>
      </c>
      <c r="C119" s="10">
        <v>8</v>
      </c>
      <c r="D119" s="10">
        <v>16</v>
      </c>
      <c r="E119" s="10">
        <v>13</v>
      </c>
      <c r="F119" s="10">
        <v>11</v>
      </c>
      <c r="G119" s="10">
        <v>12</v>
      </c>
      <c r="H119" s="10">
        <v>15</v>
      </c>
      <c r="I119" s="10">
        <v>18</v>
      </c>
      <c r="J119" s="10">
        <v>18</v>
      </c>
      <c r="K119" s="10">
        <v>19</v>
      </c>
      <c r="L119" s="10">
        <v>16</v>
      </c>
      <c r="M119" s="10">
        <v>17</v>
      </c>
      <c r="N119" s="19">
        <f t="shared" si="0"/>
        <v>15.166666666666666</v>
      </c>
      <c r="O119" s="18">
        <f t="shared" si="1"/>
        <v>182</v>
      </c>
      <c r="P119" s="16">
        <v>2008</v>
      </c>
    </row>
    <row r="120" spans="1:16" x14ac:dyDescent="0.2">
      <c r="A120" s="1">
        <v>2009</v>
      </c>
      <c r="B120" s="10">
        <v>5</v>
      </c>
      <c r="C120" s="10">
        <v>8</v>
      </c>
      <c r="D120" s="10">
        <v>19</v>
      </c>
      <c r="E120" s="10">
        <v>12</v>
      </c>
      <c r="F120" s="10">
        <v>17</v>
      </c>
      <c r="G120" s="10">
        <v>8</v>
      </c>
      <c r="H120" s="10">
        <v>16</v>
      </c>
      <c r="I120" s="10">
        <v>12</v>
      </c>
      <c r="J120" s="10">
        <v>13</v>
      </c>
      <c r="K120" s="10">
        <v>15</v>
      </c>
      <c r="L120" s="10">
        <v>23</v>
      </c>
      <c r="M120" s="10">
        <v>18</v>
      </c>
      <c r="N120" s="19">
        <f t="shared" si="0"/>
        <v>13.833333333333334</v>
      </c>
      <c r="O120" s="18">
        <f t="shared" si="1"/>
        <v>166</v>
      </c>
      <c r="P120" s="16">
        <v>2009</v>
      </c>
    </row>
    <row r="121" spans="1:16" x14ac:dyDescent="0.2">
      <c r="A121" s="1">
        <v>2010</v>
      </c>
      <c r="B121" s="10">
        <v>10</v>
      </c>
      <c r="C121" s="10">
        <v>4</v>
      </c>
      <c r="D121" s="10">
        <v>11</v>
      </c>
      <c r="E121" s="10">
        <v>18</v>
      </c>
      <c r="F121" s="10">
        <v>17</v>
      </c>
      <c r="G121" s="10">
        <v>19</v>
      </c>
      <c r="H121" s="10">
        <v>18</v>
      </c>
      <c r="I121" s="10">
        <v>16</v>
      </c>
      <c r="J121" s="10">
        <v>13</v>
      </c>
      <c r="K121" s="10">
        <v>17</v>
      </c>
      <c r="L121" s="10">
        <v>21</v>
      </c>
      <c r="M121" s="10">
        <v>14</v>
      </c>
      <c r="N121" s="19">
        <f t="shared" si="0"/>
        <v>14.833333333333334</v>
      </c>
      <c r="O121" s="18">
        <f t="shared" si="1"/>
        <v>178</v>
      </c>
      <c r="P121" s="16">
        <v>2010</v>
      </c>
    </row>
    <row r="122" spans="1:16" x14ac:dyDescent="0.2">
      <c r="A122" s="1">
        <v>2011</v>
      </c>
      <c r="B122" s="10">
        <v>17</v>
      </c>
      <c r="C122" s="10">
        <v>8</v>
      </c>
      <c r="D122" s="10">
        <v>22</v>
      </c>
      <c r="E122" s="10">
        <v>12</v>
      </c>
      <c r="F122" s="10">
        <v>15</v>
      </c>
      <c r="G122" s="10">
        <v>15</v>
      </c>
      <c r="H122" s="10">
        <v>7</v>
      </c>
      <c r="I122" s="10">
        <v>13</v>
      </c>
      <c r="J122" s="10">
        <v>14</v>
      </c>
      <c r="K122" s="10">
        <v>20</v>
      </c>
      <c r="L122" s="10">
        <v>24</v>
      </c>
      <c r="M122" s="10">
        <v>21</v>
      </c>
      <c r="N122" s="2">
        <f t="shared" ref="N122:N127" si="2">AVERAGE(B122:M122)</f>
        <v>15.666666666666666</v>
      </c>
      <c r="O122" s="1">
        <f t="shared" ref="O122:O127" si="3">SUM(B122:M122)</f>
        <v>188</v>
      </c>
      <c r="P122" s="16">
        <v>2011</v>
      </c>
    </row>
    <row r="123" spans="1:16" x14ac:dyDescent="0.2">
      <c r="A123" s="1">
        <v>2012</v>
      </c>
      <c r="B123" s="10">
        <v>16</v>
      </c>
      <c r="C123" s="10">
        <v>11</v>
      </c>
      <c r="D123" s="10">
        <v>21</v>
      </c>
      <c r="E123" s="10">
        <v>20</v>
      </c>
      <c r="F123" s="10">
        <v>19</v>
      </c>
      <c r="G123" s="10">
        <v>8</v>
      </c>
      <c r="H123" s="10">
        <v>17</v>
      </c>
      <c r="I123" s="10">
        <v>12</v>
      </c>
      <c r="J123" s="10">
        <v>10</v>
      </c>
      <c r="K123" s="10">
        <v>13</v>
      </c>
      <c r="L123" s="10">
        <v>22</v>
      </c>
      <c r="M123" s="10">
        <v>22</v>
      </c>
      <c r="N123" s="2">
        <f t="shared" si="2"/>
        <v>15.916666666666666</v>
      </c>
      <c r="O123" s="1">
        <f t="shared" si="3"/>
        <v>191</v>
      </c>
      <c r="P123" s="16">
        <v>2012</v>
      </c>
    </row>
    <row r="124" spans="1:16" x14ac:dyDescent="0.2">
      <c r="A124" s="1">
        <v>2013</v>
      </c>
      <c r="B124" s="10">
        <v>14</v>
      </c>
      <c r="C124" s="10">
        <v>22</v>
      </c>
      <c r="D124" s="10">
        <v>10</v>
      </c>
      <c r="E124" s="10">
        <v>16</v>
      </c>
      <c r="F124" s="10">
        <v>18</v>
      </c>
      <c r="G124" s="10">
        <v>14</v>
      </c>
      <c r="H124" s="10">
        <v>15</v>
      </c>
      <c r="I124" s="10">
        <v>15</v>
      </c>
      <c r="J124" s="10">
        <v>17</v>
      </c>
      <c r="K124" s="10">
        <v>18</v>
      </c>
      <c r="L124" s="10">
        <v>23</v>
      </c>
      <c r="M124" s="10">
        <v>21</v>
      </c>
      <c r="N124" s="2">
        <f t="shared" si="2"/>
        <v>16.916666666666668</v>
      </c>
      <c r="O124" s="1">
        <f t="shared" si="3"/>
        <v>203</v>
      </c>
      <c r="P124" s="16">
        <v>2013</v>
      </c>
    </row>
    <row r="125" spans="1:16" x14ac:dyDescent="0.2">
      <c r="A125" s="1">
        <v>2014</v>
      </c>
      <c r="B125" s="10">
        <v>5</v>
      </c>
      <c r="C125" s="10">
        <v>1</v>
      </c>
      <c r="D125" s="10">
        <v>6</v>
      </c>
      <c r="E125" s="10">
        <v>17</v>
      </c>
      <c r="F125" s="10">
        <v>18</v>
      </c>
      <c r="G125" s="10">
        <v>11</v>
      </c>
      <c r="H125" s="10">
        <v>15</v>
      </c>
      <c r="I125" s="10">
        <v>20</v>
      </c>
      <c r="J125" s="10">
        <v>9</v>
      </c>
      <c r="K125" s="10">
        <v>10</v>
      </c>
      <c r="L125" s="10">
        <v>23</v>
      </c>
      <c r="M125" s="10">
        <v>18</v>
      </c>
      <c r="N125" s="2">
        <f t="shared" si="2"/>
        <v>12.75</v>
      </c>
      <c r="O125" s="1">
        <f t="shared" si="3"/>
        <v>153</v>
      </c>
      <c r="P125" s="16">
        <v>2014</v>
      </c>
    </row>
    <row r="126" spans="1:16" s="109" customFormat="1" x14ac:dyDescent="0.2">
      <c r="A126" s="109">
        <v>2015</v>
      </c>
      <c r="B126" s="10">
        <v>6</v>
      </c>
      <c r="C126" s="10">
        <v>6</v>
      </c>
      <c r="D126" s="10">
        <v>5</v>
      </c>
      <c r="E126" s="10">
        <v>13</v>
      </c>
      <c r="F126" s="10">
        <v>12</v>
      </c>
      <c r="G126" s="10">
        <v>10</v>
      </c>
      <c r="H126" s="10">
        <v>13</v>
      </c>
      <c r="I126" s="10">
        <v>11</v>
      </c>
      <c r="J126" s="10">
        <v>8</v>
      </c>
      <c r="K126" s="10">
        <v>9</v>
      </c>
      <c r="L126" s="10">
        <v>13</v>
      </c>
      <c r="M126" s="10">
        <v>19</v>
      </c>
      <c r="N126" s="2">
        <f t="shared" si="2"/>
        <v>10.416666666666666</v>
      </c>
      <c r="O126" s="109">
        <f t="shared" si="3"/>
        <v>125</v>
      </c>
      <c r="P126" s="16">
        <v>2015</v>
      </c>
    </row>
    <row r="127" spans="1:16" s="118" customFormat="1" x14ac:dyDescent="0.2">
      <c r="A127" s="118">
        <v>2016</v>
      </c>
      <c r="B127" s="10">
        <v>15</v>
      </c>
      <c r="C127" s="10">
        <v>10</v>
      </c>
      <c r="D127" s="10">
        <v>6</v>
      </c>
      <c r="E127" s="10">
        <v>14</v>
      </c>
      <c r="F127" s="10">
        <v>12</v>
      </c>
      <c r="G127" s="10">
        <v>13</v>
      </c>
      <c r="H127" s="10">
        <v>20</v>
      </c>
      <c r="I127" s="10">
        <v>15</v>
      </c>
      <c r="J127" s="10">
        <v>15</v>
      </c>
      <c r="K127" s="10">
        <v>16</v>
      </c>
      <c r="L127" s="10">
        <v>20</v>
      </c>
      <c r="M127" s="10">
        <v>23</v>
      </c>
      <c r="N127" s="2">
        <f t="shared" si="2"/>
        <v>14.916666666666666</v>
      </c>
      <c r="O127" s="118">
        <f t="shared" si="3"/>
        <v>179</v>
      </c>
      <c r="P127" s="16">
        <v>2016</v>
      </c>
    </row>
    <row r="128" spans="1:16" ht="10.5" customHeight="1" x14ac:dyDescent="0.2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9"/>
      <c r="O128" s="18"/>
    </row>
    <row r="129" spans="1:16" x14ac:dyDescent="0.2">
      <c r="N129" s="19"/>
      <c r="O129" s="20"/>
    </row>
    <row r="130" spans="1:16" x14ac:dyDescent="0.2">
      <c r="A130" s="21" t="s">
        <v>23</v>
      </c>
      <c r="B130" s="22">
        <f t="shared" ref="B130:O130" si="4">AVERAGE(B2:B129)</f>
        <v>15.055555555555555</v>
      </c>
      <c r="C130" s="22">
        <f t="shared" si="4"/>
        <v>10.698412698412698</v>
      </c>
      <c r="D130" s="22">
        <f t="shared" si="4"/>
        <v>13.476190476190476</v>
      </c>
      <c r="E130" s="22">
        <f t="shared" si="4"/>
        <v>14.674603174603174</v>
      </c>
      <c r="F130" s="22">
        <f t="shared" si="4"/>
        <v>14.507936507936508</v>
      </c>
      <c r="G130" s="22">
        <f t="shared" si="4"/>
        <v>13</v>
      </c>
      <c r="H130" s="22">
        <f t="shared" si="4"/>
        <v>13.126984126984127</v>
      </c>
      <c r="I130" s="22">
        <f t="shared" si="4"/>
        <v>14.134920634920634</v>
      </c>
      <c r="J130" s="22">
        <f t="shared" si="4"/>
        <v>13.53968253968254</v>
      </c>
      <c r="K130" s="22">
        <f t="shared" si="4"/>
        <v>15.682539682539682</v>
      </c>
      <c r="L130" s="22">
        <f t="shared" si="4"/>
        <v>18.706349206349206</v>
      </c>
      <c r="M130" s="22">
        <f t="shared" si="4"/>
        <v>19.166666666666668</v>
      </c>
      <c r="N130" s="22">
        <f t="shared" si="4"/>
        <v>14.644444444444451</v>
      </c>
      <c r="O130" s="22">
        <f t="shared" si="4"/>
        <v>175.79365079365078</v>
      </c>
    </row>
    <row r="131" spans="1:16" x14ac:dyDescent="0.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5"/>
      <c r="O131" s="26"/>
    </row>
    <row r="132" spans="1:16" x14ac:dyDescent="0.2">
      <c r="A132" s="21" t="s">
        <v>52</v>
      </c>
      <c r="B132" s="21">
        <f t="shared" ref="B132:O132" si="5">MAX(B2:B129)</f>
        <v>26</v>
      </c>
      <c r="C132" s="21">
        <f t="shared" si="5"/>
        <v>24</v>
      </c>
      <c r="D132" s="21">
        <f t="shared" si="5"/>
        <v>23</v>
      </c>
      <c r="E132" s="21">
        <f t="shared" si="5"/>
        <v>23</v>
      </c>
      <c r="F132" s="21">
        <f t="shared" si="5"/>
        <v>23</v>
      </c>
      <c r="G132" s="21">
        <f t="shared" si="5"/>
        <v>26</v>
      </c>
      <c r="H132" s="21">
        <f t="shared" si="5"/>
        <v>20</v>
      </c>
      <c r="I132" s="21">
        <f t="shared" si="5"/>
        <v>23</v>
      </c>
      <c r="J132" s="21">
        <f t="shared" si="5"/>
        <v>22</v>
      </c>
      <c r="K132" s="21">
        <f t="shared" si="5"/>
        <v>23</v>
      </c>
      <c r="L132" s="21">
        <f t="shared" si="5"/>
        <v>24</v>
      </c>
      <c r="M132" s="21">
        <f t="shared" si="5"/>
        <v>26</v>
      </c>
      <c r="N132" s="21">
        <f t="shared" si="5"/>
        <v>18.5</v>
      </c>
      <c r="O132" s="21">
        <f t="shared" si="5"/>
        <v>222</v>
      </c>
    </row>
    <row r="133" spans="1:16" x14ac:dyDescent="0.2">
      <c r="A133" s="21" t="s">
        <v>54</v>
      </c>
      <c r="B133" s="21">
        <f>VLOOKUP(B132,B2:P129,15,FALSE)</f>
        <v>1927</v>
      </c>
      <c r="C133" s="21">
        <f>VLOOKUP(C132,C2:Q129,14,FALSE)</f>
        <v>1964</v>
      </c>
      <c r="D133" s="21">
        <f>VLOOKUP(D132,D2:R129,13,FALSE)</f>
        <v>1945</v>
      </c>
      <c r="E133" s="21">
        <f>VLOOKUP(E132,E2:S129,12,FALSE)</f>
        <v>1970</v>
      </c>
      <c r="F133" s="21">
        <f>VLOOKUP(F132,F2:T129,11,FALSE)</f>
        <v>1991</v>
      </c>
      <c r="G133" s="21">
        <f>VLOOKUP(G132,G2:U129,10,FALSE)</f>
        <v>1899</v>
      </c>
      <c r="H133" s="21">
        <f>VLOOKUP(H132,H2:V129,9,FALSE)</f>
        <v>1948</v>
      </c>
      <c r="I133" s="21">
        <f>VLOOKUP(I132,I2:W129,8,FALSE)</f>
        <v>1936</v>
      </c>
      <c r="J133" s="21">
        <f>VLOOKUP(J132,J2:X129,7,FALSE)</f>
        <v>1986</v>
      </c>
      <c r="K133" s="21">
        <f>VLOOKUP(K132,K2:Y129,6,FALSE)</f>
        <v>1906</v>
      </c>
      <c r="L133" s="21">
        <f>VLOOKUP(L132,L2:Z129,5,FALSE)</f>
        <v>1934</v>
      </c>
      <c r="M133" s="21">
        <f>VLOOKUP(M132,M2:AA129,4,FALSE)</f>
        <v>1949</v>
      </c>
      <c r="N133" s="25">
        <f>VLOOKUP(N132,N2:AB129,3,FALSE)</f>
        <v>1927</v>
      </c>
      <c r="O133" s="26">
        <f>VLOOKUP(O132,O2:AC129,2,FALSE)</f>
        <v>1927</v>
      </c>
    </row>
    <row r="134" spans="1:16" x14ac:dyDescent="0.2">
      <c r="A134" s="21" t="s">
        <v>53</v>
      </c>
      <c r="B134" s="21">
        <f>MIN(B2:B129)</f>
        <v>3</v>
      </c>
      <c r="C134" s="21">
        <f>MIN(C2:C129)</f>
        <v>1</v>
      </c>
      <c r="D134" s="21">
        <f>MIN(D2:D129)</f>
        <v>3</v>
      </c>
      <c r="E134" s="21">
        <f t="shared" ref="E134:O134" si="6">MIN(E2:E129)</f>
        <v>3</v>
      </c>
      <c r="F134" s="21">
        <f t="shared" si="6"/>
        <v>6</v>
      </c>
      <c r="G134" s="21">
        <f t="shared" si="6"/>
        <v>4</v>
      </c>
      <c r="H134" s="21">
        <f>MIN(H2:H129)</f>
        <v>6</v>
      </c>
      <c r="I134" s="21">
        <f t="shared" si="6"/>
        <v>5</v>
      </c>
      <c r="J134" s="21">
        <f t="shared" si="6"/>
        <v>3</v>
      </c>
      <c r="K134" s="21">
        <f t="shared" si="6"/>
        <v>5</v>
      </c>
      <c r="L134" s="21">
        <f t="shared" si="6"/>
        <v>11</v>
      </c>
      <c r="M134" s="21">
        <f t="shared" si="6"/>
        <v>8</v>
      </c>
      <c r="N134" s="21">
        <f t="shared" si="6"/>
        <v>9.6999999999999993</v>
      </c>
      <c r="O134" s="21">
        <f t="shared" si="6"/>
        <v>116</v>
      </c>
    </row>
    <row r="135" spans="1:16" x14ac:dyDescent="0.2">
      <c r="A135" s="21" t="s">
        <v>55</v>
      </c>
      <c r="B135" s="21">
        <f>VLOOKUP(B134,B2:P129,15,FALSE)</f>
        <v>1976</v>
      </c>
      <c r="C135" s="21">
        <f>VLOOKUP(C134,C2:Q129,14,FALSE)</f>
        <v>1983</v>
      </c>
      <c r="D135" s="21">
        <f>VLOOKUP(D134,D2:R129,13,FALSE)</f>
        <v>1983</v>
      </c>
      <c r="E135" s="21">
        <f>VLOOKUP(E134,E2:S129,12,FALSE)</f>
        <v>1963</v>
      </c>
      <c r="F135" s="21">
        <f>VLOOKUP(F134,F2:T129,11,FALSE)</f>
        <v>1997</v>
      </c>
      <c r="G135" s="21">
        <f>VLOOKUP(G134,G2:U129,10,FALSE)</f>
        <v>1981</v>
      </c>
      <c r="H135" s="21">
        <f>VLOOKUP(H134,H2:V129,9,FALSE)</f>
        <v>1942</v>
      </c>
      <c r="I135" s="21">
        <f>VLOOKUP(I134,I2:W129,8,FALSE)</f>
        <v>1914</v>
      </c>
      <c r="J135" s="21">
        <f>VLOOKUP(J134,J2:X129,7,FALSE)</f>
        <v>1997</v>
      </c>
      <c r="K135" s="21">
        <f>VLOOKUP(K134,K4:Y129,6,FALSE)</f>
        <v>1991</v>
      </c>
      <c r="L135" s="21">
        <f>VLOOKUP(L134,L2:Z129,5,FALSE)</f>
        <v>1998</v>
      </c>
      <c r="M135" s="21">
        <f>VLOOKUP(M134,M2:AA129,4,FALSE)</f>
        <v>1920</v>
      </c>
      <c r="N135" s="25">
        <f>VLOOKUP(N134,N2:AB129,3,FALSE)</f>
        <v>1997</v>
      </c>
      <c r="O135" s="26">
        <f>VLOOKUP(O134,O2:AC129,2,FALSE)</f>
        <v>1997</v>
      </c>
    </row>
    <row r="136" spans="1:16" x14ac:dyDescent="0.2">
      <c r="N136" s="18"/>
      <c r="O136" s="18"/>
      <c r="P136" s="18"/>
    </row>
    <row r="137" spans="1:16" x14ac:dyDescent="0.2">
      <c r="N137" s="18"/>
      <c r="O137" s="18"/>
      <c r="P137" s="18"/>
    </row>
    <row r="138" spans="1:16" x14ac:dyDescent="0.2">
      <c r="N138" s="18"/>
      <c r="O138" s="18"/>
      <c r="P138" s="18"/>
    </row>
    <row r="139" spans="1:16" x14ac:dyDescent="0.2">
      <c r="N139" s="18"/>
      <c r="O139" s="18"/>
      <c r="P139" s="18"/>
    </row>
    <row r="140" spans="1:16" x14ac:dyDescent="0.2">
      <c r="N140" s="18"/>
      <c r="O140" s="18"/>
      <c r="P140" s="18"/>
    </row>
    <row r="141" spans="1:16" x14ac:dyDescent="0.2">
      <c r="N141" s="18"/>
      <c r="O141" s="18"/>
      <c r="P141" s="18"/>
    </row>
  </sheetData>
  <autoFilter ref="A1:O130"/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6"/>
  <sheetViews>
    <sheetView topLeftCell="A4" workbookViewId="0">
      <selection activeCell="K12" sqref="K12"/>
    </sheetView>
  </sheetViews>
  <sheetFormatPr defaultRowHeight="12.75" x14ac:dyDescent="0.2"/>
  <cols>
    <col min="3" max="3" width="8.140625" customWidth="1"/>
    <col min="5" max="5" width="9.7109375" customWidth="1"/>
    <col min="10" max="11" width="8.85546875" customWidth="1"/>
  </cols>
  <sheetData>
    <row r="1" spans="1:18" ht="15.75" x14ac:dyDescent="0.25">
      <c r="A1" s="122" t="s">
        <v>117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</row>
    <row r="3" spans="1:18" ht="13.5" thickBot="1" x14ac:dyDescent="0.25">
      <c r="A3" s="4"/>
      <c r="B3" s="27" t="s">
        <v>66</v>
      </c>
      <c r="C3" s="27"/>
      <c r="D3" s="27"/>
      <c r="E3" s="28"/>
      <c r="F3" s="28"/>
      <c r="G3" s="29"/>
      <c r="H3" s="29"/>
      <c r="I3" s="29"/>
      <c r="J3" s="115" t="s">
        <v>119</v>
      </c>
      <c r="K3" s="28"/>
      <c r="L3" s="4"/>
      <c r="M3" s="4"/>
      <c r="N3" s="4"/>
      <c r="O3" s="4"/>
      <c r="P3" s="4"/>
    </row>
    <row r="4" spans="1:18" ht="13.5" thickTop="1" x14ac:dyDescent="0.2">
      <c r="A4" s="30"/>
      <c r="B4" s="1"/>
      <c r="C4" s="1"/>
      <c r="D4" s="31" t="s">
        <v>1</v>
      </c>
      <c r="E4" s="32" t="s">
        <v>2</v>
      </c>
      <c r="F4" s="32" t="s">
        <v>3</v>
      </c>
      <c r="G4" s="32" t="s">
        <v>4</v>
      </c>
      <c r="H4" s="32" t="s">
        <v>5</v>
      </c>
      <c r="I4" s="32" t="s">
        <v>6</v>
      </c>
      <c r="J4" s="32" t="s">
        <v>7</v>
      </c>
      <c r="K4" s="32" t="s">
        <v>8</v>
      </c>
      <c r="L4" s="32" t="s">
        <v>9</v>
      </c>
      <c r="M4" s="32" t="s">
        <v>10</v>
      </c>
      <c r="N4" s="32" t="s">
        <v>11</v>
      </c>
      <c r="O4" s="32" t="s">
        <v>12</v>
      </c>
      <c r="P4" s="33" t="s">
        <v>67</v>
      </c>
    </row>
    <row r="5" spans="1:18" x14ac:dyDescent="0.2">
      <c r="A5" s="34"/>
      <c r="B5" s="35" t="s">
        <v>31</v>
      </c>
      <c r="C5" s="36"/>
      <c r="D5" s="37">
        <v>239.4</v>
      </c>
      <c r="E5" s="38">
        <v>159.19999999999999</v>
      </c>
      <c r="F5" s="38">
        <v>183.2</v>
      </c>
      <c r="G5" s="38">
        <v>177.5</v>
      </c>
      <c r="H5" s="38">
        <v>171.7</v>
      </c>
      <c r="I5" s="38">
        <v>160</v>
      </c>
      <c r="J5" s="38">
        <v>158.30000000000001</v>
      </c>
      <c r="K5" s="38">
        <v>175.2</v>
      </c>
      <c r="L5" s="38">
        <v>167.7</v>
      </c>
      <c r="M5" s="38">
        <v>192.7</v>
      </c>
      <c r="N5" s="38">
        <v>255.6</v>
      </c>
      <c r="O5" s="38">
        <v>288.2</v>
      </c>
      <c r="P5" s="39">
        <v>2328.6</v>
      </c>
      <c r="R5" s="59"/>
    </row>
    <row r="6" spans="1:18" x14ac:dyDescent="0.2">
      <c r="A6" s="17"/>
      <c r="B6" t="s">
        <v>68</v>
      </c>
      <c r="D6" s="40">
        <v>818.6</v>
      </c>
      <c r="E6" s="41">
        <v>566.70000000000005</v>
      </c>
      <c r="F6" s="41">
        <v>528.29999999999995</v>
      </c>
      <c r="G6" s="41">
        <v>454.9</v>
      </c>
      <c r="H6" s="41">
        <v>386.6</v>
      </c>
      <c r="I6" s="41">
        <v>378.7</v>
      </c>
      <c r="J6" s="41">
        <v>527.29999999999995</v>
      </c>
      <c r="K6" s="41">
        <v>526.79999999999995</v>
      </c>
      <c r="L6" s="41">
        <v>440.4</v>
      </c>
      <c r="M6" s="41">
        <v>497.1</v>
      </c>
      <c r="N6" s="41">
        <v>521.5</v>
      </c>
      <c r="O6" s="110">
        <v>765.9</v>
      </c>
      <c r="P6" s="42">
        <v>3452.4</v>
      </c>
    </row>
    <row r="7" spans="1:18" x14ac:dyDescent="0.2">
      <c r="A7" s="34"/>
      <c r="B7" s="35" t="s">
        <v>38</v>
      </c>
      <c r="C7" s="36"/>
      <c r="D7" s="43">
        <v>1893</v>
      </c>
      <c r="E7" s="44">
        <v>1910</v>
      </c>
      <c r="F7" s="44">
        <v>1913</v>
      </c>
      <c r="G7" s="44">
        <v>1900</v>
      </c>
      <c r="H7" s="44">
        <v>1892</v>
      </c>
      <c r="I7" s="44">
        <v>1954</v>
      </c>
      <c r="J7" s="44">
        <v>1890</v>
      </c>
      <c r="K7" s="44">
        <v>1878</v>
      </c>
      <c r="L7" s="44">
        <v>1988</v>
      </c>
      <c r="M7" s="44">
        <v>1942</v>
      </c>
      <c r="N7" s="44">
        <v>1874</v>
      </c>
      <c r="O7" s="44">
        <v>2006</v>
      </c>
      <c r="P7" s="45">
        <v>1913</v>
      </c>
    </row>
    <row r="8" spans="1:18" x14ac:dyDescent="0.2">
      <c r="A8" s="17"/>
      <c r="B8" t="s">
        <v>69</v>
      </c>
      <c r="D8" s="40">
        <v>15.4</v>
      </c>
      <c r="E8" s="111">
        <v>0.2</v>
      </c>
      <c r="F8" s="119">
        <v>6.2</v>
      </c>
      <c r="G8" s="41">
        <v>16.600000000000001</v>
      </c>
      <c r="H8" s="41">
        <v>41.6</v>
      </c>
      <c r="I8" s="110">
        <v>21.8</v>
      </c>
      <c r="J8" s="41">
        <v>18.600000000000001</v>
      </c>
      <c r="K8" s="38">
        <v>18</v>
      </c>
      <c r="L8" s="41">
        <v>23.7</v>
      </c>
      <c r="M8" s="41">
        <v>10.8</v>
      </c>
      <c r="N8" s="41">
        <v>53.5</v>
      </c>
      <c r="O8" s="41">
        <v>62.5</v>
      </c>
      <c r="P8" s="42">
        <v>1118.9000000000001</v>
      </c>
    </row>
    <row r="9" spans="1:18" x14ac:dyDescent="0.2">
      <c r="A9" s="17"/>
      <c r="B9" s="4" t="s">
        <v>38</v>
      </c>
      <c r="C9" s="46"/>
      <c r="D9" s="47">
        <v>1997</v>
      </c>
      <c r="E9" s="112">
        <v>2014</v>
      </c>
      <c r="F9" s="120">
        <v>2016</v>
      </c>
      <c r="G9" s="44">
        <v>1977</v>
      </c>
      <c r="H9" s="44">
        <v>1997</v>
      </c>
      <c r="I9" s="44">
        <v>2009</v>
      </c>
      <c r="J9" s="44">
        <v>1997</v>
      </c>
      <c r="K9" s="44">
        <v>1888</v>
      </c>
      <c r="L9" s="44">
        <v>1994</v>
      </c>
      <c r="M9" s="44">
        <v>2002</v>
      </c>
      <c r="N9" s="44">
        <v>1981</v>
      </c>
      <c r="O9" s="44">
        <v>1932</v>
      </c>
      <c r="P9" s="45">
        <v>1997</v>
      </c>
      <c r="Q9" t="s">
        <v>97</v>
      </c>
    </row>
    <row r="10" spans="1:18" x14ac:dyDescent="0.2">
      <c r="A10" s="48" t="s">
        <v>70</v>
      </c>
      <c r="B10" s="49" t="s">
        <v>59</v>
      </c>
      <c r="D10" s="113">
        <v>216.2</v>
      </c>
      <c r="E10" s="41">
        <v>159.30000000000001</v>
      </c>
      <c r="F10" s="114">
        <v>122.8</v>
      </c>
      <c r="G10" s="111">
        <v>102.4</v>
      </c>
      <c r="H10" s="41">
        <v>153.69999999999999</v>
      </c>
      <c r="I10" s="41">
        <v>121.1</v>
      </c>
      <c r="J10" s="41">
        <v>149.1</v>
      </c>
      <c r="K10" s="41">
        <v>133.9</v>
      </c>
      <c r="L10" s="41">
        <v>187.3</v>
      </c>
      <c r="M10" s="111">
        <v>139.80000000000001</v>
      </c>
      <c r="N10" s="41">
        <v>198.6</v>
      </c>
      <c r="O10" s="41">
        <v>512.4</v>
      </c>
      <c r="P10" s="42">
        <v>512.4</v>
      </c>
      <c r="Q10" s="88">
        <f>(MAX(D10:O10))</f>
        <v>512.4</v>
      </c>
    </row>
    <row r="11" spans="1:18" x14ac:dyDescent="0.2">
      <c r="A11" s="17"/>
      <c r="B11" s="4" t="s">
        <v>62</v>
      </c>
      <c r="C11" s="4"/>
      <c r="D11" s="50" t="s">
        <v>108</v>
      </c>
      <c r="E11" s="51" t="s">
        <v>71</v>
      </c>
      <c r="F11" s="52" t="s">
        <v>72</v>
      </c>
      <c r="G11" s="51" t="s">
        <v>73</v>
      </c>
      <c r="H11" s="51" t="s">
        <v>71</v>
      </c>
      <c r="I11" s="51" t="s">
        <v>74</v>
      </c>
      <c r="J11" s="51">
        <v>27</v>
      </c>
      <c r="K11" s="51" t="s">
        <v>129</v>
      </c>
      <c r="L11" s="51">
        <v>21</v>
      </c>
      <c r="M11" s="51" t="s">
        <v>116</v>
      </c>
      <c r="N11" s="51" t="s">
        <v>75</v>
      </c>
      <c r="O11" s="51" t="s">
        <v>75</v>
      </c>
      <c r="P11" s="53" t="s">
        <v>76</v>
      </c>
    </row>
    <row r="12" spans="1:18" ht="13.5" thickBot="1" x14ac:dyDescent="0.25">
      <c r="A12" s="54"/>
      <c r="B12" s="28" t="s">
        <v>38</v>
      </c>
      <c r="C12" s="28"/>
      <c r="D12" s="55">
        <v>2011</v>
      </c>
      <c r="E12" s="56">
        <v>1995</v>
      </c>
      <c r="F12" s="57">
        <v>2004</v>
      </c>
      <c r="G12" s="56">
        <v>2007</v>
      </c>
      <c r="H12" s="56">
        <v>1990</v>
      </c>
      <c r="I12" s="56">
        <v>1984</v>
      </c>
      <c r="J12" s="56">
        <v>1941</v>
      </c>
      <c r="K12" s="56">
        <v>2008</v>
      </c>
      <c r="L12" s="56">
        <v>1988</v>
      </c>
      <c r="M12" s="56">
        <v>2013</v>
      </c>
      <c r="N12" s="56">
        <v>1995</v>
      </c>
      <c r="O12" s="56">
        <v>1978</v>
      </c>
      <c r="P12" s="58">
        <v>1978</v>
      </c>
    </row>
    <row r="13" spans="1:18" ht="13.5" thickTop="1" x14ac:dyDescent="0.2">
      <c r="A13" s="116" t="s">
        <v>120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5" spans="1:18" ht="13.5" thickBot="1" x14ac:dyDescent="0.25">
      <c r="A15" s="4"/>
      <c r="B15" s="27" t="s">
        <v>77</v>
      </c>
      <c r="C15" s="27"/>
      <c r="D15" s="27"/>
      <c r="E15" s="28"/>
      <c r="F15" s="28"/>
      <c r="G15" s="60"/>
      <c r="H15" s="60"/>
      <c r="I15" s="60"/>
      <c r="J15" s="115" t="s">
        <v>121</v>
      </c>
      <c r="K15" s="61"/>
      <c r="L15" s="61"/>
      <c r="M15" s="4"/>
      <c r="N15" s="4"/>
      <c r="O15" s="4"/>
      <c r="P15" s="4"/>
    </row>
    <row r="16" spans="1:18" ht="13.5" thickTop="1" x14ac:dyDescent="0.2">
      <c r="A16" s="30"/>
      <c r="B16" s="1"/>
      <c r="C16" s="62"/>
      <c r="D16" s="31" t="s">
        <v>1</v>
      </c>
      <c r="E16" s="32" t="s">
        <v>2</v>
      </c>
      <c r="F16" s="32" t="s">
        <v>3</v>
      </c>
      <c r="G16" s="32" t="s">
        <v>4</v>
      </c>
      <c r="H16" s="32" t="s">
        <v>5</v>
      </c>
      <c r="I16" s="32" t="s">
        <v>6</v>
      </c>
      <c r="J16" s="32" t="s">
        <v>7</v>
      </c>
      <c r="K16" s="32" t="s">
        <v>8</v>
      </c>
      <c r="L16" s="32" t="s">
        <v>9</v>
      </c>
      <c r="M16" s="32" t="s">
        <v>10</v>
      </c>
      <c r="N16" s="32" t="s">
        <v>11</v>
      </c>
      <c r="O16" s="32" t="s">
        <v>12</v>
      </c>
      <c r="P16" s="33" t="s">
        <v>78</v>
      </c>
    </row>
    <row r="17" spans="1:16" x14ac:dyDescent="0.2">
      <c r="A17" s="63"/>
      <c r="B17" s="35" t="s">
        <v>31</v>
      </c>
      <c r="C17" s="36"/>
      <c r="D17" s="37">
        <v>15.1</v>
      </c>
      <c r="E17" s="38">
        <v>10.7</v>
      </c>
      <c r="F17" s="38">
        <v>13.5</v>
      </c>
      <c r="G17" s="38">
        <v>14.7</v>
      </c>
      <c r="H17" s="38">
        <v>14.5</v>
      </c>
      <c r="I17" s="38">
        <v>13</v>
      </c>
      <c r="J17" s="38">
        <v>13.1</v>
      </c>
      <c r="K17" s="38">
        <v>14.1</v>
      </c>
      <c r="L17" s="38">
        <v>13.6</v>
      </c>
      <c r="M17" s="38">
        <v>15.7</v>
      </c>
      <c r="N17" s="38">
        <v>18.7</v>
      </c>
      <c r="O17" s="38">
        <v>19.2</v>
      </c>
      <c r="P17" s="39">
        <v>175.8</v>
      </c>
    </row>
    <row r="18" spans="1:16" x14ac:dyDescent="0.2">
      <c r="A18" s="64"/>
      <c r="B18" t="s">
        <v>79</v>
      </c>
      <c r="C18" s="46"/>
      <c r="D18" s="40">
        <v>26</v>
      </c>
      <c r="E18" s="41">
        <v>24</v>
      </c>
      <c r="F18" s="41">
        <v>23</v>
      </c>
      <c r="G18" s="41">
        <v>23</v>
      </c>
      <c r="H18" s="41">
        <v>23</v>
      </c>
      <c r="I18" s="41">
        <v>26</v>
      </c>
      <c r="J18" s="41">
        <v>20</v>
      </c>
      <c r="K18" s="41">
        <v>23</v>
      </c>
      <c r="L18" s="41">
        <v>22</v>
      </c>
      <c r="M18" s="41">
        <v>23</v>
      </c>
      <c r="N18" s="41">
        <v>24</v>
      </c>
      <c r="O18" s="41">
        <v>26</v>
      </c>
      <c r="P18" s="42">
        <v>222</v>
      </c>
    </row>
    <row r="19" spans="1:16" x14ac:dyDescent="0.2">
      <c r="A19" s="64"/>
      <c r="B19" s="4" t="s">
        <v>38</v>
      </c>
      <c r="C19" s="46"/>
      <c r="D19" s="43">
        <v>1927</v>
      </c>
      <c r="E19" s="44">
        <v>1964</v>
      </c>
      <c r="F19" s="44">
        <v>1945</v>
      </c>
      <c r="G19" s="44">
        <v>1970</v>
      </c>
      <c r="H19" s="44">
        <v>1991</v>
      </c>
      <c r="I19" s="44">
        <v>1899</v>
      </c>
      <c r="J19" s="65" t="s">
        <v>80</v>
      </c>
      <c r="K19" s="44">
        <v>1936</v>
      </c>
      <c r="L19" s="44">
        <v>1986</v>
      </c>
      <c r="M19" s="44" t="s">
        <v>80</v>
      </c>
      <c r="N19" s="44" t="s">
        <v>80</v>
      </c>
      <c r="O19" s="44" t="s">
        <v>80</v>
      </c>
      <c r="P19" s="45">
        <v>1927</v>
      </c>
    </row>
    <row r="20" spans="1:16" x14ac:dyDescent="0.2">
      <c r="A20" s="63"/>
      <c r="B20" s="35"/>
      <c r="C20" s="36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45">
        <v>1973</v>
      </c>
    </row>
    <row r="21" spans="1:16" x14ac:dyDescent="0.2">
      <c r="A21" s="64"/>
      <c r="B21" t="s">
        <v>81</v>
      </c>
      <c r="C21" s="46"/>
      <c r="D21" s="40">
        <v>3</v>
      </c>
      <c r="E21" s="111">
        <v>1</v>
      </c>
      <c r="F21" s="41">
        <v>3</v>
      </c>
      <c r="G21" s="41">
        <v>3</v>
      </c>
      <c r="H21" s="41">
        <v>6</v>
      </c>
      <c r="I21" s="41">
        <v>4</v>
      </c>
      <c r="J21" s="41">
        <v>6</v>
      </c>
      <c r="K21" s="41">
        <v>5</v>
      </c>
      <c r="L21" s="41">
        <v>3</v>
      </c>
      <c r="M21" s="41">
        <v>5</v>
      </c>
      <c r="N21" s="41">
        <v>11</v>
      </c>
      <c r="O21" s="41">
        <v>8</v>
      </c>
      <c r="P21" s="42">
        <v>116</v>
      </c>
    </row>
    <row r="22" spans="1:16" x14ac:dyDescent="0.2">
      <c r="A22" s="64"/>
      <c r="B22" s="4" t="s">
        <v>38</v>
      </c>
      <c r="C22" s="46"/>
      <c r="D22" s="43">
        <v>1976</v>
      </c>
      <c r="E22" s="44">
        <v>1983</v>
      </c>
      <c r="F22" s="44">
        <v>1983</v>
      </c>
      <c r="G22" s="44">
        <v>1963</v>
      </c>
      <c r="H22" s="44">
        <v>1997</v>
      </c>
      <c r="I22" s="44">
        <v>1981</v>
      </c>
      <c r="J22" s="44" t="s">
        <v>82</v>
      </c>
      <c r="K22" s="44">
        <v>1914</v>
      </c>
      <c r="L22" s="44">
        <v>1997</v>
      </c>
      <c r="M22" s="44">
        <v>1991</v>
      </c>
      <c r="N22" s="44">
        <v>1998</v>
      </c>
      <c r="O22" s="44">
        <v>1920</v>
      </c>
      <c r="P22" s="45">
        <v>1997</v>
      </c>
    </row>
    <row r="23" spans="1:16" ht="13.5" thickBot="1" x14ac:dyDescent="0.25">
      <c r="A23" s="66"/>
      <c r="B23" s="28"/>
      <c r="C23" s="28"/>
      <c r="D23" s="55">
        <v>1997</v>
      </c>
      <c r="E23" s="56">
        <v>2014</v>
      </c>
      <c r="F23" s="56"/>
      <c r="G23" s="56"/>
      <c r="H23" s="56"/>
      <c r="I23" s="56"/>
      <c r="J23" s="56"/>
      <c r="K23" s="56">
        <v>1961</v>
      </c>
      <c r="L23" s="56"/>
      <c r="M23" s="56"/>
      <c r="N23" s="56"/>
      <c r="O23" s="56"/>
      <c r="P23" s="58"/>
    </row>
    <row r="24" spans="1:16" ht="13.5" thickTop="1" x14ac:dyDescent="0.2"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</row>
    <row r="25" spans="1:16" ht="13.5" thickBot="1" x14ac:dyDescent="0.25">
      <c r="A25" s="123" t="s">
        <v>83</v>
      </c>
      <c r="B25" s="123"/>
      <c r="C25" s="123"/>
      <c r="D25" s="124"/>
      <c r="E25" s="124"/>
      <c r="F25" s="124"/>
      <c r="G25" s="67"/>
      <c r="H25" s="67"/>
      <c r="I25" s="67"/>
      <c r="J25" s="67"/>
      <c r="K25" s="115" t="s">
        <v>122</v>
      </c>
      <c r="M25" s="4"/>
      <c r="N25" s="4"/>
      <c r="O25" s="4"/>
      <c r="P25" s="4"/>
    </row>
    <row r="26" spans="1:16" ht="13.5" thickTop="1" x14ac:dyDescent="0.2">
      <c r="A26" s="102"/>
      <c r="B26" s="89" t="s">
        <v>84</v>
      </c>
      <c r="C26" s="90"/>
      <c r="D26" s="68" t="s">
        <v>85</v>
      </c>
      <c r="E26" s="69" t="s">
        <v>86</v>
      </c>
      <c r="F26" s="69" t="s">
        <v>87</v>
      </c>
      <c r="G26" s="69" t="s">
        <v>88</v>
      </c>
      <c r="H26" s="69" t="s">
        <v>89</v>
      </c>
      <c r="I26" s="69" t="s">
        <v>90</v>
      </c>
      <c r="J26" s="69" t="s">
        <v>91</v>
      </c>
      <c r="K26" s="69" t="s">
        <v>92</v>
      </c>
      <c r="L26" s="70" t="s">
        <v>93</v>
      </c>
    </row>
    <row r="27" spans="1:16" x14ac:dyDescent="0.2">
      <c r="A27" s="103"/>
      <c r="B27" s="91" t="s">
        <v>57</v>
      </c>
      <c r="C27" s="92"/>
      <c r="D27" s="93">
        <v>54</v>
      </c>
      <c r="E27" s="94">
        <v>96</v>
      </c>
      <c r="F27" s="94">
        <v>127</v>
      </c>
      <c r="G27" s="94">
        <v>147</v>
      </c>
      <c r="H27" s="94">
        <v>190.3</v>
      </c>
      <c r="I27" s="94">
        <v>196.9</v>
      </c>
      <c r="J27" s="94">
        <v>281.89999999999998</v>
      </c>
      <c r="K27" s="94">
        <v>376.7</v>
      </c>
      <c r="L27" s="95">
        <v>533.20000000000005</v>
      </c>
    </row>
    <row r="28" spans="1:16" x14ac:dyDescent="0.2">
      <c r="A28" s="104"/>
      <c r="B28" s="96" t="s">
        <v>58</v>
      </c>
      <c r="C28" s="97"/>
      <c r="D28" s="50" t="s">
        <v>75</v>
      </c>
      <c r="E28" s="51" t="s">
        <v>75</v>
      </c>
      <c r="F28" s="51" t="s">
        <v>75</v>
      </c>
      <c r="G28" s="51" t="s">
        <v>75</v>
      </c>
      <c r="H28" s="51" t="s">
        <v>75</v>
      </c>
      <c r="I28" s="51" t="s">
        <v>75</v>
      </c>
      <c r="J28" s="51" t="s">
        <v>75</v>
      </c>
      <c r="K28" s="51" t="s">
        <v>94</v>
      </c>
      <c r="L28" s="53" t="s">
        <v>95</v>
      </c>
    </row>
    <row r="29" spans="1:16" x14ac:dyDescent="0.2">
      <c r="A29" s="105"/>
      <c r="B29" s="98" t="s">
        <v>30</v>
      </c>
      <c r="C29" s="99"/>
      <c r="D29" s="43" t="s">
        <v>11</v>
      </c>
      <c r="E29" s="44" t="s">
        <v>11</v>
      </c>
      <c r="F29" s="44" t="s">
        <v>11</v>
      </c>
      <c r="G29" s="44" t="s">
        <v>11</v>
      </c>
      <c r="H29" s="44" t="s">
        <v>11</v>
      </c>
      <c r="I29" s="44" t="s">
        <v>11</v>
      </c>
      <c r="J29" s="44" t="s">
        <v>12</v>
      </c>
      <c r="K29" s="44" t="s">
        <v>12</v>
      </c>
      <c r="L29" s="45" t="s">
        <v>12</v>
      </c>
    </row>
    <row r="30" spans="1:16" ht="13.5" thickBot="1" x14ac:dyDescent="0.25">
      <c r="A30" s="66"/>
      <c r="B30" s="100" t="s">
        <v>38</v>
      </c>
      <c r="C30" s="101"/>
      <c r="D30" s="55">
        <v>1995</v>
      </c>
      <c r="E30" s="56">
        <v>1995</v>
      </c>
      <c r="F30" s="56">
        <v>1995</v>
      </c>
      <c r="G30" s="56">
        <v>1995</v>
      </c>
      <c r="H30" s="56">
        <v>1995</v>
      </c>
      <c r="I30" s="56">
        <v>1995</v>
      </c>
      <c r="J30" s="56">
        <v>1978</v>
      </c>
      <c r="K30" s="56">
        <v>1969</v>
      </c>
      <c r="L30" s="58">
        <v>1978</v>
      </c>
    </row>
    <row r="31" spans="1:16" ht="13.5" thickTop="1" x14ac:dyDescent="0.2"/>
    <row r="32" spans="1:16" x14ac:dyDescent="0.2">
      <c r="A32" s="71" t="s">
        <v>96</v>
      </c>
      <c r="B32" s="4"/>
      <c r="C32" s="4"/>
      <c r="E32" s="71"/>
      <c r="F32" s="71"/>
      <c r="G32" s="71"/>
      <c r="H32" s="71"/>
      <c r="I32" s="71"/>
      <c r="J32" s="71"/>
    </row>
    <row r="33" spans="1:16" x14ac:dyDescent="0.2">
      <c r="A33" t="s">
        <v>15</v>
      </c>
      <c r="H33" s="4"/>
      <c r="I33" t="s">
        <v>16</v>
      </c>
    </row>
    <row r="34" spans="1:16" x14ac:dyDescent="0.2">
      <c r="A34" t="s">
        <v>17</v>
      </c>
      <c r="H34" s="4"/>
      <c r="I34" t="s">
        <v>18</v>
      </c>
    </row>
    <row r="35" spans="1:16" x14ac:dyDescent="0.2">
      <c r="A35" t="s">
        <v>19</v>
      </c>
      <c r="H35" s="4"/>
      <c r="I35" t="s">
        <v>20</v>
      </c>
      <c r="N35" s="59"/>
    </row>
    <row r="36" spans="1:16" x14ac:dyDescent="0.2">
      <c r="H36" s="4"/>
      <c r="I36" t="s">
        <v>21</v>
      </c>
      <c r="L36" s="59"/>
      <c r="M36" s="59"/>
    </row>
    <row r="37" spans="1:16" x14ac:dyDescent="0.2">
      <c r="P37" s="4"/>
    </row>
    <row r="38" spans="1:16" x14ac:dyDescent="0.2">
      <c r="D38" s="59"/>
      <c r="E38" s="59"/>
      <c r="F38" s="59"/>
      <c r="G38" s="59"/>
      <c r="H38" s="59"/>
      <c r="K38" s="59"/>
    </row>
    <row r="40" spans="1:16" x14ac:dyDescent="0.2">
      <c r="D40" s="59"/>
      <c r="F40" s="59"/>
      <c r="G40" s="59"/>
      <c r="H40" s="59"/>
    </row>
    <row r="45" spans="1:16" x14ac:dyDescent="0.2">
      <c r="E45" s="59"/>
      <c r="F45" s="59"/>
      <c r="G45" s="59"/>
      <c r="H45" s="59"/>
      <c r="I45" s="59"/>
      <c r="J45" s="59"/>
    </row>
    <row r="46" spans="1:16" x14ac:dyDescent="0.2">
      <c r="K46" s="59"/>
    </row>
  </sheetData>
  <mergeCells count="2">
    <mergeCell ref="A1:P1"/>
    <mergeCell ref="A25:F25"/>
  </mergeCells>
  <phoneticPr fontId="4" type="noConversion"/>
  <printOptions horizontalCentered="1"/>
  <pageMargins left="0" right="0" top="0.98425196850393704" bottom="0.51181102362204722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A370"/>
  <sheetViews>
    <sheetView tabSelected="1" topLeftCell="A13" zoomScale="85" workbookViewId="0">
      <selection activeCell="L21" sqref="L21"/>
    </sheetView>
  </sheetViews>
  <sheetFormatPr defaultRowHeight="12.75" x14ac:dyDescent="0.2"/>
  <cols>
    <col min="1" max="1" width="15.7109375" style="75" customWidth="1"/>
    <col min="2" max="2" width="12.140625" style="75" customWidth="1"/>
    <col min="3" max="3" width="13.5703125" style="75" customWidth="1"/>
    <col min="4" max="4" width="11.7109375" style="75" customWidth="1"/>
    <col min="5" max="5" width="17.42578125" style="75" customWidth="1"/>
    <col min="6" max="6" width="13.28515625" style="75" customWidth="1"/>
    <col min="7" max="7" width="14.140625" style="75" customWidth="1"/>
    <col min="8" max="8" width="12" style="75" customWidth="1"/>
    <col min="9" max="9" width="12.28515625" style="75" customWidth="1"/>
    <col min="10" max="209" width="9.140625" style="86"/>
    <col min="210" max="16384" width="9.140625" style="75"/>
  </cols>
  <sheetData>
    <row r="1" spans="1:20" ht="17.25" thickTop="1" thickBot="1" x14ac:dyDescent="0.25">
      <c r="A1" s="161" t="s">
        <v>28</v>
      </c>
      <c r="B1" s="162"/>
      <c r="C1" s="162"/>
      <c r="D1" s="162"/>
      <c r="E1" s="163"/>
      <c r="F1" s="161" t="s">
        <v>29</v>
      </c>
      <c r="G1" s="162"/>
      <c r="H1" s="164"/>
      <c r="I1" s="165"/>
    </row>
    <row r="2" spans="1:20" ht="35.25" thickTop="1" thickBot="1" x14ac:dyDescent="0.3">
      <c r="A2" s="78" t="s">
        <v>30</v>
      </c>
      <c r="B2" s="79" t="s">
        <v>31</v>
      </c>
      <c r="C2" s="79" t="s">
        <v>32</v>
      </c>
      <c r="D2" s="79" t="s">
        <v>33</v>
      </c>
      <c r="E2" s="80" t="s">
        <v>107</v>
      </c>
      <c r="F2" s="78" t="s">
        <v>34</v>
      </c>
      <c r="G2" s="81" t="s">
        <v>35</v>
      </c>
      <c r="H2" s="140" t="s">
        <v>36</v>
      </c>
      <c r="I2" s="141"/>
    </row>
    <row r="3" spans="1:20" ht="12.75" customHeight="1" thickTop="1" thickBot="1" x14ac:dyDescent="0.25">
      <c r="A3" s="149" t="s">
        <v>37</v>
      </c>
      <c r="B3" s="151">
        <f>RFAMT!B155</f>
        <v>239.38783783783791</v>
      </c>
      <c r="C3" s="153" t="str">
        <f>RFAMT!B158&amp;" ("&amp;RFAMT!B159&amp;")"</f>
        <v>818.6 (1893)</v>
      </c>
      <c r="D3" s="153" t="str">
        <f>RFAMT!B161&amp;" ("&amp;RFAMT!B162&amp;")"</f>
        <v>15.4 (1997)</v>
      </c>
      <c r="E3" s="155" t="str">
        <f>RECMAX!D10&amp;" ("&amp;RECMAX!D11&amp;" / "&amp;RECMAX!D12&amp;")"</f>
        <v>216.2 (30 / 2011)</v>
      </c>
      <c r="F3" s="157">
        <f>RFDY03!B130</f>
        <v>15.055555555555555</v>
      </c>
      <c r="G3" s="159" t="str">
        <f>RFDY03!B132&amp;" ("&amp;RFDY03!B133&amp;")"</f>
        <v>26 (1927)</v>
      </c>
      <c r="H3" s="142" t="str">
        <f>RFDY03!B134&amp;" ("&amp;RFDY03!B135&amp;")"</f>
        <v>3 (1976)</v>
      </c>
      <c r="I3" s="143"/>
    </row>
    <row r="4" spans="1:20" ht="18.75" customHeight="1" thickBot="1" x14ac:dyDescent="0.25">
      <c r="A4" s="150"/>
      <c r="B4" s="152"/>
      <c r="C4" s="154"/>
      <c r="D4" s="154"/>
      <c r="E4" s="156" t="e">
        <f>RECMAX!#REF!&amp;" ("&amp;RECMAX!#REF!&amp;" / "&amp;RECMAX!#REF!&amp;")"</f>
        <v>#REF!</v>
      </c>
      <c r="F4" s="158"/>
      <c r="G4" s="160"/>
      <c r="H4" s="144"/>
      <c r="I4" s="145"/>
    </row>
    <row r="5" spans="1:20" ht="16.5" thickTop="1" x14ac:dyDescent="0.25">
      <c r="A5" s="146" t="s">
        <v>123</v>
      </c>
      <c r="B5" s="147"/>
      <c r="C5" s="147"/>
      <c r="D5" s="147"/>
      <c r="E5" s="147"/>
      <c r="F5" s="147"/>
      <c r="G5" s="147"/>
      <c r="H5" s="147"/>
      <c r="I5" s="148"/>
    </row>
    <row r="6" spans="1:20" ht="15.75" x14ac:dyDescent="0.25">
      <c r="A6" s="146" t="s">
        <v>124</v>
      </c>
      <c r="B6" s="147"/>
      <c r="C6" s="147"/>
      <c r="D6" s="147"/>
      <c r="E6" s="147"/>
      <c r="F6" s="147"/>
      <c r="G6" s="147"/>
      <c r="H6" s="147"/>
      <c r="I6" s="148"/>
    </row>
    <row r="7" spans="1:20" ht="16.5" customHeight="1" thickBot="1" x14ac:dyDescent="0.3">
      <c r="A7" s="168" t="s">
        <v>125</v>
      </c>
      <c r="B7" s="169"/>
      <c r="C7" s="169"/>
      <c r="D7" s="169"/>
      <c r="E7" s="169"/>
      <c r="F7" s="169"/>
      <c r="G7" s="169"/>
      <c r="H7" s="169"/>
      <c r="I7" s="170"/>
    </row>
    <row r="8" spans="1:20" ht="16.5" thickBot="1" x14ac:dyDescent="0.3">
      <c r="A8" s="77"/>
      <c r="B8" s="77"/>
      <c r="C8" s="77"/>
      <c r="D8" s="77"/>
      <c r="E8" s="77"/>
      <c r="F8" s="77"/>
      <c r="G8" s="77"/>
      <c r="H8" s="77"/>
    </row>
    <row r="9" spans="1:20" ht="15.75" customHeight="1" thickBot="1" x14ac:dyDescent="0.25">
      <c r="A9" s="130" t="s">
        <v>63</v>
      </c>
      <c r="B9" s="131"/>
      <c r="C9" s="131"/>
      <c r="D9" s="131"/>
      <c r="E9" s="131"/>
      <c r="F9" s="131"/>
      <c r="G9" s="131"/>
      <c r="H9" s="131"/>
      <c r="I9" s="132"/>
    </row>
    <row r="10" spans="1:20" ht="16.5" thickBot="1" x14ac:dyDescent="0.3">
      <c r="A10" s="73" t="s">
        <v>56</v>
      </c>
      <c r="B10" s="76">
        <v>0.25</v>
      </c>
      <c r="C10" s="73">
        <v>0.5</v>
      </c>
      <c r="D10" s="73">
        <v>1</v>
      </c>
      <c r="E10" s="73">
        <v>2</v>
      </c>
      <c r="F10" s="73">
        <v>3</v>
      </c>
      <c r="G10" s="73">
        <v>6</v>
      </c>
      <c r="H10" s="73">
        <v>12</v>
      </c>
      <c r="I10" s="73">
        <v>24</v>
      </c>
      <c r="K10" s="87"/>
      <c r="L10" s="87"/>
      <c r="M10" s="87"/>
      <c r="N10" s="87"/>
      <c r="O10" s="87"/>
      <c r="P10" s="87"/>
      <c r="Q10" s="87"/>
      <c r="R10" s="87"/>
      <c r="S10" s="87"/>
      <c r="T10" s="87"/>
    </row>
    <row r="11" spans="1:20" ht="16.5" thickBot="1" x14ac:dyDescent="0.3">
      <c r="A11" s="73" t="s">
        <v>57</v>
      </c>
      <c r="B11" s="74">
        <v>32</v>
      </c>
      <c r="C11" s="74">
        <v>57</v>
      </c>
      <c r="D11" s="72">
        <v>81</v>
      </c>
      <c r="E11" s="72">
        <v>101</v>
      </c>
      <c r="F11" s="72">
        <v>118</v>
      </c>
      <c r="G11" s="72">
        <v>166</v>
      </c>
      <c r="H11" s="72">
        <v>193</v>
      </c>
      <c r="I11" s="72">
        <v>223</v>
      </c>
      <c r="K11" s="87"/>
      <c r="L11" s="87"/>
      <c r="M11" s="87"/>
      <c r="N11" s="87"/>
      <c r="O11" s="87"/>
      <c r="P11" s="87"/>
      <c r="Q11" s="87"/>
      <c r="R11" s="87"/>
      <c r="S11" s="87"/>
      <c r="T11" s="87"/>
    </row>
    <row r="12" spans="1:20" ht="16.5" thickBot="1" x14ac:dyDescent="0.3">
      <c r="A12" s="73" t="s">
        <v>58</v>
      </c>
      <c r="B12" s="74">
        <v>13</v>
      </c>
      <c r="C12" s="74">
        <v>19</v>
      </c>
      <c r="D12" s="72">
        <v>19</v>
      </c>
      <c r="E12" s="72">
        <v>19</v>
      </c>
      <c r="F12" s="72">
        <v>19</v>
      </c>
      <c r="G12" s="72">
        <v>30</v>
      </c>
      <c r="H12" s="72">
        <v>20</v>
      </c>
      <c r="I12" s="72">
        <v>29</v>
      </c>
      <c r="K12" s="181"/>
      <c r="L12" s="181"/>
      <c r="M12" s="181"/>
      <c r="N12" s="181"/>
      <c r="O12" s="181"/>
      <c r="P12" s="181"/>
      <c r="Q12" s="181"/>
      <c r="R12" s="181"/>
      <c r="S12" s="181"/>
      <c r="T12" s="87"/>
    </row>
    <row r="13" spans="1:20" ht="16.5" thickBot="1" x14ac:dyDescent="0.3">
      <c r="A13" s="73" t="s">
        <v>38</v>
      </c>
      <c r="B13" s="74">
        <v>2008</v>
      </c>
      <c r="C13" s="74">
        <v>2004</v>
      </c>
      <c r="D13" s="72">
        <v>2004</v>
      </c>
      <c r="E13" s="72">
        <v>2004</v>
      </c>
      <c r="F13" s="72">
        <v>2004</v>
      </c>
      <c r="G13" s="72">
        <v>2011</v>
      </c>
      <c r="H13" s="72">
        <v>1980</v>
      </c>
      <c r="I13" s="72">
        <v>2011</v>
      </c>
      <c r="K13" s="87"/>
      <c r="L13" s="87"/>
      <c r="M13" s="87"/>
      <c r="N13" s="87"/>
      <c r="O13" s="87"/>
      <c r="P13" s="87"/>
      <c r="Q13" s="87"/>
      <c r="R13" s="87"/>
      <c r="S13" s="87"/>
      <c r="T13" s="87"/>
    </row>
    <row r="14" spans="1:20" ht="13.5" customHeight="1" thickBot="1" x14ac:dyDescent="0.3">
      <c r="A14" s="127" t="s">
        <v>126</v>
      </c>
      <c r="B14" s="128"/>
      <c r="C14" s="128"/>
      <c r="D14" s="128"/>
      <c r="E14" s="128"/>
      <c r="F14" s="128"/>
      <c r="G14" s="128"/>
      <c r="H14" s="128"/>
      <c r="I14" s="129"/>
      <c r="K14" s="87"/>
      <c r="L14" s="87"/>
      <c r="M14" s="87"/>
      <c r="N14" s="87"/>
      <c r="O14" s="87"/>
      <c r="P14" s="87"/>
      <c r="Q14" s="87"/>
      <c r="R14" s="87"/>
      <c r="S14" s="87"/>
      <c r="T14" s="87"/>
    </row>
    <row r="15" spans="1:20" ht="15" customHeight="1" thickBot="1" x14ac:dyDescent="0.25">
      <c r="A15" s="130" t="s">
        <v>64</v>
      </c>
      <c r="B15" s="131"/>
      <c r="C15" s="131"/>
      <c r="D15" s="131"/>
      <c r="E15" s="131"/>
      <c r="F15" s="131"/>
      <c r="G15" s="131"/>
      <c r="H15" s="131"/>
      <c r="I15" s="132"/>
      <c r="K15" s="87"/>
      <c r="L15" s="87"/>
      <c r="M15" s="87"/>
      <c r="N15" s="87"/>
      <c r="O15" s="87"/>
      <c r="P15" s="87"/>
      <c r="Q15" s="87"/>
      <c r="R15" s="87"/>
      <c r="S15" s="87"/>
      <c r="T15" s="87"/>
    </row>
    <row r="16" spans="1:20" ht="13.5" customHeight="1" thickBot="1" x14ac:dyDescent="0.3">
      <c r="A16" s="166"/>
      <c r="B16" s="167"/>
      <c r="C16" s="136" t="s">
        <v>59</v>
      </c>
      <c r="D16" s="137"/>
      <c r="E16" s="137"/>
      <c r="F16" s="126"/>
      <c r="G16" s="136" t="s">
        <v>60</v>
      </c>
      <c r="H16" s="137"/>
      <c r="I16" s="126"/>
    </row>
    <row r="17" spans="1:209" ht="16.5" thickBot="1" x14ac:dyDescent="0.3">
      <c r="A17" s="136" t="s">
        <v>61</v>
      </c>
      <c r="B17" s="126"/>
      <c r="C17" s="127">
        <v>512.4</v>
      </c>
      <c r="D17" s="128"/>
      <c r="E17" s="128"/>
      <c r="F17" s="129"/>
      <c r="G17" s="171">
        <f>RECMAX!G27</f>
        <v>147</v>
      </c>
      <c r="H17" s="128"/>
      <c r="I17" s="129"/>
    </row>
    <row r="18" spans="1:209" ht="16.5" thickBot="1" x14ac:dyDescent="0.3">
      <c r="A18" s="136" t="s">
        <v>62</v>
      </c>
      <c r="B18" s="126"/>
      <c r="C18" s="172">
        <v>28826</v>
      </c>
      <c r="D18" s="173"/>
      <c r="E18" s="173"/>
      <c r="F18" s="174"/>
      <c r="G18" s="172">
        <v>35005</v>
      </c>
      <c r="H18" s="173"/>
      <c r="I18" s="174"/>
    </row>
    <row r="19" spans="1:209" ht="16.5" customHeight="1" thickBot="1" x14ac:dyDescent="0.3">
      <c r="A19" s="127" t="s">
        <v>126</v>
      </c>
      <c r="B19" s="128"/>
      <c r="C19" s="128"/>
      <c r="D19" s="128"/>
      <c r="E19" s="128"/>
      <c r="F19" s="128"/>
      <c r="G19" s="128"/>
      <c r="H19" s="128"/>
      <c r="I19" s="129"/>
    </row>
    <row r="20" spans="1:209" ht="16.5" thickBot="1" x14ac:dyDescent="0.25">
      <c r="A20" s="130" t="s">
        <v>110</v>
      </c>
      <c r="B20" s="131"/>
      <c r="C20" s="131"/>
      <c r="D20" s="131"/>
      <c r="E20" s="131"/>
      <c r="F20" s="131"/>
      <c r="G20" s="131"/>
      <c r="H20" s="131"/>
      <c r="I20" s="132"/>
    </row>
    <row r="21" spans="1:209" ht="16.5" customHeight="1" thickBot="1" x14ac:dyDescent="0.25">
      <c r="A21" s="133" t="s">
        <v>111</v>
      </c>
      <c r="B21" s="134"/>
      <c r="C21" s="134"/>
      <c r="D21" s="134"/>
      <c r="E21" s="134"/>
      <c r="F21" s="134"/>
      <c r="G21" s="134"/>
      <c r="H21" s="134"/>
      <c r="I21" s="135"/>
    </row>
    <row r="22" spans="1:209" ht="16.5" thickBot="1" x14ac:dyDescent="0.3">
      <c r="A22" s="136" t="s">
        <v>62</v>
      </c>
      <c r="B22" s="126"/>
      <c r="C22" s="136" t="s">
        <v>113</v>
      </c>
      <c r="D22" s="137"/>
      <c r="E22" s="137"/>
      <c r="F22" s="126"/>
      <c r="G22" s="136" t="s">
        <v>112</v>
      </c>
      <c r="H22" s="137"/>
      <c r="I22" s="126"/>
    </row>
    <row r="23" spans="1:209" ht="16.5" thickBot="1" x14ac:dyDescent="0.3">
      <c r="A23" s="125">
        <v>30797</v>
      </c>
      <c r="B23" s="126"/>
      <c r="C23" s="127">
        <v>144.4</v>
      </c>
      <c r="D23" s="128"/>
      <c r="E23" s="128"/>
      <c r="F23" s="129"/>
      <c r="G23" s="127">
        <v>280</v>
      </c>
      <c r="H23" s="128"/>
      <c r="I23" s="129"/>
    </row>
    <row r="24" spans="1:209" ht="32.25" customHeight="1" thickBot="1" x14ac:dyDescent="0.3">
      <c r="A24" s="127" t="s">
        <v>127</v>
      </c>
      <c r="B24" s="138"/>
      <c r="C24" s="138"/>
      <c r="D24" s="138"/>
      <c r="E24" s="138"/>
      <c r="F24" s="138"/>
      <c r="G24" s="138"/>
      <c r="H24" s="138"/>
      <c r="I24" s="139"/>
    </row>
    <row r="25" spans="1:209" s="84" customFormat="1" ht="16.5" thickBot="1" x14ac:dyDescent="0.25">
      <c r="A25" s="130" t="s">
        <v>110</v>
      </c>
      <c r="B25" s="131"/>
      <c r="C25" s="131"/>
      <c r="D25" s="131"/>
      <c r="E25" s="131"/>
      <c r="F25" s="131"/>
      <c r="G25" s="131"/>
      <c r="H25" s="131"/>
      <c r="I25" s="132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86"/>
      <c r="CJ25" s="86"/>
      <c r="CK25" s="86"/>
      <c r="CL25" s="86"/>
      <c r="CM25" s="86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  <c r="DS25" s="86"/>
      <c r="DT25" s="86"/>
      <c r="DU25" s="86"/>
      <c r="DV25" s="86"/>
      <c r="DW25" s="86"/>
      <c r="DX25" s="86"/>
      <c r="DY25" s="86"/>
      <c r="DZ25" s="86"/>
      <c r="EA25" s="86"/>
      <c r="EB25" s="86"/>
      <c r="EC25" s="86"/>
      <c r="ED25" s="86"/>
      <c r="EE25" s="86"/>
      <c r="EF25" s="86"/>
      <c r="EG25" s="86"/>
      <c r="EH25" s="86"/>
      <c r="EI25" s="86"/>
      <c r="EJ25" s="86"/>
      <c r="EK25" s="86"/>
      <c r="EL25" s="86"/>
      <c r="EM25" s="86"/>
      <c r="EN25" s="86"/>
      <c r="EO25" s="86"/>
      <c r="EP25" s="86"/>
      <c r="EQ25" s="86"/>
      <c r="ER25" s="86"/>
      <c r="ES25" s="86"/>
      <c r="ET25" s="86"/>
      <c r="EU25" s="86"/>
      <c r="EV25" s="86"/>
      <c r="EW25" s="86"/>
      <c r="EX25" s="86"/>
      <c r="EY25" s="86"/>
      <c r="EZ25" s="86"/>
      <c r="FA25" s="86"/>
      <c r="FB25" s="86"/>
      <c r="FC25" s="86"/>
      <c r="FD25" s="86"/>
      <c r="FE25" s="86"/>
      <c r="FF25" s="86"/>
      <c r="FG25" s="86"/>
      <c r="FH25" s="86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86"/>
      <c r="FU25" s="86"/>
      <c r="FV25" s="86"/>
      <c r="FW25" s="86"/>
      <c r="FX25" s="86"/>
      <c r="FY25" s="86"/>
      <c r="FZ25" s="86"/>
      <c r="GA25" s="86"/>
      <c r="GB25" s="86"/>
      <c r="GC25" s="86"/>
      <c r="GD25" s="86"/>
      <c r="GE25" s="86"/>
      <c r="GF25" s="86"/>
      <c r="GG25" s="86"/>
      <c r="GH25" s="86"/>
      <c r="GI25" s="86"/>
      <c r="GJ25" s="86"/>
      <c r="GK25" s="86"/>
      <c r="GL25" s="86"/>
      <c r="GM25" s="86"/>
      <c r="GN25" s="86"/>
      <c r="GO25" s="86"/>
      <c r="GP25" s="86"/>
      <c r="GQ25" s="86"/>
      <c r="GR25" s="86"/>
      <c r="GS25" s="86"/>
      <c r="GT25" s="86"/>
      <c r="GU25" s="86"/>
      <c r="GV25" s="86"/>
      <c r="GW25" s="86"/>
      <c r="GX25" s="86"/>
      <c r="GY25" s="86"/>
      <c r="GZ25" s="86"/>
      <c r="HA25" s="86"/>
    </row>
    <row r="26" spans="1:209" s="84" customFormat="1" ht="16.5" customHeight="1" thickBot="1" x14ac:dyDescent="0.25">
      <c r="A26" s="133" t="s">
        <v>114</v>
      </c>
      <c r="B26" s="134"/>
      <c r="C26" s="134"/>
      <c r="D26" s="134"/>
      <c r="E26" s="134"/>
      <c r="F26" s="134"/>
      <c r="G26" s="134"/>
      <c r="H26" s="134"/>
      <c r="I26" s="135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GJ26" s="86"/>
      <c r="GK26" s="86"/>
      <c r="GL26" s="86"/>
      <c r="GM26" s="86"/>
      <c r="GN26" s="86"/>
      <c r="GO26" s="86"/>
      <c r="GP26" s="86"/>
      <c r="GQ26" s="86"/>
      <c r="GR26" s="86"/>
      <c r="GS26" s="86"/>
      <c r="GT26" s="86"/>
      <c r="GU26" s="86"/>
      <c r="GV26" s="86"/>
      <c r="GW26" s="86"/>
      <c r="GX26" s="86"/>
      <c r="GY26" s="86"/>
      <c r="GZ26" s="86"/>
      <c r="HA26" s="86"/>
    </row>
    <row r="27" spans="1:209" ht="17.25" customHeight="1" thickBot="1" x14ac:dyDescent="0.3">
      <c r="A27" s="136" t="s">
        <v>62</v>
      </c>
      <c r="B27" s="126"/>
      <c r="C27" s="136" t="s">
        <v>113</v>
      </c>
      <c r="D27" s="137"/>
      <c r="E27" s="137"/>
      <c r="F27" s="126"/>
      <c r="G27" s="136" t="s">
        <v>112</v>
      </c>
      <c r="H27" s="137"/>
      <c r="I27" s="126"/>
    </row>
    <row r="28" spans="1:209" ht="16.5" thickBot="1" x14ac:dyDescent="0.3">
      <c r="A28" s="125">
        <v>31101</v>
      </c>
      <c r="B28" s="126"/>
      <c r="C28" s="127">
        <v>63.7</v>
      </c>
      <c r="D28" s="128"/>
      <c r="E28" s="128"/>
      <c r="F28" s="129"/>
      <c r="G28" s="127">
        <v>322</v>
      </c>
      <c r="H28" s="128"/>
      <c r="I28" s="129"/>
    </row>
    <row r="29" spans="1:209" ht="33.75" customHeight="1" thickBot="1" x14ac:dyDescent="0.3">
      <c r="A29" s="127" t="s">
        <v>128</v>
      </c>
      <c r="B29" s="138"/>
      <c r="C29" s="138"/>
      <c r="D29" s="138"/>
      <c r="E29" s="138"/>
      <c r="F29" s="138"/>
      <c r="G29" s="138"/>
      <c r="H29" s="138"/>
      <c r="I29" s="139"/>
    </row>
    <row r="30" spans="1:209" ht="13.5" customHeight="1" x14ac:dyDescent="0.25">
      <c r="A30" s="83"/>
      <c r="B30" s="83"/>
      <c r="C30" s="83"/>
      <c r="D30" s="83"/>
      <c r="E30" s="83"/>
      <c r="F30" s="83"/>
      <c r="G30" s="83"/>
      <c r="H30" s="83"/>
      <c r="I30" s="83"/>
    </row>
    <row r="31" spans="1:209" ht="27.75" customHeight="1" thickBot="1" x14ac:dyDescent="0.3">
      <c r="A31" s="85"/>
      <c r="B31" s="85"/>
      <c r="C31" s="85"/>
      <c r="D31" s="85"/>
      <c r="E31" s="85"/>
      <c r="F31" s="85"/>
      <c r="G31" s="85"/>
      <c r="H31" s="85"/>
      <c r="I31" s="85"/>
    </row>
    <row r="32" spans="1:209" ht="15.75" customHeight="1" thickTop="1" thickBot="1" x14ac:dyDescent="0.25">
      <c r="A32" s="161" t="s">
        <v>28</v>
      </c>
      <c r="B32" s="162"/>
      <c r="C32" s="162"/>
      <c r="D32" s="162"/>
      <c r="E32" s="163"/>
      <c r="F32" s="161" t="s">
        <v>29</v>
      </c>
      <c r="G32" s="162"/>
      <c r="H32" s="164"/>
      <c r="I32" s="165"/>
    </row>
    <row r="33" spans="1:209" ht="34.5" customHeight="1" thickTop="1" thickBot="1" x14ac:dyDescent="0.3">
      <c r="A33" s="78" t="s">
        <v>30</v>
      </c>
      <c r="B33" s="79" t="s">
        <v>31</v>
      </c>
      <c r="C33" s="79" t="s">
        <v>32</v>
      </c>
      <c r="D33" s="79" t="s">
        <v>33</v>
      </c>
      <c r="E33" s="80" t="s">
        <v>107</v>
      </c>
      <c r="F33" s="78" t="s">
        <v>34</v>
      </c>
      <c r="G33" s="81" t="s">
        <v>35</v>
      </c>
      <c r="H33" s="140" t="s">
        <v>36</v>
      </c>
      <c r="I33" s="141"/>
    </row>
    <row r="34" spans="1:209" ht="16.5" customHeight="1" thickTop="1" thickBot="1" x14ac:dyDescent="0.25">
      <c r="A34" s="149" t="s">
        <v>41</v>
      </c>
      <c r="B34" s="151">
        <f>RFAMT!C155</f>
        <v>159.16621621621627</v>
      </c>
      <c r="C34" s="153" t="str">
        <f>RFAMT!C158&amp;" ("&amp;RFAMT!C159&amp;")"</f>
        <v>566.7 (1910)</v>
      </c>
      <c r="D34" s="153" t="str">
        <f>RFAMT!C161&amp;" ("&amp;RFAMT!C162&amp;")"</f>
        <v>0.2 (2014)</v>
      </c>
      <c r="E34" s="155" t="str">
        <f>RECMAX!E10&amp;" ("&amp;RECMAX!E11&amp;" / "&amp;RECMAX!E12&amp;")"</f>
        <v>159.3 (04 / 1995)</v>
      </c>
      <c r="F34" s="157">
        <f>RFDY03!C130</f>
        <v>10.698412698412698</v>
      </c>
      <c r="G34" s="159" t="str">
        <f>RFDY03!C132&amp;" ("&amp;RFDY03!C133&amp;")"</f>
        <v>24 (1964)</v>
      </c>
      <c r="H34" s="142" t="str">
        <f>RFDY03!C134&amp;" ("&amp;RFDY03!C135&amp;")"</f>
        <v>1 (1983)</v>
      </c>
      <c r="I34" s="143"/>
    </row>
    <row r="35" spans="1:209" ht="17.25" customHeight="1" thickBot="1" x14ac:dyDescent="0.25">
      <c r="A35" s="150"/>
      <c r="B35" s="152"/>
      <c r="C35" s="154"/>
      <c r="D35" s="154"/>
      <c r="E35" s="156" t="e">
        <f>RECMAX!#REF!&amp;" ("&amp;RECMAX!#REF!&amp;" / "&amp;RECMAX!#REF!&amp;")"</f>
        <v>#REF!</v>
      </c>
      <c r="F35" s="158"/>
      <c r="G35" s="160"/>
      <c r="H35" s="144"/>
      <c r="I35" s="145"/>
    </row>
    <row r="36" spans="1:209" ht="17.25" customHeight="1" thickTop="1" x14ac:dyDescent="0.25">
      <c r="A36" s="146" t="s">
        <v>123</v>
      </c>
      <c r="B36" s="147"/>
      <c r="C36" s="147"/>
      <c r="D36" s="147"/>
      <c r="E36" s="147"/>
      <c r="F36" s="147"/>
      <c r="G36" s="147"/>
      <c r="H36" s="147"/>
      <c r="I36" s="148"/>
    </row>
    <row r="37" spans="1:209" ht="15.75" customHeight="1" x14ac:dyDescent="0.25">
      <c r="A37" s="146" t="s">
        <v>124</v>
      </c>
      <c r="B37" s="147"/>
      <c r="C37" s="147"/>
      <c r="D37" s="147"/>
      <c r="E37" s="147"/>
      <c r="F37" s="147"/>
      <c r="G37" s="147"/>
      <c r="H37" s="147"/>
      <c r="I37" s="148"/>
    </row>
    <row r="38" spans="1:209" ht="15.75" customHeight="1" thickBot="1" x14ac:dyDescent="0.3">
      <c r="A38" s="168" t="s">
        <v>125</v>
      </c>
      <c r="B38" s="169"/>
      <c r="C38" s="169"/>
      <c r="D38" s="169"/>
      <c r="E38" s="169"/>
      <c r="F38" s="169"/>
      <c r="G38" s="169"/>
      <c r="H38" s="169"/>
      <c r="I38" s="170"/>
    </row>
    <row r="39" spans="1:209" ht="17.25" customHeight="1" thickBot="1" x14ac:dyDescent="0.3">
      <c r="A39" s="77"/>
      <c r="B39" s="77"/>
      <c r="C39" s="77"/>
      <c r="D39" s="77"/>
      <c r="E39" s="77"/>
      <c r="F39" s="77"/>
      <c r="G39" s="77"/>
      <c r="H39" s="77"/>
    </row>
    <row r="40" spans="1:209" ht="16.5" customHeight="1" thickBot="1" x14ac:dyDescent="0.25">
      <c r="A40" s="130" t="s">
        <v>65</v>
      </c>
      <c r="B40" s="131"/>
      <c r="C40" s="131"/>
      <c r="D40" s="131"/>
      <c r="E40" s="131"/>
      <c r="F40" s="131"/>
      <c r="G40" s="131"/>
      <c r="H40" s="131"/>
      <c r="I40" s="132"/>
    </row>
    <row r="41" spans="1:209" ht="15.75" customHeight="1" thickBot="1" x14ac:dyDescent="0.3">
      <c r="A41" s="73" t="s">
        <v>56</v>
      </c>
      <c r="B41" s="76">
        <v>0.25</v>
      </c>
      <c r="C41" s="73">
        <v>0.5</v>
      </c>
      <c r="D41" s="73">
        <v>1</v>
      </c>
      <c r="E41" s="73">
        <v>2</v>
      </c>
      <c r="F41" s="73">
        <v>3</v>
      </c>
      <c r="G41" s="73">
        <v>6</v>
      </c>
      <c r="H41" s="73">
        <v>12</v>
      </c>
      <c r="I41" s="73">
        <v>24</v>
      </c>
    </row>
    <row r="42" spans="1:209" ht="16.5" customHeight="1" thickBot="1" x14ac:dyDescent="0.3">
      <c r="A42" s="73" t="s">
        <v>57</v>
      </c>
      <c r="B42" s="74">
        <v>39</v>
      </c>
      <c r="C42" s="74">
        <v>69</v>
      </c>
      <c r="D42" s="72">
        <v>85</v>
      </c>
      <c r="E42" s="72">
        <v>117</v>
      </c>
      <c r="F42" s="72">
        <v>130</v>
      </c>
      <c r="G42" s="72">
        <v>158</v>
      </c>
      <c r="H42" s="72">
        <v>168</v>
      </c>
      <c r="I42" s="72">
        <v>181</v>
      </c>
    </row>
    <row r="43" spans="1:209" ht="16.5" thickBot="1" x14ac:dyDescent="0.3">
      <c r="A43" s="73" t="s">
        <v>58</v>
      </c>
      <c r="B43" s="74">
        <v>17</v>
      </c>
      <c r="C43" s="74">
        <v>17</v>
      </c>
      <c r="D43" s="72">
        <v>2</v>
      </c>
      <c r="E43" s="72">
        <v>2</v>
      </c>
      <c r="F43" s="72">
        <v>2</v>
      </c>
      <c r="G43" s="72">
        <v>2</v>
      </c>
      <c r="H43" s="72">
        <v>2</v>
      </c>
      <c r="I43" s="72">
        <v>4</v>
      </c>
    </row>
    <row r="44" spans="1:209" ht="17.25" customHeight="1" thickBot="1" x14ac:dyDescent="0.3">
      <c r="A44" s="73" t="s">
        <v>38</v>
      </c>
      <c r="B44" s="74">
        <v>2003</v>
      </c>
      <c r="C44" s="74">
        <v>2003</v>
      </c>
      <c r="D44" s="72">
        <v>1984</v>
      </c>
      <c r="E44" s="72">
        <v>1984</v>
      </c>
      <c r="F44" s="72">
        <v>1984</v>
      </c>
      <c r="G44" s="72">
        <v>1984</v>
      </c>
      <c r="H44" s="72">
        <v>1984</v>
      </c>
      <c r="I44" s="72">
        <v>1995</v>
      </c>
    </row>
    <row r="45" spans="1:209" ht="16.5" customHeight="1" thickBot="1" x14ac:dyDescent="0.3">
      <c r="A45" s="127" t="s">
        <v>126</v>
      </c>
      <c r="B45" s="128"/>
      <c r="C45" s="128"/>
      <c r="D45" s="128"/>
      <c r="E45" s="128"/>
      <c r="F45" s="128"/>
      <c r="G45" s="128"/>
      <c r="H45" s="128"/>
      <c r="I45" s="129"/>
    </row>
    <row r="46" spans="1:209" s="84" customFormat="1" ht="16.5" customHeight="1" thickBot="1" x14ac:dyDescent="0.25">
      <c r="A46" s="130" t="s">
        <v>64</v>
      </c>
      <c r="B46" s="131"/>
      <c r="C46" s="131"/>
      <c r="D46" s="131"/>
      <c r="E46" s="131"/>
      <c r="F46" s="131"/>
      <c r="G46" s="131"/>
      <c r="H46" s="131"/>
      <c r="I46" s="132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  <c r="DQ46" s="86"/>
      <c r="DR46" s="86"/>
      <c r="DS46" s="86"/>
      <c r="DT46" s="86"/>
      <c r="DU46" s="86"/>
      <c r="DV46" s="86"/>
      <c r="DW46" s="86"/>
      <c r="DX46" s="86"/>
      <c r="DY46" s="86"/>
      <c r="DZ46" s="86"/>
      <c r="EA46" s="86"/>
      <c r="EB46" s="86"/>
      <c r="EC46" s="86"/>
      <c r="ED46" s="86"/>
      <c r="EE46" s="86"/>
      <c r="EF46" s="86"/>
      <c r="EG46" s="86"/>
      <c r="EH46" s="86"/>
      <c r="EI46" s="86"/>
      <c r="EJ46" s="86"/>
      <c r="EK46" s="86"/>
      <c r="EL46" s="86"/>
      <c r="EM46" s="86"/>
      <c r="EN46" s="86"/>
      <c r="EO46" s="86"/>
      <c r="EP46" s="86"/>
      <c r="EQ46" s="86"/>
      <c r="ER46" s="86"/>
      <c r="ES46" s="86"/>
      <c r="ET46" s="86"/>
      <c r="EU46" s="86"/>
      <c r="EV46" s="86"/>
      <c r="EW46" s="86"/>
      <c r="EX46" s="86"/>
      <c r="EY46" s="86"/>
      <c r="EZ46" s="86"/>
      <c r="FA46" s="86"/>
      <c r="FB46" s="86"/>
      <c r="FC46" s="86"/>
      <c r="FD46" s="86"/>
      <c r="FE46" s="86"/>
      <c r="FF46" s="86"/>
      <c r="FG46" s="86"/>
      <c r="FH46" s="86"/>
      <c r="FI46" s="86"/>
      <c r="FJ46" s="86"/>
      <c r="FK46" s="86"/>
      <c r="FL46" s="86"/>
      <c r="FM46" s="86"/>
      <c r="FN46" s="86"/>
      <c r="FO46" s="86"/>
      <c r="FP46" s="86"/>
      <c r="FQ46" s="86"/>
      <c r="FR46" s="86"/>
      <c r="FS46" s="86"/>
      <c r="FT46" s="86"/>
      <c r="FU46" s="86"/>
      <c r="FV46" s="86"/>
      <c r="FW46" s="86"/>
      <c r="FX46" s="86"/>
      <c r="FY46" s="86"/>
      <c r="FZ46" s="86"/>
      <c r="GA46" s="86"/>
      <c r="GB46" s="86"/>
      <c r="GC46" s="86"/>
      <c r="GD46" s="86"/>
      <c r="GE46" s="86"/>
      <c r="GF46" s="86"/>
      <c r="GG46" s="86"/>
      <c r="GH46" s="86"/>
      <c r="GI46" s="86"/>
      <c r="GJ46" s="86"/>
      <c r="GK46" s="86"/>
      <c r="GL46" s="86"/>
      <c r="GM46" s="86"/>
      <c r="GN46" s="86"/>
      <c r="GO46" s="86"/>
      <c r="GP46" s="86"/>
      <c r="GQ46" s="86"/>
      <c r="GR46" s="86"/>
      <c r="GS46" s="86"/>
      <c r="GT46" s="86"/>
      <c r="GU46" s="86"/>
      <c r="GV46" s="86"/>
      <c r="GW46" s="86"/>
      <c r="GX46" s="86"/>
      <c r="GY46" s="86"/>
      <c r="GZ46" s="86"/>
      <c r="HA46" s="86"/>
    </row>
    <row r="47" spans="1:209" s="84" customFormat="1" ht="15.75" customHeight="1" thickBot="1" x14ac:dyDescent="0.3">
      <c r="A47" s="166"/>
      <c r="B47" s="167"/>
      <c r="C47" s="136" t="s">
        <v>59</v>
      </c>
      <c r="D47" s="137"/>
      <c r="E47" s="137"/>
      <c r="F47" s="126"/>
      <c r="G47" s="136" t="s">
        <v>60</v>
      </c>
      <c r="H47" s="137"/>
      <c r="I47" s="12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86"/>
      <c r="CJ47" s="86"/>
      <c r="CK47" s="86"/>
      <c r="CL47" s="86"/>
      <c r="CM47" s="86"/>
      <c r="CN47" s="86"/>
      <c r="CO47" s="86"/>
      <c r="CP47" s="86"/>
      <c r="CQ47" s="86"/>
      <c r="CR47" s="86"/>
      <c r="CS47" s="86"/>
      <c r="CT47" s="86"/>
      <c r="CU47" s="86"/>
      <c r="CV47" s="86"/>
      <c r="CW47" s="86"/>
      <c r="CX47" s="86"/>
      <c r="CY47" s="86"/>
      <c r="CZ47" s="86"/>
      <c r="DA47" s="86"/>
      <c r="DB47" s="86"/>
      <c r="DC47" s="86"/>
      <c r="DD47" s="86"/>
      <c r="DE47" s="86"/>
      <c r="DF47" s="86"/>
      <c r="DG47" s="86"/>
      <c r="DH47" s="86"/>
      <c r="DI47" s="86"/>
      <c r="DJ47" s="86"/>
      <c r="DK47" s="86"/>
      <c r="DL47" s="86"/>
      <c r="DM47" s="86"/>
      <c r="DN47" s="86"/>
      <c r="DO47" s="86"/>
      <c r="DP47" s="86"/>
      <c r="DQ47" s="86"/>
      <c r="DR47" s="86"/>
      <c r="DS47" s="86"/>
      <c r="DT47" s="86"/>
      <c r="DU47" s="86"/>
      <c r="DV47" s="86"/>
      <c r="DW47" s="86"/>
      <c r="DX47" s="86"/>
      <c r="DY47" s="86"/>
      <c r="DZ47" s="86"/>
      <c r="EA47" s="86"/>
      <c r="EB47" s="86"/>
      <c r="EC47" s="86"/>
      <c r="ED47" s="86"/>
      <c r="EE47" s="86"/>
      <c r="EF47" s="86"/>
      <c r="EG47" s="86"/>
      <c r="EH47" s="86"/>
      <c r="EI47" s="86"/>
      <c r="EJ47" s="86"/>
      <c r="EK47" s="86"/>
      <c r="EL47" s="86"/>
      <c r="EM47" s="86"/>
      <c r="EN47" s="86"/>
      <c r="EO47" s="86"/>
      <c r="EP47" s="86"/>
      <c r="EQ47" s="86"/>
      <c r="ER47" s="86"/>
      <c r="ES47" s="86"/>
      <c r="ET47" s="86"/>
      <c r="EU47" s="86"/>
      <c r="EV47" s="86"/>
      <c r="EW47" s="86"/>
      <c r="EX47" s="86"/>
      <c r="EY47" s="86"/>
      <c r="EZ47" s="86"/>
      <c r="FA47" s="86"/>
      <c r="FB47" s="86"/>
      <c r="FC47" s="86"/>
      <c r="FD47" s="86"/>
      <c r="FE47" s="86"/>
      <c r="FF47" s="86"/>
      <c r="FG47" s="86"/>
      <c r="FH47" s="86"/>
      <c r="FI47" s="86"/>
      <c r="FJ47" s="86"/>
      <c r="FK47" s="86"/>
      <c r="FL47" s="86"/>
      <c r="FM47" s="86"/>
      <c r="FN47" s="86"/>
      <c r="FO47" s="86"/>
      <c r="FP47" s="86"/>
      <c r="FQ47" s="86"/>
      <c r="FR47" s="86"/>
      <c r="FS47" s="86"/>
      <c r="FT47" s="86"/>
      <c r="FU47" s="86"/>
      <c r="FV47" s="86"/>
      <c r="FW47" s="86"/>
      <c r="FX47" s="86"/>
      <c r="FY47" s="86"/>
      <c r="FZ47" s="86"/>
      <c r="GA47" s="86"/>
      <c r="GB47" s="86"/>
      <c r="GC47" s="86"/>
      <c r="GD47" s="86"/>
      <c r="GE47" s="86"/>
      <c r="GF47" s="86"/>
      <c r="GG47" s="86"/>
      <c r="GH47" s="86"/>
      <c r="GI47" s="86"/>
      <c r="GJ47" s="86"/>
      <c r="GK47" s="86"/>
      <c r="GL47" s="86"/>
      <c r="GM47" s="86"/>
      <c r="GN47" s="86"/>
      <c r="GO47" s="86"/>
      <c r="GP47" s="86"/>
      <c r="GQ47" s="86"/>
      <c r="GR47" s="86"/>
      <c r="GS47" s="86"/>
      <c r="GT47" s="86"/>
      <c r="GU47" s="86"/>
      <c r="GV47" s="86"/>
      <c r="GW47" s="86"/>
      <c r="GX47" s="86"/>
      <c r="GY47" s="86"/>
      <c r="GZ47" s="86"/>
      <c r="HA47" s="86"/>
    </row>
    <row r="48" spans="1:209" ht="21" customHeight="1" thickBot="1" x14ac:dyDescent="0.3">
      <c r="A48" s="136" t="s">
        <v>61</v>
      </c>
      <c r="B48" s="126"/>
      <c r="C48" s="127">
        <f>RECMAX!Q10</f>
        <v>512.4</v>
      </c>
      <c r="D48" s="128"/>
      <c r="E48" s="128"/>
      <c r="F48" s="129"/>
      <c r="G48" s="171">
        <f>RECMAX!G27</f>
        <v>147</v>
      </c>
      <c r="H48" s="128"/>
      <c r="I48" s="129"/>
    </row>
    <row r="49" spans="1:9" ht="15.75" customHeight="1" thickBot="1" x14ac:dyDescent="0.3">
      <c r="A49" s="136" t="s">
        <v>62</v>
      </c>
      <c r="B49" s="126"/>
      <c r="C49" s="172">
        <v>28826</v>
      </c>
      <c r="D49" s="173"/>
      <c r="E49" s="173"/>
      <c r="F49" s="174"/>
      <c r="G49" s="172">
        <v>35005</v>
      </c>
      <c r="H49" s="173"/>
      <c r="I49" s="174"/>
    </row>
    <row r="50" spans="1:9" ht="26.25" customHeight="1" thickBot="1" x14ac:dyDescent="0.3">
      <c r="A50" s="127" t="s">
        <v>126</v>
      </c>
      <c r="B50" s="128"/>
      <c r="C50" s="128"/>
      <c r="D50" s="128"/>
      <c r="E50" s="128"/>
      <c r="F50" s="128"/>
      <c r="G50" s="128"/>
      <c r="H50" s="128"/>
      <c r="I50" s="129"/>
    </row>
    <row r="51" spans="1:9" ht="18.75" customHeight="1" thickBot="1" x14ac:dyDescent="0.25">
      <c r="A51" s="130" t="s">
        <v>110</v>
      </c>
      <c r="B51" s="131"/>
      <c r="C51" s="131"/>
      <c r="D51" s="131"/>
      <c r="E51" s="131"/>
      <c r="F51" s="131"/>
      <c r="G51" s="131"/>
      <c r="H51" s="131"/>
      <c r="I51" s="132"/>
    </row>
    <row r="52" spans="1:9" ht="16.5" customHeight="1" thickBot="1" x14ac:dyDescent="0.25">
      <c r="A52" s="133" t="s">
        <v>111</v>
      </c>
      <c r="B52" s="134"/>
      <c r="C52" s="134"/>
      <c r="D52" s="134"/>
      <c r="E52" s="134"/>
      <c r="F52" s="134"/>
      <c r="G52" s="134"/>
      <c r="H52" s="134"/>
      <c r="I52" s="135"/>
    </row>
    <row r="53" spans="1:9" ht="15.75" customHeight="1" thickBot="1" x14ac:dyDescent="0.3">
      <c r="A53" s="136" t="s">
        <v>62</v>
      </c>
      <c r="B53" s="126"/>
      <c r="C53" s="136" t="s">
        <v>113</v>
      </c>
      <c r="D53" s="137"/>
      <c r="E53" s="137"/>
      <c r="F53" s="126"/>
      <c r="G53" s="136" t="s">
        <v>112</v>
      </c>
      <c r="H53" s="137"/>
      <c r="I53" s="126"/>
    </row>
    <row r="54" spans="1:9" ht="16.5" customHeight="1" thickBot="1" x14ac:dyDescent="0.3">
      <c r="A54" s="125">
        <v>30797</v>
      </c>
      <c r="B54" s="126"/>
      <c r="C54" s="127">
        <v>144.4</v>
      </c>
      <c r="D54" s="128"/>
      <c r="E54" s="128"/>
      <c r="F54" s="129"/>
      <c r="G54" s="127">
        <v>280</v>
      </c>
      <c r="H54" s="128"/>
      <c r="I54" s="129"/>
    </row>
    <row r="55" spans="1:9" ht="30" customHeight="1" thickBot="1" x14ac:dyDescent="0.3">
      <c r="A55" s="127" t="s">
        <v>127</v>
      </c>
      <c r="B55" s="138"/>
      <c r="C55" s="138"/>
      <c r="D55" s="138"/>
      <c r="E55" s="138"/>
      <c r="F55" s="138"/>
      <c r="G55" s="138"/>
      <c r="H55" s="138"/>
      <c r="I55" s="139"/>
    </row>
    <row r="56" spans="1:9" ht="16.5" customHeight="1" thickBot="1" x14ac:dyDescent="0.25">
      <c r="A56" s="130" t="s">
        <v>110</v>
      </c>
      <c r="B56" s="131"/>
      <c r="C56" s="131"/>
      <c r="D56" s="131"/>
      <c r="E56" s="131"/>
      <c r="F56" s="131"/>
      <c r="G56" s="131"/>
      <c r="H56" s="131"/>
      <c r="I56" s="132"/>
    </row>
    <row r="57" spans="1:9" ht="32.25" customHeight="1" thickBot="1" x14ac:dyDescent="0.25">
      <c r="A57" s="133" t="s">
        <v>114</v>
      </c>
      <c r="B57" s="134"/>
      <c r="C57" s="134"/>
      <c r="D57" s="134"/>
      <c r="E57" s="134"/>
      <c r="F57" s="134"/>
      <c r="G57" s="134"/>
      <c r="H57" s="134"/>
      <c r="I57" s="135"/>
    </row>
    <row r="58" spans="1:9" ht="23.25" customHeight="1" thickBot="1" x14ac:dyDescent="0.3">
      <c r="A58" s="136" t="s">
        <v>62</v>
      </c>
      <c r="B58" s="126"/>
      <c r="C58" s="136" t="s">
        <v>113</v>
      </c>
      <c r="D58" s="137"/>
      <c r="E58" s="137"/>
      <c r="F58" s="126"/>
      <c r="G58" s="136" t="s">
        <v>112</v>
      </c>
      <c r="H58" s="137"/>
      <c r="I58" s="126"/>
    </row>
    <row r="59" spans="1:9" ht="21" customHeight="1" thickBot="1" x14ac:dyDescent="0.3">
      <c r="A59" s="125">
        <v>31101</v>
      </c>
      <c r="B59" s="126"/>
      <c r="C59" s="127">
        <v>63.7</v>
      </c>
      <c r="D59" s="128"/>
      <c r="E59" s="128"/>
      <c r="F59" s="129"/>
      <c r="G59" s="127">
        <v>322</v>
      </c>
      <c r="H59" s="128"/>
      <c r="I59" s="129"/>
    </row>
    <row r="60" spans="1:9" ht="31.5" customHeight="1" thickBot="1" x14ac:dyDescent="0.3">
      <c r="A60" s="127" t="s">
        <v>128</v>
      </c>
      <c r="B60" s="138"/>
      <c r="C60" s="138"/>
      <c r="D60" s="138"/>
      <c r="E60" s="138"/>
      <c r="F60" s="138"/>
      <c r="G60" s="138"/>
      <c r="H60" s="138"/>
      <c r="I60" s="139"/>
    </row>
    <row r="61" spans="1:9" ht="16.5" customHeight="1" x14ac:dyDescent="0.25">
      <c r="A61" s="83"/>
      <c r="B61" s="83"/>
      <c r="C61" s="83"/>
      <c r="D61" s="83"/>
      <c r="E61" s="83"/>
      <c r="F61" s="83"/>
      <c r="G61" s="83"/>
      <c r="H61" s="83"/>
      <c r="I61" s="83"/>
    </row>
    <row r="62" spans="1:9" ht="22.5" customHeight="1" thickBot="1" x14ac:dyDescent="0.25">
      <c r="A62" s="84"/>
      <c r="B62" s="84"/>
      <c r="C62" s="84"/>
      <c r="D62" s="84"/>
      <c r="E62" s="84"/>
      <c r="F62" s="84"/>
      <c r="G62" s="84"/>
      <c r="H62" s="84"/>
      <c r="I62" s="84"/>
    </row>
    <row r="63" spans="1:9" ht="16.5" customHeight="1" thickTop="1" thickBot="1" x14ac:dyDescent="0.25">
      <c r="A63" s="161" t="s">
        <v>28</v>
      </c>
      <c r="B63" s="162"/>
      <c r="C63" s="162"/>
      <c r="D63" s="162"/>
      <c r="E63" s="163"/>
      <c r="F63" s="161" t="s">
        <v>29</v>
      </c>
      <c r="G63" s="162"/>
      <c r="H63" s="162"/>
      <c r="I63" s="163"/>
    </row>
    <row r="64" spans="1:9" ht="15.75" customHeight="1" thickTop="1" thickBot="1" x14ac:dyDescent="0.3">
      <c r="A64" s="78" t="s">
        <v>30</v>
      </c>
      <c r="B64" s="79" t="s">
        <v>31</v>
      </c>
      <c r="C64" s="79" t="s">
        <v>32</v>
      </c>
      <c r="D64" s="79" t="s">
        <v>33</v>
      </c>
      <c r="E64" s="80" t="s">
        <v>107</v>
      </c>
      <c r="F64" s="78" t="s">
        <v>34</v>
      </c>
      <c r="G64" s="81" t="s">
        <v>35</v>
      </c>
      <c r="H64" s="140" t="s">
        <v>36</v>
      </c>
      <c r="I64" s="176"/>
    </row>
    <row r="65" spans="1:209" ht="32.25" customHeight="1" thickTop="1" x14ac:dyDescent="0.2">
      <c r="A65" s="149" t="s">
        <v>42</v>
      </c>
      <c r="B65" s="151">
        <f>RFAMT!D155</f>
        <v>183.15405405405406</v>
      </c>
      <c r="C65" s="153" t="str">
        <f>RFAMT!D158&amp;" ("&amp;RFAMT!D159&amp;")"</f>
        <v>528.3 (1913)</v>
      </c>
      <c r="D65" s="153" t="str">
        <f>RFAMT!D161&amp;" ("&amp;RFAMT!D162&amp;")"</f>
        <v>6.2 (2016)</v>
      </c>
      <c r="E65" s="155" t="str">
        <f>RECMAX!F10&amp;" ("&amp;RECMAX!F11&amp;" / "&amp;RECMAX!F12&amp;")"</f>
        <v>122.8 (08 / 2004)</v>
      </c>
      <c r="F65" s="157">
        <f>RFDY03!D130</f>
        <v>13.476190476190476</v>
      </c>
      <c r="G65" s="155" t="str">
        <f>RFDY03!D132&amp;" ("&amp;RFDY03!D133&amp;")"</f>
        <v>23 (1945)</v>
      </c>
      <c r="H65" s="177" t="str">
        <f>RFDY03!D134&amp;" ("&amp;RFDY03!D135&amp;")"</f>
        <v>3 (1983)</v>
      </c>
      <c r="I65" s="178"/>
    </row>
    <row r="66" spans="1:209" ht="16.5" customHeight="1" thickBot="1" x14ac:dyDescent="0.25">
      <c r="A66" s="150"/>
      <c r="B66" s="152"/>
      <c r="C66" s="154"/>
      <c r="D66" s="154"/>
      <c r="E66" s="175"/>
      <c r="F66" s="158"/>
      <c r="G66" s="175"/>
      <c r="H66" s="179"/>
      <c r="I66" s="180"/>
    </row>
    <row r="67" spans="1:209" s="84" customFormat="1" ht="16.5" customHeight="1" thickTop="1" x14ac:dyDescent="0.25">
      <c r="A67" s="146" t="s">
        <v>123</v>
      </c>
      <c r="B67" s="147"/>
      <c r="C67" s="147"/>
      <c r="D67" s="147"/>
      <c r="E67" s="147"/>
      <c r="F67" s="147"/>
      <c r="G67" s="147"/>
      <c r="H67" s="147"/>
      <c r="I67" s="148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  <c r="BW67" s="86"/>
      <c r="BX67" s="86"/>
      <c r="BY67" s="86"/>
      <c r="BZ67" s="86"/>
      <c r="CA67" s="86"/>
      <c r="CB67" s="86"/>
      <c r="CC67" s="86"/>
      <c r="CD67" s="86"/>
      <c r="CE67" s="86"/>
      <c r="CF67" s="86"/>
      <c r="CG67" s="86"/>
      <c r="CH67" s="86"/>
      <c r="CI67" s="86"/>
      <c r="CJ67" s="86"/>
      <c r="CK67" s="86"/>
      <c r="CL67" s="86"/>
      <c r="CM67" s="86"/>
      <c r="CN67" s="86"/>
      <c r="CO67" s="86"/>
      <c r="CP67" s="86"/>
      <c r="CQ67" s="86"/>
      <c r="CR67" s="86"/>
      <c r="CS67" s="86"/>
      <c r="CT67" s="86"/>
      <c r="CU67" s="86"/>
      <c r="CV67" s="86"/>
      <c r="CW67" s="86"/>
      <c r="CX67" s="86"/>
      <c r="CY67" s="86"/>
      <c r="CZ67" s="86"/>
      <c r="DA67" s="86"/>
      <c r="DB67" s="86"/>
      <c r="DC67" s="86"/>
      <c r="DD67" s="86"/>
      <c r="DE67" s="86"/>
      <c r="DF67" s="86"/>
      <c r="DG67" s="86"/>
      <c r="DH67" s="86"/>
      <c r="DI67" s="86"/>
      <c r="DJ67" s="86"/>
      <c r="DK67" s="86"/>
      <c r="DL67" s="86"/>
      <c r="DM67" s="86"/>
      <c r="DN67" s="86"/>
      <c r="DO67" s="86"/>
      <c r="DP67" s="86"/>
      <c r="DQ67" s="86"/>
      <c r="DR67" s="86"/>
      <c r="DS67" s="86"/>
      <c r="DT67" s="86"/>
      <c r="DU67" s="86"/>
      <c r="DV67" s="86"/>
      <c r="DW67" s="86"/>
      <c r="DX67" s="86"/>
      <c r="DY67" s="86"/>
      <c r="DZ67" s="86"/>
      <c r="EA67" s="86"/>
      <c r="EB67" s="86"/>
      <c r="EC67" s="86"/>
      <c r="ED67" s="86"/>
      <c r="EE67" s="86"/>
      <c r="EF67" s="86"/>
      <c r="EG67" s="86"/>
      <c r="EH67" s="86"/>
      <c r="EI67" s="86"/>
      <c r="EJ67" s="86"/>
      <c r="EK67" s="86"/>
      <c r="EL67" s="86"/>
      <c r="EM67" s="86"/>
      <c r="EN67" s="86"/>
      <c r="EO67" s="86"/>
      <c r="EP67" s="86"/>
      <c r="EQ67" s="86"/>
      <c r="ER67" s="86"/>
      <c r="ES67" s="86"/>
      <c r="ET67" s="86"/>
      <c r="EU67" s="86"/>
      <c r="EV67" s="86"/>
      <c r="EW67" s="86"/>
      <c r="EX67" s="86"/>
      <c r="EY67" s="86"/>
      <c r="EZ67" s="86"/>
      <c r="FA67" s="86"/>
      <c r="FB67" s="86"/>
      <c r="FC67" s="86"/>
      <c r="FD67" s="86"/>
      <c r="FE67" s="86"/>
      <c r="FF67" s="86"/>
      <c r="FG67" s="86"/>
      <c r="FH67" s="86"/>
      <c r="FI67" s="86"/>
      <c r="FJ67" s="86"/>
      <c r="FK67" s="86"/>
      <c r="FL67" s="86"/>
      <c r="FM67" s="86"/>
      <c r="FN67" s="86"/>
      <c r="FO67" s="86"/>
      <c r="FP67" s="86"/>
      <c r="FQ67" s="86"/>
      <c r="FR67" s="86"/>
      <c r="FS67" s="86"/>
      <c r="FT67" s="86"/>
      <c r="FU67" s="86"/>
      <c r="FV67" s="86"/>
      <c r="FW67" s="86"/>
      <c r="FX67" s="86"/>
      <c r="FY67" s="86"/>
      <c r="FZ67" s="86"/>
      <c r="GA67" s="86"/>
      <c r="GB67" s="86"/>
      <c r="GC67" s="86"/>
      <c r="GD67" s="86"/>
      <c r="GE67" s="86"/>
      <c r="GF67" s="86"/>
      <c r="GG67" s="86"/>
      <c r="GH67" s="86"/>
      <c r="GI67" s="86"/>
      <c r="GJ67" s="86"/>
      <c r="GK67" s="86"/>
      <c r="GL67" s="86"/>
      <c r="GM67" s="86"/>
      <c r="GN67" s="86"/>
      <c r="GO67" s="86"/>
      <c r="GP67" s="86"/>
      <c r="GQ67" s="86"/>
      <c r="GR67" s="86"/>
      <c r="GS67" s="86"/>
      <c r="GT67" s="86"/>
      <c r="GU67" s="86"/>
      <c r="GV67" s="86"/>
      <c r="GW67" s="86"/>
      <c r="GX67" s="86"/>
      <c r="GY67" s="86"/>
      <c r="GZ67" s="86"/>
      <c r="HA67" s="86"/>
    </row>
    <row r="68" spans="1:209" s="84" customFormat="1" ht="12.75" customHeight="1" x14ac:dyDescent="0.25">
      <c r="A68" s="146" t="s">
        <v>124</v>
      </c>
      <c r="B68" s="147"/>
      <c r="C68" s="147"/>
      <c r="D68" s="147"/>
      <c r="E68" s="147"/>
      <c r="F68" s="147"/>
      <c r="G68" s="147"/>
      <c r="H68" s="147"/>
      <c r="I68" s="148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86"/>
      <c r="BG68" s="86"/>
      <c r="BH68" s="86"/>
      <c r="BI68" s="86"/>
      <c r="BJ68" s="86"/>
      <c r="BK68" s="86"/>
      <c r="BL68" s="86"/>
      <c r="BM68" s="86"/>
      <c r="BN68" s="86"/>
      <c r="BO68" s="86"/>
      <c r="BP68" s="86"/>
      <c r="BQ68" s="86"/>
      <c r="BR68" s="86"/>
      <c r="BS68" s="86"/>
      <c r="BT68" s="86"/>
      <c r="BU68" s="86"/>
      <c r="BV68" s="86"/>
      <c r="BW68" s="86"/>
      <c r="BX68" s="86"/>
      <c r="BY68" s="86"/>
      <c r="BZ68" s="86"/>
      <c r="CA68" s="86"/>
      <c r="CB68" s="86"/>
      <c r="CC68" s="86"/>
      <c r="CD68" s="86"/>
      <c r="CE68" s="86"/>
      <c r="CF68" s="86"/>
      <c r="CG68" s="86"/>
      <c r="CH68" s="86"/>
      <c r="CI68" s="86"/>
      <c r="CJ68" s="86"/>
      <c r="CK68" s="86"/>
      <c r="CL68" s="86"/>
      <c r="CM68" s="86"/>
      <c r="CN68" s="86"/>
      <c r="CO68" s="86"/>
      <c r="CP68" s="86"/>
      <c r="CQ68" s="86"/>
      <c r="CR68" s="86"/>
      <c r="CS68" s="86"/>
      <c r="CT68" s="86"/>
      <c r="CU68" s="86"/>
      <c r="CV68" s="86"/>
      <c r="CW68" s="86"/>
      <c r="CX68" s="86"/>
      <c r="CY68" s="86"/>
      <c r="CZ68" s="86"/>
      <c r="DA68" s="86"/>
      <c r="DB68" s="86"/>
      <c r="DC68" s="86"/>
      <c r="DD68" s="86"/>
      <c r="DE68" s="86"/>
      <c r="DF68" s="86"/>
      <c r="DG68" s="86"/>
      <c r="DH68" s="86"/>
      <c r="DI68" s="86"/>
      <c r="DJ68" s="86"/>
      <c r="DK68" s="86"/>
      <c r="DL68" s="86"/>
      <c r="DM68" s="86"/>
      <c r="DN68" s="86"/>
      <c r="DO68" s="86"/>
      <c r="DP68" s="86"/>
      <c r="DQ68" s="86"/>
      <c r="DR68" s="86"/>
      <c r="DS68" s="86"/>
      <c r="DT68" s="86"/>
      <c r="DU68" s="86"/>
      <c r="DV68" s="86"/>
      <c r="DW68" s="86"/>
      <c r="DX68" s="86"/>
      <c r="DY68" s="86"/>
      <c r="DZ68" s="86"/>
      <c r="EA68" s="86"/>
      <c r="EB68" s="86"/>
      <c r="EC68" s="86"/>
      <c r="ED68" s="86"/>
      <c r="EE68" s="86"/>
      <c r="EF68" s="86"/>
      <c r="EG68" s="86"/>
      <c r="EH68" s="86"/>
      <c r="EI68" s="86"/>
      <c r="EJ68" s="86"/>
      <c r="EK68" s="86"/>
      <c r="EL68" s="86"/>
      <c r="EM68" s="86"/>
      <c r="EN68" s="86"/>
      <c r="EO68" s="86"/>
      <c r="EP68" s="86"/>
      <c r="EQ68" s="86"/>
      <c r="ER68" s="86"/>
      <c r="ES68" s="86"/>
      <c r="ET68" s="86"/>
      <c r="EU68" s="86"/>
      <c r="EV68" s="86"/>
      <c r="EW68" s="86"/>
      <c r="EX68" s="86"/>
      <c r="EY68" s="86"/>
      <c r="EZ68" s="86"/>
      <c r="FA68" s="86"/>
      <c r="FB68" s="86"/>
      <c r="FC68" s="86"/>
      <c r="FD68" s="86"/>
      <c r="FE68" s="86"/>
      <c r="FF68" s="86"/>
      <c r="FG68" s="86"/>
      <c r="FH68" s="86"/>
      <c r="FI68" s="86"/>
      <c r="FJ68" s="86"/>
      <c r="FK68" s="86"/>
      <c r="FL68" s="86"/>
      <c r="FM68" s="86"/>
      <c r="FN68" s="86"/>
      <c r="FO68" s="86"/>
      <c r="FP68" s="86"/>
      <c r="FQ68" s="86"/>
      <c r="FR68" s="86"/>
      <c r="FS68" s="86"/>
      <c r="FT68" s="86"/>
      <c r="FU68" s="86"/>
      <c r="FV68" s="86"/>
      <c r="FW68" s="86"/>
      <c r="FX68" s="86"/>
      <c r="FY68" s="86"/>
      <c r="FZ68" s="86"/>
      <c r="GA68" s="86"/>
      <c r="GB68" s="86"/>
      <c r="GC68" s="86"/>
      <c r="GD68" s="86"/>
      <c r="GE68" s="86"/>
      <c r="GF68" s="86"/>
      <c r="GG68" s="86"/>
      <c r="GH68" s="86"/>
      <c r="GI68" s="86"/>
      <c r="GJ68" s="86"/>
      <c r="GK68" s="86"/>
      <c r="GL68" s="86"/>
      <c r="GM68" s="86"/>
      <c r="GN68" s="86"/>
      <c r="GO68" s="86"/>
      <c r="GP68" s="86"/>
      <c r="GQ68" s="86"/>
      <c r="GR68" s="86"/>
      <c r="GS68" s="86"/>
      <c r="GT68" s="86"/>
      <c r="GU68" s="86"/>
      <c r="GV68" s="86"/>
      <c r="GW68" s="86"/>
      <c r="GX68" s="86"/>
      <c r="GY68" s="86"/>
      <c r="GZ68" s="86"/>
      <c r="HA68" s="86"/>
    </row>
    <row r="69" spans="1:209" ht="13.5" customHeight="1" thickBot="1" x14ac:dyDescent="0.3">
      <c r="A69" s="168" t="s">
        <v>125</v>
      </c>
      <c r="B69" s="169"/>
      <c r="C69" s="169"/>
      <c r="D69" s="169"/>
      <c r="E69" s="169"/>
      <c r="F69" s="169"/>
      <c r="G69" s="169"/>
      <c r="H69" s="169"/>
      <c r="I69" s="170"/>
    </row>
    <row r="70" spans="1:209" ht="16.5" customHeight="1" thickBot="1" x14ac:dyDescent="0.3">
      <c r="A70" s="77"/>
      <c r="B70" s="77"/>
      <c r="C70" s="77"/>
      <c r="D70" s="77"/>
      <c r="E70" s="77"/>
      <c r="F70" s="77"/>
      <c r="G70" s="77"/>
      <c r="H70" s="77"/>
    </row>
    <row r="71" spans="1:209" ht="15.75" customHeight="1" thickBot="1" x14ac:dyDescent="0.25">
      <c r="A71" s="130" t="s">
        <v>98</v>
      </c>
      <c r="B71" s="131"/>
      <c r="C71" s="131"/>
      <c r="D71" s="131"/>
      <c r="E71" s="131"/>
      <c r="F71" s="131"/>
      <c r="G71" s="131"/>
      <c r="H71" s="131"/>
      <c r="I71" s="132"/>
    </row>
    <row r="72" spans="1:209" ht="16.5" customHeight="1" thickBot="1" x14ac:dyDescent="0.3">
      <c r="A72" s="73" t="s">
        <v>56</v>
      </c>
      <c r="B72" s="76">
        <v>0.25</v>
      </c>
      <c r="C72" s="73">
        <v>0.5</v>
      </c>
      <c r="D72" s="73">
        <v>1</v>
      </c>
      <c r="E72" s="73">
        <v>2</v>
      </c>
      <c r="F72" s="73">
        <v>3</v>
      </c>
      <c r="G72" s="73">
        <v>6</v>
      </c>
      <c r="H72" s="73">
        <v>12</v>
      </c>
      <c r="I72" s="73">
        <v>24</v>
      </c>
    </row>
    <row r="73" spans="1:209" ht="17.25" customHeight="1" thickBot="1" x14ac:dyDescent="0.3">
      <c r="A73" s="73" t="s">
        <v>57</v>
      </c>
      <c r="B73" s="74">
        <v>47</v>
      </c>
      <c r="C73" s="74">
        <v>58</v>
      </c>
      <c r="D73" s="72">
        <v>76</v>
      </c>
      <c r="E73" s="72">
        <v>113</v>
      </c>
      <c r="F73" s="72">
        <v>113</v>
      </c>
      <c r="G73" s="72">
        <v>113</v>
      </c>
      <c r="H73" s="72">
        <v>113</v>
      </c>
      <c r="I73" s="72">
        <v>123</v>
      </c>
    </row>
    <row r="74" spans="1:209" ht="16.5" thickBot="1" x14ac:dyDescent="0.3">
      <c r="A74" s="73" t="s">
        <v>58</v>
      </c>
      <c r="B74" s="74">
        <v>25</v>
      </c>
      <c r="C74" s="74">
        <v>25</v>
      </c>
      <c r="D74" s="72">
        <v>28</v>
      </c>
      <c r="E74" s="72">
        <v>10</v>
      </c>
      <c r="F74" s="72">
        <v>10</v>
      </c>
      <c r="G74" s="72">
        <v>10</v>
      </c>
      <c r="H74" s="72">
        <v>10</v>
      </c>
      <c r="I74" s="72">
        <v>8</v>
      </c>
    </row>
    <row r="75" spans="1:209" ht="16.5" customHeight="1" thickBot="1" x14ac:dyDescent="0.3">
      <c r="A75" s="73" t="s">
        <v>38</v>
      </c>
      <c r="B75" s="74">
        <v>1973</v>
      </c>
      <c r="C75" s="74">
        <v>1973</v>
      </c>
      <c r="D75" s="72">
        <v>1970</v>
      </c>
      <c r="E75" s="72">
        <v>1961</v>
      </c>
      <c r="F75" s="72">
        <v>1961</v>
      </c>
      <c r="G75" s="72">
        <v>1961</v>
      </c>
      <c r="H75" s="72">
        <v>1961</v>
      </c>
      <c r="I75" s="72">
        <v>2004</v>
      </c>
    </row>
    <row r="76" spans="1:209" ht="21" customHeight="1" thickBot="1" x14ac:dyDescent="0.3">
      <c r="A76" s="127" t="s">
        <v>126</v>
      </c>
      <c r="B76" s="128"/>
      <c r="C76" s="128"/>
      <c r="D76" s="128"/>
      <c r="E76" s="128"/>
      <c r="F76" s="128"/>
      <c r="G76" s="128"/>
      <c r="H76" s="128"/>
      <c r="I76" s="129"/>
    </row>
    <row r="77" spans="1:209" ht="17.25" customHeight="1" thickBot="1" x14ac:dyDescent="0.25">
      <c r="A77" s="130" t="s">
        <v>64</v>
      </c>
      <c r="B77" s="131"/>
      <c r="C77" s="131"/>
      <c r="D77" s="131"/>
      <c r="E77" s="131"/>
      <c r="F77" s="131"/>
      <c r="G77" s="131"/>
      <c r="H77" s="131"/>
      <c r="I77" s="132"/>
    </row>
    <row r="78" spans="1:209" ht="16.5" customHeight="1" thickBot="1" x14ac:dyDescent="0.3">
      <c r="A78" s="166"/>
      <c r="B78" s="167"/>
      <c r="C78" s="136" t="s">
        <v>59</v>
      </c>
      <c r="D78" s="137"/>
      <c r="E78" s="137"/>
      <c r="F78" s="126"/>
      <c r="G78" s="136" t="s">
        <v>60</v>
      </c>
      <c r="H78" s="137"/>
      <c r="I78" s="126"/>
    </row>
    <row r="79" spans="1:209" ht="15.75" customHeight="1" thickBot="1" x14ac:dyDescent="0.3">
      <c r="A79" s="136" t="s">
        <v>61</v>
      </c>
      <c r="B79" s="126"/>
      <c r="C79" s="127">
        <f>RECMAX!Q10</f>
        <v>512.4</v>
      </c>
      <c r="D79" s="128"/>
      <c r="E79" s="128"/>
      <c r="F79" s="129"/>
      <c r="G79" s="171">
        <f>RECMAX!G27</f>
        <v>147</v>
      </c>
      <c r="H79" s="128"/>
      <c r="I79" s="129"/>
    </row>
    <row r="80" spans="1:209" ht="16.5" customHeight="1" thickBot="1" x14ac:dyDescent="0.3">
      <c r="A80" s="136" t="s">
        <v>62</v>
      </c>
      <c r="B80" s="126"/>
      <c r="C80" s="172">
        <v>28826</v>
      </c>
      <c r="D80" s="173"/>
      <c r="E80" s="173"/>
      <c r="F80" s="174"/>
      <c r="G80" s="172">
        <v>35005</v>
      </c>
      <c r="H80" s="173"/>
      <c r="I80" s="174"/>
    </row>
    <row r="81" spans="1:209" ht="15.75" customHeight="1" thickBot="1" x14ac:dyDescent="0.3">
      <c r="A81" s="127" t="s">
        <v>126</v>
      </c>
      <c r="B81" s="128"/>
      <c r="C81" s="128"/>
      <c r="D81" s="128"/>
      <c r="E81" s="128"/>
      <c r="F81" s="128"/>
      <c r="G81" s="128"/>
      <c r="H81" s="128"/>
      <c r="I81" s="129"/>
    </row>
    <row r="82" spans="1:209" ht="14.25" customHeight="1" thickBot="1" x14ac:dyDescent="0.25">
      <c r="A82" s="130" t="s">
        <v>110</v>
      </c>
      <c r="B82" s="131"/>
      <c r="C82" s="131"/>
      <c r="D82" s="131"/>
      <c r="E82" s="131"/>
      <c r="F82" s="131"/>
      <c r="G82" s="131"/>
      <c r="H82" s="131"/>
      <c r="I82" s="132"/>
    </row>
    <row r="83" spans="1:209" ht="13.5" customHeight="1" thickBot="1" x14ac:dyDescent="0.25">
      <c r="A83" s="133" t="s">
        <v>111</v>
      </c>
      <c r="B83" s="134"/>
      <c r="C83" s="134"/>
      <c r="D83" s="134"/>
      <c r="E83" s="134"/>
      <c r="F83" s="134"/>
      <c r="G83" s="134"/>
      <c r="H83" s="134"/>
      <c r="I83" s="135"/>
    </row>
    <row r="84" spans="1:209" ht="12.75" customHeight="1" thickBot="1" x14ac:dyDescent="0.3">
      <c r="A84" s="136" t="s">
        <v>62</v>
      </c>
      <c r="B84" s="126"/>
      <c r="C84" s="136" t="s">
        <v>113</v>
      </c>
      <c r="D84" s="137"/>
      <c r="E84" s="137"/>
      <c r="F84" s="126"/>
      <c r="G84" s="136" t="s">
        <v>112</v>
      </c>
      <c r="H84" s="137"/>
      <c r="I84" s="126"/>
    </row>
    <row r="85" spans="1:209" ht="13.5" customHeight="1" thickBot="1" x14ac:dyDescent="0.3">
      <c r="A85" s="125">
        <v>30797</v>
      </c>
      <c r="B85" s="126"/>
      <c r="C85" s="127">
        <v>144.4</v>
      </c>
      <c r="D85" s="128"/>
      <c r="E85" s="128"/>
      <c r="F85" s="129"/>
      <c r="G85" s="127">
        <v>280</v>
      </c>
      <c r="H85" s="128"/>
      <c r="I85" s="129"/>
    </row>
    <row r="86" spans="1:209" ht="34.5" customHeight="1" thickBot="1" x14ac:dyDescent="0.3">
      <c r="A86" s="127" t="s">
        <v>127</v>
      </c>
      <c r="B86" s="138"/>
      <c r="C86" s="138"/>
      <c r="D86" s="138"/>
      <c r="E86" s="138"/>
      <c r="F86" s="138"/>
      <c r="G86" s="138"/>
      <c r="H86" s="138"/>
      <c r="I86" s="139"/>
    </row>
    <row r="87" spans="1:209" ht="15.75" customHeight="1" thickBot="1" x14ac:dyDescent="0.25">
      <c r="A87" s="130" t="s">
        <v>110</v>
      </c>
      <c r="B87" s="131"/>
      <c r="C87" s="131"/>
      <c r="D87" s="131"/>
      <c r="E87" s="131"/>
      <c r="F87" s="131"/>
      <c r="G87" s="131"/>
      <c r="H87" s="131"/>
      <c r="I87" s="132"/>
    </row>
    <row r="88" spans="1:209" s="84" customFormat="1" ht="15.75" customHeight="1" thickBot="1" x14ac:dyDescent="0.25">
      <c r="A88" s="133" t="s">
        <v>114</v>
      </c>
      <c r="B88" s="134"/>
      <c r="C88" s="134"/>
      <c r="D88" s="134"/>
      <c r="E88" s="134"/>
      <c r="F88" s="134"/>
      <c r="G88" s="134"/>
      <c r="H88" s="134"/>
      <c r="I88" s="135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86"/>
      <c r="CF88" s="86"/>
      <c r="CG88" s="86"/>
      <c r="CH88" s="86"/>
      <c r="CI88" s="86"/>
      <c r="CJ88" s="86"/>
      <c r="CK88" s="86"/>
      <c r="CL88" s="86"/>
      <c r="CM88" s="86"/>
      <c r="CN88" s="86"/>
      <c r="CO88" s="86"/>
      <c r="CP88" s="86"/>
      <c r="CQ88" s="86"/>
      <c r="CR88" s="86"/>
      <c r="CS88" s="86"/>
      <c r="CT88" s="86"/>
      <c r="CU88" s="86"/>
      <c r="CV88" s="86"/>
      <c r="CW88" s="86"/>
      <c r="CX88" s="86"/>
      <c r="CY88" s="86"/>
      <c r="CZ88" s="86"/>
      <c r="DA88" s="86"/>
      <c r="DB88" s="86"/>
      <c r="DC88" s="86"/>
      <c r="DD88" s="86"/>
      <c r="DE88" s="86"/>
      <c r="DF88" s="86"/>
      <c r="DG88" s="86"/>
      <c r="DH88" s="86"/>
      <c r="DI88" s="86"/>
      <c r="DJ88" s="86"/>
      <c r="DK88" s="86"/>
      <c r="DL88" s="86"/>
      <c r="DM88" s="86"/>
      <c r="DN88" s="86"/>
      <c r="DO88" s="86"/>
      <c r="DP88" s="86"/>
      <c r="DQ88" s="86"/>
      <c r="DR88" s="86"/>
      <c r="DS88" s="86"/>
      <c r="DT88" s="86"/>
      <c r="DU88" s="86"/>
      <c r="DV88" s="86"/>
      <c r="DW88" s="86"/>
      <c r="DX88" s="86"/>
      <c r="DY88" s="86"/>
      <c r="DZ88" s="86"/>
      <c r="EA88" s="86"/>
      <c r="EB88" s="86"/>
      <c r="EC88" s="86"/>
      <c r="ED88" s="86"/>
      <c r="EE88" s="86"/>
      <c r="EF88" s="86"/>
      <c r="EG88" s="86"/>
      <c r="EH88" s="86"/>
      <c r="EI88" s="86"/>
      <c r="EJ88" s="86"/>
      <c r="EK88" s="86"/>
      <c r="EL88" s="86"/>
      <c r="EM88" s="86"/>
      <c r="EN88" s="86"/>
      <c r="EO88" s="86"/>
      <c r="EP88" s="86"/>
      <c r="EQ88" s="86"/>
      <c r="ER88" s="86"/>
      <c r="ES88" s="86"/>
      <c r="ET88" s="86"/>
      <c r="EU88" s="86"/>
      <c r="EV88" s="86"/>
      <c r="EW88" s="86"/>
      <c r="EX88" s="86"/>
      <c r="EY88" s="86"/>
      <c r="EZ88" s="86"/>
      <c r="FA88" s="86"/>
      <c r="FB88" s="86"/>
      <c r="FC88" s="86"/>
      <c r="FD88" s="86"/>
      <c r="FE88" s="86"/>
      <c r="FF88" s="86"/>
      <c r="FG88" s="86"/>
      <c r="FH88" s="86"/>
      <c r="FI88" s="86"/>
      <c r="FJ88" s="86"/>
      <c r="FK88" s="86"/>
      <c r="FL88" s="86"/>
      <c r="FM88" s="86"/>
      <c r="FN88" s="86"/>
      <c r="FO88" s="86"/>
      <c r="FP88" s="86"/>
      <c r="FQ88" s="86"/>
      <c r="FR88" s="86"/>
      <c r="FS88" s="86"/>
      <c r="FT88" s="86"/>
      <c r="FU88" s="86"/>
      <c r="FV88" s="86"/>
      <c r="FW88" s="86"/>
      <c r="FX88" s="86"/>
      <c r="FY88" s="86"/>
      <c r="FZ88" s="86"/>
      <c r="GA88" s="86"/>
      <c r="GB88" s="86"/>
      <c r="GC88" s="86"/>
      <c r="GD88" s="86"/>
      <c r="GE88" s="86"/>
      <c r="GF88" s="86"/>
      <c r="GG88" s="86"/>
      <c r="GH88" s="86"/>
      <c r="GI88" s="86"/>
      <c r="GJ88" s="86"/>
      <c r="GK88" s="86"/>
      <c r="GL88" s="86"/>
      <c r="GM88" s="86"/>
      <c r="GN88" s="86"/>
      <c r="GO88" s="86"/>
      <c r="GP88" s="86"/>
      <c r="GQ88" s="86"/>
      <c r="GR88" s="86"/>
      <c r="GS88" s="86"/>
      <c r="GT88" s="86"/>
      <c r="GU88" s="86"/>
      <c r="GV88" s="86"/>
      <c r="GW88" s="86"/>
      <c r="GX88" s="86"/>
      <c r="GY88" s="86"/>
      <c r="GZ88" s="86"/>
      <c r="HA88" s="86"/>
    </row>
    <row r="89" spans="1:209" s="84" customFormat="1" ht="15.75" customHeight="1" thickBot="1" x14ac:dyDescent="0.3">
      <c r="A89" s="136" t="s">
        <v>62</v>
      </c>
      <c r="B89" s="126"/>
      <c r="C89" s="136" t="s">
        <v>113</v>
      </c>
      <c r="D89" s="137"/>
      <c r="E89" s="137"/>
      <c r="F89" s="126"/>
      <c r="G89" s="136" t="s">
        <v>112</v>
      </c>
      <c r="H89" s="137"/>
      <c r="I89" s="12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86"/>
      <c r="CG89" s="86"/>
      <c r="CH89" s="86"/>
      <c r="CI89" s="86"/>
      <c r="CJ89" s="86"/>
      <c r="CK89" s="86"/>
      <c r="CL89" s="86"/>
      <c r="CM89" s="86"/>
      <c r="CN89" s="86"/>
      <c r="CO89" s="86"/>
      <c r="CP89" s="86"/>
      <c r="CQ89" s="86"/>
      <c r="CR89" s="86"/>
      <c r="CS89" s="86"/>
      <c r="CT89" s="86"/>
      <c r="CU89" s="86"/>
      <c r="CV89" s="86"/>
      <c r="CW89" s="86"/>
      <c r="CX89" s="86"/>
      <c r="CY89" s="86"/>
      <c r="CZ89" s="86"/>
      <c r="DA89" s="86"/>
      <c r="DB89" s="86"/>
      <c r="DC89" s="86"/>
      <c r="DD89" s="86"/>
      <c r="DE89" s="86"/>
      <c r="DF89" s="86"/>
      <c r="DG89" s="86"/>
      <c r="DH89" s="86"/>
      <c r="DI89" s="86"/>
      <c r="DJ89" s="86"/>
      <c r="DK89" s="86"/>
      <c r="DL89" s="86"/>
      <c r="DM89" s="86"/>
      <c r="DN89" s="86"/>
      <c r="DO89" s="86"/>
      <c r="DP89" s="86"/>
      <c r="DQ89" s="86"/>
      <c r="DR89" s="86"/>
      <c r="DS89" s="86"/>
      <c r="DT89" s="86"/>
      <c r="DU89" s="86"/>
      <c r="DV89" s="86"/>
      <c r="DW89" s="86"/>
      <c r="DX89" s="86"/>
      <c r="DY89" s="86"/>
      <c r="DZ89" s="86"/>
      <c r="EA89" s="86"/>
      <c r="EB89" s="86"/>
      <c r="EC89" s="86"/>
      <c r="ED89" s="86"/>
      <c r="EE89" s="86"/>
      <c r="EF89" s="86"/>
      <c r="EG89" s="86"/>
      <c r="EH89" s="86"/>
      <c r="EI89" s="86"/>
      <c r="EJ89" s="86"/>
      <c r="EK89" s="86"/>
      <c r="EL89" s="86"/>
      <c r="EM89" s="86"/>
      <c r="EN89" s="86"/>
      <c r="EO89" s="86"/>
      <c r="EP89" s="86"/>
      <c r="EQ89" s="86"/>
      <c r="ER89" s="86"/>
      <c r="ES89" s="86"/>
      <c r="ET89" s="86"/>
      <c r="EU89" s="86"/>
      <c r="EV89" s="86"/>
      <c r="EW89" s="86"/>
      <c r="EX89" s="86"/>
      <c r="EY89" s="86"/>
      <c r="EZ89" s="86"/>
      <c r="FA89" s="86"/>
      <c r="FB89" s="86"/>
      <c r="FC89" s="86"/>
      <c r="FD89" s="86"/>
      <c r="FE89" s="86"/>
      <c r="FF89" s="86"/>
      <c r="FG89" s="86"/>
      <c r="FH89" s="86"/>
      <c r="FI89" s="86"/>
      <c r="FJ89" s="86"/>
      <c r="FK89" s="86"/>
      <c r="FL89" s="86"/>
      <c r="FM89" s="86"/>
      <c r="FN89" s="86"/>
      <c r="FO89" s="86"/>
      <c r="FP89" s="86"/>
      <c r="FQ89" s="86"/>
      <c r="FR89" s="86"/>
      <c r="FS89" s="86"/>
      <c r="FT89" s="86"/>
      <c r="FU89" s="86"/>
      <c r="FV89" s="86"/>
      <c r="FW89" s="86"/>
      <c r="FX89" s="86"/>
      <c r="FY89" s="86"/>
      <c r="FZ89" s="86"/>
      <c r="GA89" s="86"/>
      <c r="GB89" s="86"/>
      <c r="GC89" s="86"/>
      <c r="GD89" s="86"/>
      <c r="GE89" s="86"/>
      <c r="GF89" s="86"/>
      <c r="GG89" s="86"/>
      <c r="GH89" s="86"/>
      <c r="GI89" s="86"/>
      <c r="GJ89" s="86"/>
      <c r="GK89" s="86"/>
      <c r="GL89" s="86"/>
      <c r="GM89" s="86"/>
      <c r="GN89" s="86"/>
      <c r="GO89" s="86"/>
      <c r="GP89" s="86"/>
      <c r="GQ89" s="86"/>
      <c r="GR89" s="86"/>
      <c r="GS89" s="86"/>
      <c r="GT89" s="86"/>
      <c r="GU89" s="86"/>
      <c r="GV89" s="86"/>
      <c r="GW89" s="86"/>
      <c r="GX89" s="86"/>
      <c r="GY89" s="86"/>
      <c r="GZ89" s="86"/>
      <c r="HA89" s="86"/>
    </row>
    <row r="90" spans="1:209" ht="16.5" customHeight="1" thickBot="1" x14ac:dyDescent="0.3">
      <c r="A90" s="125">
        <v>31101</v>
      </c>
      <c r="B90" s="126"/>
      <c r="C90" s="127">
        <v>63.7</v>
      </c>
      <c r="D90" s="128"/>
      <c r="E90" s="128"/>
      <c r="F90" s="129"/>
      <c r="G90" s="127">
        <v>322</v>
      </c>
      <c r="H90" s="128"/>
      <c r="I90" s="129"/>
    </row>
    <row r="91" spans="1:209" ht="30" customHeight="1" thickBot="1" x14ac:dyDescent="0.3">
      <c r="A91" s="127" t="s">
        <v>128</v>
      </c>
      <c r="B91" s="138"/>
      <c r="C91" s="138"/>
      <c r="D91" s="138"/>
      <c r="E91" s="138"/>
      <c r="F91" s="138"/>
      <c r="G91" s="138"/>
      <c r="H91" s="138"/>
      <c r="I91" s="139"/>
    </row>
    <row r="92" spans="1:209" ht="32.25" customHeight="1" x14ac:dyDescent="0.25">
      <c r="A92" s="83"/>
      <c r="B92" s="83"/>
      <c r="C92" s="83"/>
      <c r="D92" s="83"/>
      <c r="E92" s="83"/>
      <c r="F92" s="83"/>
      <c r="G92" s="83"/>
      <c r="H92" s="83"/>
      <c r="I92" s="83"/>
    </row>
    <row r="93" spans="1:209" ht="13.5" thickBot="1" x14ac:dyDescent="0.25">
      <c r="A93" s="84"/>
      <c r="B93" s="84"/>
      <c r="C93" s="84"/>
      <c r="D93" s="84"/>
      <c r="E93" s="84"/>
      <c r="F93" s="84"/>
      <c r="G93" s="84"/>
      <c r="H93" s="84"/>
      <c r="I93" s="84"/>
    </row>
    <row r="94" spans="1:209" ht="18.75" customHeight="1" thickTop="1" thickBot="1" x14ac:dyDescent="0.25">
      <c r="A94" s="161" t="s">
        <v>28</v>
      </c>
      <c r="B94" s="162"/>
      <c r="C94" s="162"/>
      <c r="D94" s="162"/>
      <c r="E94" s="163"/>
      <c r="F94" s="161" t="s">
        <v>29</v>
      </c>
      <c r="G94" s="162"/>
      <c r="H94" s="164"/>
      <c r="I94" s="165"/>
    </row>
    <row r="95" spans="1:209" ht="37.5" customHeight="1" thickTop="1" thickBot="1" x14ac:dyDescent="0.3">
      <c r="A95" s="78" t="s">
        <v>30</v>
      </c>
      <c r="B95" s="79" t="s">
        <v>31</v>
      </c>
      <c r="C95" s="79" t="s">
        <v>32</v>
      </c>
      <c r="D95" s="79" t="s">
        <v>33</v>
      </c>
      <c r="E95" s="80" t="s">
        <v>107</v>
      </c>
      <c r="F95" s="78" t="s">
        <v>34</v>
      </c>
      <c r="G95" s="81" t="s">
        <v>35</v>
      </c>
      <c r="H95" s="140" t="s">
        <v>36</v>
      </c>
      <c r="I95" s="141"/>
    </row>
    <row r="96" spans="1:209" ht="16.5" customHeight="1" thickTop="1" thickBot="1" x14ac:dyDescent="0.25">
      <c r="A96" s="149" t="s">
        <v>43</v>
      </c>
      <c r="B96" s="151">
        <f>RFAMT!E155</f>
        <v>177.53040540540539</v>
      </c>
      <c r="C96" s="153" t="str">
        <f>RFAMT!E158&amp;" ("&amp;RFAMT!E159&amp;")"</f>
        <v>454.9 (1900)</v>
      </c>
      <c r="D96" s="153" t="str">
        <f>RFAMT!E161&amp;" ("&amp;RFAMT!E162&amp;")"</f>
        <v>16.6 (1977)</v>
      </c>
      <c r="E96" s="155" t="str">
        <f>RECMAX!G10&amp;" ("&amp;RECMAX!G11&amp;" / "&amp;RECMAX!G12&amp;")"</f>
        <v>102.4 (27 / 2007)</v>
      </c>
      <c r="F96" s="157">
        <f>RFDY03!E130</f>
        <v>14.674603174603174</v>
      </c>
      <c r="G96" s="159" t="str">
        <f>RFDY03!E132&amp;" ("&amp;RFDY03!E133&amp;")"</f>
        <v>23 (1970)</v>
      </c>
      <c r="H96" s="142" t="str">
        <f>RFDY03!E134&amp;" ("&amp;RFDY03!E135&amp;")"</f>
        <v>3 (1963)</v>
      </c>
      <c r="I96" s="143"/>
    </row>
    <row r="97" spans="1:209" ht="15.75" customHeight="1" thickBot="1" x14ac:dyDescent="0.25">
      <c r="A97" s="150"/>
      <c r="B97" s="152"/>
      <c r="C97" s="154"/>
      <c r="D97" s="154"/>
      <c r="E97" s="156"/>
      <c r="F97" s="158"/>
      <c r="G97" s="160"/>
      <c r="H97" s="144"/>
      <c r="I97" s="145"/>
    </row>
    <row r="98" spans="1:209" ht="20.25" customHeight="1" thickTop="1" x14ac:dyDescent="0.25">
      <c r="A98" s="146" t="s">
        <v>123</v>
      </c>
      <c r="B98" s="147"/>
      <c r="C98" s="147"/>
      <c r="D98" s="147"/>
      <c r="E98" s="147"/>
      <c r="F98" s="147"/>
      <c r="G98" s="147"/>
      <c r="H98" s="147"/>
      <c r="I98" s="148"/>
    </row>
    <row r="99" spans="1:209" ht="16.5" customHeight="1" x14ac:dyDescent="0.25">
      <c r="A99" s="146" t="s">
        <v>124</v>
      </c>
      <c r="B99" s="147"/>
      <c r="C99" s="147"/>
      <c r="D99" s="147"/>
      <c r="E99" s="147"/>
      <c r="F99" s="147"/>
      <c r="G99" s="147"/>
      <c r="H99" s="147"/>
      <c r="I99" s="148"/>
    </row>
    <row r="100" spans="1:209" ht="32.25" customHeight="1" thickBot="1" x14ac:dyDescent="0.3">
      <c r="A100" s="168" t="s">
        <v>125</v>
      </c>
      <c r="B100" s="169"/>
      <c r="C100" s="169"/>
      <c r="D100" s="169"/>
      <c r="E100" s="169"/>
      <c r="F100" s="169"/>
      <c r="G100" s="169"/>
      <c r="H100" s="169"/>
      <c r="I100" s="170"/>
    </row>
    <row r="101" spans="1:209" ht="16.5" thickBot="1" x14ac:dyDescent="0.3">
      <c r="A101" s="77"/>
      <c r="B101" s="77"/>
      <c r="C101" s="77"/>
      <c r="D101" s="77"/>
      <c r="E101" s="77"/>
      <c r="F101" s="77"/>
      <c r="G101" s="77"/>
      <c r="H101" s="77"/>
    </row>
    <row r="102" spans="1:209" ht="18.75" customHeight="1" thickBot="1" x14ac:dyDescent="0.25">
      <c r="A102" s="130" t="s">
        <v>99</v>
      </c>
      <c r="B102" s="131"/>
      <c r="C102" s="131"/>
      <c r="D102" s="131"/>
      <c r="E102" s="131"/>
      <c r="F102" s="131"/>
      <c r="G102" s="131"/>
      <c r="H102" s="131"/>
      <c r="I102" s="132"/>
    </row>
    <row r="103" spans="1:209" ht="13.5" customHeight="1" thickBot="1" x14ac:dyDescent="0.3">
      <c r="A103" s="73" t="s">
        <v>56</v>
      </c>
      <c r="B103" s="76">
        <v>0.25</v>
      </c>
      <c r="C103" s="73">
        <v>0.5</v>
      </c>
      <c r="D103" s="73">
        <v>1</v>
      </c>
      <c r="E103" s="73">
        <v>2</v>
      </c>
      <c r="F103" s="73">
        <v>3</v>
      </c>
      <c r="G103" s="73">
        <v>6</v>
      </c>
      <c r="H103" s="73">
        <v>12</v>
      </c>
      <c r="I103" s="73">
        <v>24</v>
      </c>
    </row>
    <row r="104" spans="1:209" ht="15.75" customHeight="1" thickBot="1" x14ac:dyDescent="0.3">
      <c r="A104" s="73" t="s">
        <v>57</v>
      </c>
      <c r="B104" s="74">
        <v>44</v>
      </c>
      <c r="C104" s="74">
        <v>65</v>
      </c>
      <c r="D104" s="72">
        <v>86</v>
      </c>
      <c r="E104" s="72">
        <v>93</v>
      </c>
      <c r="F104" s="72">
        <v>94</v>
      </c>
      <c r="G104" s="72">
        <v>94</v>
      </c>
      <c r="H104" s="72">
        <v>94</v>
      </c>
      <c r="I104" s="72">
        <v>110</v>
      </c>
    </row>
    <row r="105" spans="1:209" ht="16.5" customHeight="1" thickBot="1" x14ac:dyDescent="0.3">
      <c r="A105" s="73" t="s">
        <v>58</v>
      </c>
      <c r="B105" s="74">
        <v>28</v>
      </c>
      <c r="C105" s="74">
        <v>28</v>
      </c>
      <c r="D105" s="72">
        <v>27</v>
      </c>
      <c r="E105" s="72">
        <v>27</v>
      </c>
      <c r="F105" s="72">
        <v>27</v>
      </c>
      <c r="G105" s="72">
        <v>27</v>
      </c>
      <c r="H105" s="72">
        <v>27</v>
      </c>
      <c r="I105" s="72">
        <v>7</v>
      </c>
    </row>
    <row r="106" spans="1:209" ht="16.5" thickBot="1" x14ac:dyDescent="0.3">
      <c r="A106" s="73" t="s">
        <v>38</v>
      </c>
      <c r="B106" s="74">
        <v>2009</v>
      </c>
      <c r="C106" s="74">
        <v>2009</v>
      </c>
      <c r="D106" s="72">
        <v>2007</v>
      </c>
      <c r="E106" s="72">
        <v>2007</v>
      </c>
      <c r="F106" s="72">
        <v>2007</v>
      </c>
      <c r="G106" s="72">
        <v>2007</v>
      </c>
      <c r="H106" s="72">
        <v>2007</v>
      </c>
      <c r="I106" s="72">
        <v>1992</v>
      </c>
    </row>
    <row r="107" spans="1:209" ht="32.25" customHeight="1" thickBot="1" x14ac:dyDescent="0.3">
      <c r="A107" s="127" t="s">
        <v>126</v>
      </c>
      <c r="B107" s="128"/>
      <c r="C107" s="128"/>
      <c r="D107" s="128"/>
      <c r="E107" s="128"/>
      <c r="F107" s="128"/>
      <c r="G107" s="128"/>
      <c r="H107" s="128"/>
      <c r="I107" s="129"/>
    </row>
    <row r="108" spans="1:209" ht="16.5" customHeight="1" thickBot="1" x14ac:dyDescent="0.25">
      <c r="A108" s="130" t="s">
        <v>64</v>
      </c>
      <c r="B108" s="131"/>
      <c r="C108" s="131"/>
      <c r="D108" s="131"/>
      <c r="E108" s="131"/>
      <c r="F108" s="131"/>
      <c r="G108" s="131"/>
      <c r="H108" s="131"/>
      <c r="I108" s="132"/>
    </row>
    <row r="109" spans="1:209" s="84" customFormat="1" ht="15.75" customHeight="1" thickBot="1" x14ac:dyDescent="0.3">
      <c r="A109" s="166"/>
      <c r="B109" s="167"/>
      <c r="C109" s="136" t="s">
        <v>59</v>
      </c>
      <c r="D109" s="137"/>
      <c r="E109" s="137"/>
      <c r="F109" s="126"/>
      <c r="G109" s="136" t="s">
        <v>60</v>
      </c>
      <c r="H109" s="137"/>
      <c r="I109" s="12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86"/>
      <c r="CJ109" s="86"/>
      <c r="CK109" s="86"/>
      <c r="CL109" s="86"/>
      <c r="CM109" s="86"/>
      <c r="CN109" s="86"/>
      <c r="CO109" s="86"/>
      <c r="CP109" s="86"/>
      <c r="CQ109" s="86"/>
      <c r="CR109" s="86"/>
      <c r="CS109" s="86"/>
      <c r="CT109" s="86"/>
      <c r="CU109" s="86"/>
      <c r="CV109" s="86"/>
      <c r="CW109" s="86"/>
      <c r="CX109" s="86"/>
      <c r="CY109" s="86"/>
      <c r="CZ109" s="86"/>
      <c r="DA109" s="86"/>
      <c r="DB109" s="86"/>
      <c r="DC109" s="86"/>
      <c r="DD109" s="86"/>
      <c r="DE109" s="86"/>
      <c r="DF109" s="86"/>
      <c r="DG109" s="86"/>
      <c r="DH109" s="86"/>
      <c r="DI109" s="86"/>
      <c r="DJ109" s="86"/>
      <c r="DK109" s="86"/>
      <c r="DL109" s="86"/>
      <c r="DM109" s="86"/>
      <c r="DN109" s="86"/>
      <c r="DO109" s="86"/>
      <c r="DP109" s="86"/>
      <c r="DQ109" s="86"/>
      <c r="DR109" s="86"/>
      <c r="DS109" s="86"/>
      <c r="DT109" s="86"/>
      <c r="DU109" s="86"/>
      <c r="DV109" s="86"/>
      <c r="DW109" s="86"/>
      <c r="DX109" s="86"/>
      <c r="DY109" s="86"/>
      <c r="DZ109" s="86"/>
      <c r="EA109" s="86"/>
      <c r="EB109" s="86"/>
      <c r="EC109" s="86"/>
      <c r="ED109" s="86"/>
      <c r="EE109" s="86"/>
      <c r="EF109" s="86"/>
      <c r="EG109" s="86"/>
      <c r="EH109" s="86"/>
      <c r="EI109" s="86"/>
      <c r="EJ109" s="86"/>
      <c r="EK109" s="86"/>
      <c r="EL109" s="86"/>
      <c r="EM109" s="86"/>
      <c r="EN109" s="86"/>
      <c r="EO109" s="86"/>
      <c r="EP109" s="86"/>
      <c r="EQ109" s="86"/>
      <c r="ER109" s="86"/>
      <c r="ES109" s="86"/>
      <c r="ET109" s="86"/>
      <c r="EU109" s="86"/>
      <c r="EV109" s="86"/>
      <c r="EW109" s="86"/>
      <c r="EX109" s="86"/>
      <c r="EY109" s="86"/>
      <c r="EZ109" s="86"/>
      <c r="FA109" s="86"/>
      <c r="FB109" s="86"/>
      <c r="FC109" s="86"/>
      <c r="FD109" s="86"/>
      <c r="FE109" s="86"/>
      <c r="FF109" s="86"/>
      <c r="FG109" s="86"/>
      <c r="FH109" s="86"/>
      <c r="FI109" s="86"/>
      <c r="FJ109" s="86"/>
      <c r="FK109" s="86"/>
      <c r="FL109" s="86"/>
      <c r="FM109" s="86"/>
      <c r="FN109" s="86"/>
      <c r="FO109" s="86"/>
      <c r="FP109" s="86"/>
      <c r="FQ109" s="86"/>
      <c r="FR109" s="86"/>
      <c r="FS109" s="86"/>
      <c r="FT109" s="86"/>
      <c r="FU109" s="86"/>
      <c r="FV109" s="86"/>
      <c r="FW109" s="86"/>
      <c r="FX109" s="86"/>
      <c r="FY109" s="86"/>
      <c r="FZ109" s="86"/>
      <c r="GA109" s="86"/>
      <c r="GB109" s="86"/>
      <c r="GC109" s="86"/>
      <c r="GD109" s="86"/>
      <c r="GE109" s="86"/>
      <c r="GF109" s="86"/>
      <c r="GG109" s="86"/>
      <c r="GH109" s="86"/>
      <c r="GI109" s="86"/>
      <c r="GJ109" s="86"/>
      <c r="GK109" s="86"/>
      <c r="GL109" s="86"/>
      <c r="GM109" s="86"/>
      <c r="GN109" s="86"/>
      <c r="GO109" s="86"/>
      <c r="GP109" s="86"/>
      <c r="GQ109" s="86"/>
      <c r="GR109" s="86"/>
      <c r="GS109" s="86"/>
      <c r="GT109" s="86"/>
      <c r="GU109" s="86"/>
      <c r="GV109" s="86"/>
      <c r="GW109" s="86"/>
      <c r="GX109" s="86"/>
      <c r="GY109" s="86"/>
      <c r="GZ109" s="86"/>
      <c r="HA109" s="86"/>
    </row>
    <row r="110" spans="1:209" s="84" customFormat="1" ht="16.5" thickBot="1" x14ac:dyDescent="0.3">
      <c r="A110" s="136" t="s">
        <v>61</v>
      </c>
      <c r="B110" s="126"/>
      <c r="C110" s="127">
        <f>RECMAX!Q10</f>
        <v>512.4</v>
      </c>
      <c r="D110" s="128"/>
      <c r="E110" s="128"/>
      <c r="F110" s="129"/>
      <c r="G110" s="171">
        <f>RECMAX!G27</f>
        <v>147</v>
      </c>
      <c r="H110" s="128"/>
      <c r="I110" s="129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  <c r="BF110" s="86"/>
      <c r="BG110" s="86"/>
      <c r="BH110" s="86"/>
      <c r="BI110" s="86"/>
      <c r="BJ110" s="86"/>
      <c r="BK110" s="86"/>
      <c r="BL110" s="86"/>
      <c r="BM110" s="86"/>
      <c r="BN110" s="86"/>
      <c r="BO110" s="86"/>
      <c r="BP110" s="86"/>
      <c r="BQ110" s="86"/>
      <c r="BR110" s="86"/>
      <c r="BS110" s="86"/>
      <c r="BT110" s="86"/>
      <c r="BU110" s="86"/>
      <c r="BV110" s="86"/>
      <c r="BW110" s="86"/>
      <c r="BX110" s="86"/>
      <c r="BY110" s="86"/>
      <c r="BZ110" s="86"/>
      <c r="CA110" s="86"/>
      <c r="CB110" s="86"/>
      <c r="CC110" s="86"/>
      <c r="CD110" s="86"/>
      <c r="CE110" s="86"/>
      <c r="CF110" s="86"/>
      <c r="CG110" s="86"/>
      <c r="CH110" s="86"/>
      <c r="CI110" s="86"/>
      <c r="CJ110" s="86"/>
      <c r="CK110" s="86"/>
      <c r="CL110" s="86"/>
      <c r="CM110" s="86"/>
      <c r="CN110" s="86"/>
      <c r="CO110" s="86"/>
      <c r="CP110" s="86"/>
      <c r="CQ110" s="86"/>
      <c r="CR110" s="86"/>
      <c r="CS110" s="86"/>
      <c r="CT110" s="86"/>
      <c r="CU110" s="86"/>
      <c r="CV110" s="86"/>
      <c r="CW110" s="86"/>
      <c r="CX110" s="86"/>
      <c r="CY110" s="86"/>
      <c r="CZ110" s="86"/>
      <c r="DA110" s="86"/>
      <c r="DB110" s="86"/>
      <c r="DC110" s="86"/>
      <c r="DD110" s="86"/>
      <c r="DE110" s="86"/>
      <c r="DF110" s="86"/>
      <c r="DG110" s="86"/>
      <c r="DH110" s="86"/>
      <c r="DI110" s="86"/>
      <c r="DJ110" s="86"/>
      <c r="DK110" s="86"/>
      <c r="DL110" s="86"/>
      <c r="DM110" s="86"/>
      <c r="DN110" s="86"/>
      <c r="DO110" s="86"/>
      <c r="DP110" s="86"/>
      <c r="DQ110" s="86"/>
      <c r="DR110" s="86"/>
      <c r="DS110" s="86"/>
      <c r="DT110" s="86"/>
      <c r="DU110" s="86"/>
      <c r="DV110" s="86"/>
      <c r="DW110" s="86"/>
      <c r="DX110" s="86"/>
      <c r="DY110" s="86"/>
      <c r="DZ110" s="86"/>
      <c r="EA110" s="86"/>
      <c r="EB110" s="86"/>
      <c r="EC110" s="86"/>
      <c r="ED110" s="86"/>
      <c r="EE110" s="86"/>
      <c r="EF110" s="86"/>
      <c r="EG110" s="86"/>
      <c r="EH110" s="86"/>
      <c r="EI110" s="86"/>
      <c r="EJ110" s="86"/>
      <c r="EK110" s="86"/>
      <c r="EL110" s="86"/>
      <c r="EM110" s="86"/>
      <c r="EN110" s="86"/>
      <c r="EO110" s="86"/>
      <c r="EP110" s="86"/>
      <c r="EQ110" s="86"/>
      <c r="ER110" s="86"/>
      <c r="ES110" s="86"/>
      <c r="ET110" s="86"/>
      <c r="EU110" s="86"/>
      <c r="EV110" s="86"/>
      <c r="EW110" s="86"/>
      <c r="EX110" s="86"/>
      <c r="EY110" s="86"/>
      <c r="EZ110" s="86"/>
      <c r="FA110" s="86"/>
      <c r="FB110" s="86"/>
      <c r="FC110" s="86"/>
      <c r="FD110" s="86"/>
      <c r="FE110" s="86"/>
      <c r="FF110" s="86"/>
      <c r="FG110" s="86"/>
      <c r="FH110" s="86"/>
      <c r="FI110" s="86"/>
      <c r="FJ110" s="86"/>
      <c r="FK110" s="86"/>
      <c r="FL110" s="86"/>
      <c r="FM110" s="86"/>
      <c r="FN110" s="86"/>
      <c r="FO110" s="86"/>
      <c r="FP110" s="86"/>
      <c r="FQ110" s="86"/>
      <c r="FR110" s="86"/>
      <c r="FS110" s="86"/>
      <c r="FT110" s="86"/>
      <c r="FU110" s="86"/>
      <c r="FV110" s="86"/>
      <c r="FW110" s="86"/>
      <c r="FX110" s="86"/>
      <c r="FY110" s="86"/>
      <c r="FZ110" s="86"/>
      <c r="GA110" s="86"/>
      <c r="GB110" s="86"/>
      <c r="GC110" s="86"/>
      <c r="GD110" s="86"/>
      <c r="GE110" s="86"/>
      <c r="GF110" s="86"/>
      <c r="GG110" s="86"/>
      <c r="GH110" s="86"/>
      <c r="GI110" s="86"/>
      <c r="GJ110" s="86"/>
      <c r="GK110" s="86"/>
      <c r="GL110" s="86"/>
      <c r="GM110" s="86"/>
      <c r="GN110" s="86"/>
      <c r="GO110" s="86"/>
      <c r="GP110" s="86"/>
      <c r="GQ110" s="86"/>
      <c r="GR110" s="86"/>
      <c r="GS110" s="86"/>
      <c r="GT110" s="86"/>
      <c r="GU110" s="86"/>
      <c r="GV110" s="86"/>
      <c r="GW110" s="86"/>
      <c r="GX110" s="86"/>
      <c r="GY110" s="86"/>
      <c r="GZ110" s="86"/>
      <c r="HA110" s="86"/>
    </row>
    <row r="111" spans="1:209" ht="18" customHeight="1" thickBot="1" x14ac:dyDescent="0.3">
      <c r="A111" s="136" t="s">
        <v>62</v>
      </c>
      <c r="B111" s="126"/>
      <c r="C111" s="172">
        <v>28826</v>
      </c>
      <c r="D111" s="173"/>
      <c r="E111" s="173"/>
      <c r="F111" s="174"/>
      <c r="G111" s="172">
        <v>35005</v>
      </c>
      <c r="H111" s="173"/>
      <c r="I111" s="174"/>
    </row>
    <row r="112" spans="1:209" ht="23.25" customHeight="1" thickBot="1" x14ac:dyDescent="0.3">
      <c r="A112" s="127" t="s">
        <v>126</v>
      </c>
      <c r="B112" s="128"/>
      <c r="C112" s="128"/>
      <c r="D112" s="128"/>
      <c r="E112" s="128"/>
      <c r="F112" s="128"/>
      <c r="G112" s="128"/>
      <c r="H112" s="128"/>
      <c r="I112" s="129"/>
    </row>
    <row r="113" spans="1:9" ht="16.5" customHeight="1" thickBot="1" x14ac:dyDescent="0.25">
      <c r="A113" s="130" t="s">
        <v>110</v>
      </c>
      <c r="B113" s="131"/>
      <c r="C113" s="131"/>
      <c r="D113" s="131"/>
      <c r="E113" s="131"/>
      <c r="F113" s="131"/>
      <c r="G113" s="131"/>
      <c r="H113" s="131"/>
      <c r="I113" s="132"/>
    </row>
    <row r="114" spans="1:9" ht="15.75" customHeight="1" thickBot="1" x14ac:dyDescent="0.25">
      <c r="A114" s="133" t="s">
        <v>111</v>
      </c>
      <c r="B114" s="134"/>
      <c r="C114" s="134"/>
      <c r="D114" s="134"/>
      <c r="E114" s="134"/>
      <c r="F114" s="134"/>
      <c r="G114" s="134"/>
      <c r="H114" s="134"/>
      <c r="I114" s="135"/>
    </row>
    <row r="115" spans="1:9" ht="16.5" customHeight="1" thickBot="1" x14ac:dyDescent="0.3">
      <c r="A115" s="136" t="s">
        <v>62</v>
      </c>
      <c r="B115" s="126"/>
      <c r="C115" s="136" t="s">
        <v>113</v>
      </c>
      <c r="D115" s="137"/>
      <c r="E115" s="137"/>
      <c r="F115" s="126"/>
      <c r="G115" s="136" t="s">
        <v>112</v>
      </c>
      <c r="H115" s="137"/>
      <c r="I115" s="126"/>
    </row>
    <row r="116" spans="1:9" ht="15.75" customHeight="1" thickBot="1" x14ac:dyDescent="0.3">
      <c r="A116" s="125">
        <v>30797</v>
      </c>
      <c r="B116" s="126"/>
      <c r="C116" s="127">
        <v>144.4</v>
      </c>
      <c r="D116" s="128"/>
      <c r="E116" s="128"/>
      <c r="F116" s="129"/>
      <c r="G116" s="127">
        <v>280</v>
      </c>
      <c r="H116" s="128"/>
      <c r="I116" s="129"/>
    </row>
    <row r="117" spans="1:9" ht="34.5" customHeight="1" thickBot="1" x14ac:dyDescent="0.3">
      <c r="A117" s="127" t="s">
        <v>127</v>
      </c>
      <c r="B117" s="138"/>
      <c r="C117" s="138"/>
      <c r="D117" s="138"/>
      <c r="E117" s="138"/>
      <c r="F117" s="138"/>
      <c r="G117" s="138"/>
      <c r="H117" s="138"/>
      <c r="I117" s="139"/>
    </row>
    <row r="118" spans="1:9" ht="16.5" customHeight="1" thickBot="1" x14ac:dyDescent="0.25">
      <c r="A118" s="130" t="s">
        <v>110</v>
      </c>
      <c r="B118" s="131"/>
      <c r="C118" s="131"/>
      <c r="D118" s="131"/>
      <c r="E118" s="131"/>
      <c r="F118" s="131"/>
      <c r="G118" s="131"/>
      <c r="H118" s="131"/>
      <c r="I118" s="132"/>
    </row>
    <row r="119" spans="1:9" ht="15" customHeight="1" thickBot="1" x14ac:dyDescent="0.25">
      <c r="A119" s="133" t="s">
        <v>114</v>
      </c>
      <c r="B119" s="134"/>
      <c r="C119" s="134"/>
      <c r="D119" s="134"/>
      <c r="E119" s="134"/>
      <c r="F119" s="134"/>
      <c r="G119" s="134"/>
      <c r="H119" s="134"/>
      <c r="I119" s="135"/>
    </row>
    <row r="120" spans="1:9" ht="13.5" customHeight="1" thickBot="1" x14ac:dyDescent="0.3">
      <c r="A120" s="136" t="s">
        <v>62</v>
      </c>
      <c r="B120" s="126"/>
      <c r="C120" s="136" t="s">
        <v>113</v>
      </c>
      <c r="D120" s="137"/>
      <c r="E120" s="137"/>
      <c r="F120" s="126"/>
      <c r="G120" s="136" t="s">
        <v>112</v>
      </c>
      <c r="H120" s="137"/>
      <c r="I120" s="126"/>
    </row>
    <row r="121" spans="1:9" ht="16.5" customHeight="1" thickBot="1" x14ac:dyDescent="0.3">
      <c r="A121" s="125">
        <v>31101</v>
      </c>
      <c r="B121" s="126"/>
      <c r="C121" s="127">
        <v>63.7</v>
      </c>
      <c r="D121" s="128"/>
      <c r="E121" s="128"/>
      <c r="F121" s="129"/>
      <c r="G121" s="127">
        <v>322</v>
      </c>
      <c r="H121" s="128"/>
      <c r="I121" s="129"/>
    </row>
    <row r="122" spans="1:9" ht="31.5" customHeight="1" thickBot="1" x14ac:dyDescent="0.3">
      <c r="A122" s="127" t="s">
        <v>128</v>
      </c>
      <c r="B122" s="138"/>
      <c r="C122" s="138"/>
      <c r="D122" s="138"/>
      <c r="E122" s="138"/>
      <c r="F122" s="138"/>
      <c r="G122" s="138"/>
      <c r="H122" s="138"/>
      <c r="I122" s="139"/>
    </row>
    <row r="123" spans="1:9" ht="16.5" customHeight="1" x14ac:dyDescent="0.25">
      <c r="A123" s="83"/>
      <c r="B123" s="83"/>
      <c r="C123" s="83"/>
      <c r="D123" s="83"/>
      <c r="E123" s="83"/>
      <c r="F123" s="83"/>
      <c r="G123" s="83"/>
      <c r="H123" s="83"/>
      <c r="I123" s="83"/>
    </row>
    <row r="124" spans="1:9" ht="15.75" customHeight="1" thickBot="1" x14ac:dyDescent="0.3">
      <c r="A124" s="83"/>
      <c r="B124" s="83"/>
      <c r="C124" s="83"/>
      <c r="D124" s="83"/>
      <c r="E124" s="83"/>
      <c r="F124" s="83"/>
      <c r="G124" s="83"/>
      <c r="H124" s="83"/>
      <c r="I124" s="83"/>
    </row>
    <row r="125" spans="1:9" ht="16.5" customHeight="1" thickTop="1" thickBot="1" x14ac:dyDescent="0.25">
      <c r="A125" s="161" t="s">
        <v>28</v>
      </c>
      <c r="B125" s="162"/>
      <c r="C125" s="162"/>
      <c r="D125" s="162"/>
      <c r="E125" s="163"/>
      <c r="F125" s="161" t="s">
        <v>29</v>
      </c>
      <c r="G125" s="162"/>
      <c r="H125" s="164"/>
      <c r="I125" s="165"/>
    </row>
    <row r="126" spans="1:9" ht="45" customHeight="1" thickTop="1" thickBot="1" x14ac:dyDescent="0.3">
      <c r="A126" s="78" t="s">
        <v>30</v>
      </c>
      <c r="B126" s="79" t="s">
        <v>31</v>
      </c>
      <c r="C126" s="79" t="s">
        <v>32</v>
      </c>
      <c r="D126" s="79" t="s">
        <v>33</v>
      </c>
      <c r="E126" s="80" t="s">
        <v>107</v>
      </c>
      <c r="F126" s="78" t="s">
        <v>34</v>
      </c>
      <c r="G126" s="81" t="s">
        <v>35</v>
      </c>
      <c r="H126" s="140" t="s">
        <v>36</v>
      </c>
      <c r="I126" s="141"/>
    </row>
    <row r="127" spans="1:9" ht="16.5" customHeight="1" thickTop="1" thickBot="1" x14ac:dyDescent="0.25">
      <c r="A127" s="149" t="s">
        <v>44</v>
      </c>
      <c r="B127" s="151">
        <f>RFAMT!F155</f>
        <v>171.72702702702705</v>
      </c>
      <c r="C127" s="153" t="str">
        <f>RFAMT!F158&amp;" ("&amp;RFAMT!F159&amp;")"</f>
        <v>386.6 (1892)</v>
      </c>
      <c r="D127" s="153" t="str">
        <f>RFAMT!F161&amp;" ("&amp;RFAMT!F162&amp;")"</f>
        <v>41.6 (1997)</v>
      </c>
      <c r="E127" s="155" t="str">
        <f>RECMAX!H10&amp;" ("&amp;RECMAX!H11&amp;" / "&amp;RECMAX!H12&amp;")"</f>
        <v>153.7 (04 / 1990)</v>
      </c>
      <c r="F127" s="157">
        <f>RFDY03!F130</f>
        <v>14.507936507936508</v>
      </c>
      <c r="G127" s="159" t="str">
        <f>RFDY03!F132&amp;" ("&amp;RFDY03!F133&amp;")"</f>
        <v>23 (1991)</v>
      </c>
      <c r="H127" s="142" t="str">
        <f>RFDY03!F134&amp;" ("&amp;RFDY03!F135&amp;")"</f>
        <v>6 (1997)</v>
      </c>
      <c r="I127" s="143"/>
    </row>
    <row r="128" spans="1:9" ht="16.5" customHeight="1" thickBot="1" x14ac:dyDescent="0.25">
      <c r="A128" s="150"/>
      <c r="B128" s="152"/>
      <c r="C128" s="154"/>
      <c r="D128" s="154"/>
      <c r="E128" s="156"/>
      <c r="F128" s="158"/>
      <c r="G128" s="160"/>
      <c r="H128" s="144"/>
      <c r="I128" s="145"/>
    </row>
    <row r="129" spans="1:209" ht="15.75" customHeight="1" thickTop="1" x14ac:dyDescent="0.25">
      <c r="A129" s="146" t="s">
        <v>123</v>
      </c>
      <c r="B129" s="147"/>
      <c r="C129" s="147"/>
      <c r="D129" s="147"/>
      <c r="E129" s="147"/>
      <c r="F129" s="147"/>
      <c r="G129" s="147"/>
      <c r="H129" s="147"/>
      <c r="I129" s="148"/>
    </row>
    <row r="130" spans="1:209" s="84" customFormat="1" ht="15.75" customHeight="1" x14ac:dyDescent="0.25">
      <c r="A130" s="146" t="s">
        <v>124</v>
      </c>
      <c r="B130" s="147"/>
      <c r="C130" s="147"/>
      <c r="D130" s="147"/>
      <c r="E130" s="147"/>
      <c r="F130" s="147"/>
      <c r="G130" s="147"/>
      <c r="H130" s="147"/>
      <c r="I130" s="148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/>
      <c r="AS130" s="86"/>
      <c r="AT130" s="86"/>
      <c r="AU130" s="86"/>
      <c r="AV130" s="86"/>
      <c r="AW130" s="86"/>
      <c r="AX130" s="86"/>
      <c r="AY130" s="86"/>
      <c r="AZ130" s="86"/>
      <c r="BA130" s="86"/>
      <c r="BB130" s="86"/>
      <c r="BC130" s="86"/>
      <c r="BD130" s="86"/>
      <c r="BE130" s="86"/>
      <c r="BF130" s="86"/>
      <c r="BG130" s="86"/>
      <c r="BH130" s="86"/>
      <c r="BI130" s="86"/>
      <c r="BJ130" s="86"/>
      <c r="BK130" s="86"/>
      <c r="BL130" s="86"/>
      <c r="BM130" s="86"/>
      <c r="BN130" s="86"/>
      <c r="BO130" s="86"/>
      <c r="BP130" s="86"/>
      <c r="BQ130" s="86"/>
      <c r="BR130" s="86"/>
      <c r="BS130" s="86"/>
      <c r="BT130" s="86"/>
      <c r="BU130" s="86"/>
      <c r="BV130" s="86"/>
      <c r="BW130" s="86"/>
      <c r="BX130" s="86"/>
      <c r="BY130" s="86"/>
      <c r="BZ130" s="86"/>
      <c r="CA130" s="86"/>
      <c r="CB130" s="86"/>
      <c r="CC130" s="86"/>
      <c r="CD130" s="86"/>
      <c r="CE130" s="86"/>
      <c r="CF130" s="86"/>
      <c r="CG130" s="86"/>
      <c r="CH130" s="86"/>
      <c r="CI130" s="86"/>
      <c r="CJ130" s="86"/>
      <c r="CK130" s="86"/>
      <c r="CL130" s="86"/>
      <c r="CM130" s="86"/>
      <c r="CN130" s="86"/>
      <c r="CO130" s="86"/>
      <c r="CP130" s="86"/>
      <c r="CQ130" s="86"/>
      <c r="CR130" s="86"/>
      <c r="CS130" s="86"/>
      <c r="CT130" s="86"/>
      <c r="CU130" s="86"/>
      <c r="CV130" s="86"/>
      <c r="CW130" s="86"/>
      <c r="CX130" s="86"/>
      <c r="CY130" s="86"/>
      <c r="CZ130" s="86"/>
      <c r="DA130" s="86"/>
      <c r="DB130" s="86"/>
      <c r="DC130" s="86"/>
      <c r="DD130" s="86"/>
      <c r="DE130" s="86"/>
      <c r="DF130" s="86"/>
      <c r="DG130" s="86"/>
      <c r="DH130" s="86"/>
      <c r="DI130" s="86"/>
      <c r="DJ130" s="86"/>
      <c r="DK130" s="86"/>
      <c r="DL130" s="86"/>
      <c r="DM130" s="86"/>
      <c r="DN130" s="86"/>
      <c r="DO130" s="86"/>
      <c r="DP130" s="86"/>
      <c r="DQ130" s="86"/>
      <c r="DR130" s="86"/>
      <c r="DS130" s="86"/>
      <c r="DT130" s="86"/>
      <c r="DU130" s="86"/>
      <c r="DV130" s="86"/>
      <c r="DW130" s="86"/>
      <c r="DX130" s="86"/>
      <c r="DY130" s="86"/>
      <c r="DZ130" s="86"/>
      <c r="EA130" s="86"/>
      <c r="EB130" s="86"/>
      <c r="EC130" s="86"/>
      <c r="ED130" s="86"/>
      <c r="EE130" s="86"/>
      <c r="EF130" s="86"/>
      <c r="EG130" s="86"/>
      <c r="EH130" s="86"/>
      <c r="EI130" s="86"/>
      <c r="EJ130" s="86"/>
      <c r="EK130" s="86"/>
      <c r="EL130" s="86"/>
      <c r="EM130" s="86"/>
      <c r="EN130" s="86"/>
      <c r="EO130" s="86"/>
      <c r="EP130" s="86"/>
      <c r="EQ130" s="86"/>
      <c r="ER130" s="86"/>
      <c r="ES130" s="86"/>
      <c r="ET130" s="86"/>
      <c r="EU130" s="86"/>
      <c r="EV130" s="86"/>
      <c r="EW130" s="86"/>
      <c r="EX130" s="86"/>
      <c r="EY130" s="86"/>
      <c r="EZ130" s="86"/>
      <c r="FA130" s="86"/>
      <c r="FB130" s="86"/>
      <c r="FC130" s="86"/>
      <c r="FD130" s="86"/>
      <c r="FE130" s="86"/>
      <c r="FF130" s="86"/>
      <c r="FG130" s="86"/>
      <c r="FH130" s="86"/>
      <c r="FI130" s="86"/>
      <c r="FJ130" s="86"/>
      <c r="FK130" s="86"/>
      <c r="FL130" s="86"/>
      <c r="FM130" s="86"/>
      <c r="FN130" s="86"/>
      <c r="FO130" s="86"/>
      <c r="FP130" s="86"/>
      <c r="FQ130" s="86"/>
      <c r="FR130" s="86"/>
      <c r="FS130" s="86"/>
      <c r="FT130" s="86"/>
      <c r="FU130" s="86"/>
      <c r="FV130" s="86"/>
      <c r="FW130" s="86"/>
      <c r="FX130" s="86"/>
      <c r="FY130" s="86"/>
      <c r="FZ130" s="86"/>
      <c r="GA130" s="86"/>
      <c r="GB130" s="86"/>
      <c r="GC130" s="86"/>
      <c r="GD130" s="86"/>
      <c r="GE130" s="86"/>
      <c r="GF130" s="86"/>
      <c r="GG130" s="86"/>
      <c r="GH130" s="86"/>
      <c r="GI130" s="86"/>
      <c r="GJ130" s="86"/>
      <c r="GK130" s="86"/>
      <c r="GL130" s="86"/>
      <c r="GM130" s="86"/>
      <c r="GN130" s="86"/>
      <c r="GO130" s="86"/>
      <c r="GP130" s="86"/>
      <c r="GQ130" s="86"/>
      <c r="GR130" s="86"/>
      <c r="GS130" s="86"/>
      <c r="GT130" s="86"/>
      <c r="GU130" s="86"/>
      <c r="GV130" s="86"/>
      <c r="GW130" s="86"/>
      <c r="GX130" s="86"/>
      <c r="GY130" s="86"/>
      <c r="GZ130" s="86"/>
      <c r="HA130" s="86"/>
    </row>
    <row r="131" spans="1:209" s="84" customFormat="1" ht="15.75" customHeight="1" thickBot="1" x14ac:dyDescent="0.3">
      <c r="A131" s="168" t="s">
        <v>125</v>
      </c>
      <c r="B131" s="169"/>
      <c r="C131" s="169"/>
      <c r="D131" s="169"/>
      <c r="E131" s="169"/>
      <c r="F131" s="169"/>
      <c r="G131" s="169"/>
      <c r="H131" s="169"/>
      <c r="I131" s="170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/>
      <c r="AS131" s="86"/>
      <c r="AT131" s="86"/>
      <c r="AU131" s="86"/>
      <c r="AV131" s="86"/>
      <c r="AW131" s="86"/>
      <c r="AX131" s="86"/>
      <c r="AY131" s="86"/>
      <c r="AZ131" s="86"/>
      <c r="BA131" s="86"/>
      <c r="BB131" s="86"/>
      <c r="BC131" s="86"/>
      <c r="BD131" s="86"/>
      <c r="BE131" s="86"/>
      <c r="BF131" s="86"/>
      <c r="BG131" s="86"/>
      <c r="BH131" s="86"/>
      <c r="BI131" s="86"/>
      <c r="BJ131" s="86"/>
      <c r="BK131" s="86"/>
      <c r="BL131" s="86"/>
      <c r="BM131" s="86"/>
      <c r="BN131" s="86"/>
      <c r="BO131" s="86"/>
      <c r="BP131" s="86"/>
      <c r="BQ131" s="86"/>
      <c r="BR131" s="86"/>
      <c r="BS131" s="86"/>
      <c r="BT131" s="86"/>
      <c r="BU131" s="86"/>
      <c r="BV131" s="86"/>
      <c r="BW131" s="86"/>
      <c r="BX131" s="86"/>
      <c r="BY131" s="86"/>
      <c r="BZ131" s="86"/>
      <c r="CA131" s="86"/>
      <c r="CB131" s="86"/>
      <c r="CC131" s="86"/>
      <c r="CD131" s="86"/>
      <c r="CE131" s="86"/>
      <c r="CF131" s="86"/>
      <c r="CG131" s="86"/>
      <c r="CH131" s="86"/>
      <c r="CI131" s="86"/>
      <c r="CJ131" s="86"/>
      <c r="CK131" s="86"/>
      <c r="CL131" s="86"/>
      <c r="CM131" s="86"/>
      <c r="CN131" s="86"/>
      <c r="CO131" s="86"/>
      <c r="CP131" s="86"/>
      <c r="CQ131" s="86"/>
      <c r="CR131" s="86"/>
      <c r="CS131" s="86"/>
      <c r="CT131" s="86"/>
      <c r="CU131" s="86"/>
      <c r="CV131" s="86"/>
      <c r="CW131" s="86"/>
      <c r="CX131" s="86"/>
      <c r="CY131" s="86"/>
      <c r="CZ131" s="86"/>
      <c r="DA131" s="86"/>
      <c r="DB131" s="86"/>
      <c r="DC131" s="86"/>
      <c r="DD131" s="86"/>
      <c r="DE131" s="86"/>
      <c r="DF131" s="86"/>
      <c r="DG131" s="86"/>
      <c r="DH131" s="86"/>
      <c r="DI131" s="86"/>
      <c r="DJ131" s="86"/>
      <c r="DK131" s="86"/>
      <c r="DL131" s="86"/>
      <c r="DM131" s="86"/>
      <c r="DN131" s="86"/>
      <c r="DO131" s="86"/>
      <c r="DP131" s="86"/>
      <c r="DQ131" s="86"/>
      <c r="DR131" s="86"/>
      <c r="DS131" s="86"/>
      <c r="DT131" s="86"/>
      <c r="DU131" s="86"/>
      <c r="DV131" s="86"/>
      <c r="DW131" s="86"/>
      <c r="DX131" s="86"/>
      <c r="DY131" s="86"/>
      <c r="DZ131" s="86"/>
      <c r="EA131" s="86"/>
      <c r="EB131" s="86"/>
      <c r="EC131" s="86"/>
      <c r="ED131" s="86"/>
      <c r="EE131" s="86"/>
      <c r="EF131" s="86"/>
      <c r="EG131" s="86"/>
      <c r="EH131" s="86"/>
      <c r="EI131" s="86"/>
      <c r="EJ131" s="86"/>
      <c r="EK131" s="86"/>
      <c r="EL131" s="86"/>
      <c r="EM131" s="86"/>
      <c r="EN131" s="86"/>
      <c r="EO131" s="86"/>
      <c r="EP131" s="86"/>
      <c r="EQ131" s="86"/>
      <c r="ER131" s="86"/>
      <c r="ES131" s="86"/>
      <c r="ET131" s="86"/>
      <c r="EU131" s="86"/>
      <c r="EV131" s="86"/>
      <c r="EW131" s="86"/>
      <c r="EX131" s="86"/>
      <c r="EY131" s="86"/>
      <c r="EZ131" s="86"/>
      <c r="FA131" s="86"/>
      <c r="FB131" s="86"/>
      <c r="FC131" s="86"/>
      <c r="FD131" s="86"/>
      <c r="FE131" s="86"/>
      <c r="FF131" s="86"/>
      <c r="FG131" s="86"/>
      <c r="FH131" s="86"/>
      <c r="FI131" s="86"/>
      <c r="FJ131" s="86"/>
      <c r="FK131" s="86"/>
      <c r="FL131" s="86"/>
      <c r="FM131" s="86"/>
      <c r="FN131" s="86"/>
      <c r="FO131" s="86"/>
      <c r="FP131" s="86"/>
      <c r="FQ131" s="86"/>
      <c r="FR131" s="86"/>
      <c r="FS131" s="86"/>
      <c r="FT131" s="86"/>
      <c r="FU131" s="86"/>
      <c r="FV131" s="86"/>
      <c r="FW131" s="86"/>
      <c r="FX131" s="86"/>
      <c r="FY131" s="86"/>
      <c r="FZ131" s="86"/>
      <c r="GA131" s="86"/>
      <c r="GB131" s="86"/>
      <c r="GC131" s="86"/>
      <c r="GD131" s="86"/>
      <c r="GE131" s="86"/>
      <c r="GF131" s="86"/>
      <c r="GG131" s="86"/>
      <c r="GH131" s="86"/>
      <c r="GI131" s="86"/>
      <c r="GJ131" s="86"/>
      <c r="GK131" s="86"/>
      <c r="GL131" s="86"/>
      <c r="GM131" s="86"/>
      <c r="GN131" s="86"/>
      <c r="GO131" s="86"/>
      <c r="GP131" s="86"/>
      <c r="GQ131" s="86"/>
      <c r="GR131" s="86"/>
      <c r="GS131" s="86"/>
      <c r="GT131" s="86"/>
      <c r="GU131" s="86"/>
      <c r="GV131" s="86"/>
      <c r="GW131" s="86"/>
      <c r="GX131" s="86"/>
      <c r="GY131" s="86"/>
      <c r="GZ131" s="86"/>
      <c r="HA131" s="86"/>
    </row>
    <row r="132" spans="1:209" ht="16.5" customHeight="1" thickBot="1" x14ac:dyDescent="0.3">
      <c r="A132" s="77"/>
      <c r="B132" s="77"/>
      <c r="C132" s="77"/>
      <c r="D132" s="77"/>
      <c r="E132" s="77"/>
      <c r="F132" s="77"/>
      <c r="G132" s="77"/>
      <c r="H132" s="77"/>
    </row>
    <row r="133" spans="1:209" ht="16.5" customHeight="1" thickBot="1" x14ac:dyDescent="0.25">
      <c r="A133" s="130" t="s">
        <v>100</v>
      </c>
      <c r="B133" s="131"/>
      <c r="C133" s="131"/>
      <c r="D133" s="131"/>
      <c r="E133" s="131"/>
      <c r="F133" s="131"/>
      <c r="G133" s="131"/>
      <c r="H133" s="131"/>
      <c r="I133" s="132"/>
    </row>
    <row r="134" spans="1:209" ht="16.5" thickBot="1" x14ac:dyDescent="0.3">
      <c r="A134" s="73" t="s">
        <v>56</v>
      </c>
      <c r="B134" s="76">
        <v>0.25</v>
      </c>
      <c r="C134" s="73">
        <v>0.5</v>
      </c>
      <c r="D134" s="73">
        <v>1</v>
      </c>
      <c r="E134" s="73">
        <v>2</v>
      </c>
      <c r="F134" s="73">
        <v>3</v>
      </c>
      <c r="G134" s="73">
        <v>6</v>
      </c>
      <c r="H134" s="73">
        <v>12</v>
      </c>
      <c r="I134" s="73">
        <v>24</v>
      </c>
    </row>
    <row r="135" spans="1:209" ht="16.5" thickBot="1" x14ac:dyDescent="0.3">
      <c r="A135" s="73" t="s">
        <v>57</v>
      </c>
      <c r="B135" s="74">
        <v>35</v>
      </c>
      <c r="C135" s="74">
        <v>60</v>
      </c>
      <c r="D135" s="72">
        <v>77</v>
      </c>
      <c r="E135" s="72">
        <v>84</v>
      </c>
      <c r="F135" s="72">
        <v>89</v>
      </c>
      <c r="G135" s="72">
        <v>97</v>
      </c>
      <c r="H135" s="72">
        <v>97</v>
      </c>
      <c r="I135" s="72">
        <v>155</v>
      </c>
    </row>
    <row r="136" spans="1:209" ht="16.5" customHeight="1" thickBot="1" x14ac:dyDescent="0.3">
      <c r="A136" s="73" t="s">
        <v>58</v>
      </c>
      <c r="B136" s="74">
        <v>6</v>
      </c>
      <c r="C136" s="74">
        <v>6</v>
      </c>
      <c r="D136" s="72">
        <v>5</v>
      </c>
      <c r="E136" s="72">
        <v>5</v>
      </c>
      <c r="F136" s="72">
        <v>6</v>
      </c>
      <c r="G136" s="72">
        <v>5</v>
      </c>
      <c r="H136" s="72">
        <v>5</v>
      </c>
      <c r="I136" s="72">
        <v>4</v>
      </c>
    </row>
    <row r="137" spans="1:209" ht="15.75" customHeight="1" thickBot="1" x14ac:dyDescent="0.3">
      <c r="A137" s="73" t="s">
        <v>38</v>
      </c>
      <c r="B137" s="74">
        <v>1987</v>
      </c>
      <c r="C137" s="74">
        <v>1987</v>
      </c>
      <c r="D137" s="72">
        <v>1990</v>
      </c>
      <c r="E137" s="72">
        <v>1990</v>
      </c>
      <c r="F137" s="72">
        <v>1987</v>
      </c>
      <c r="G137" s="72">
        <v>1990</v>
      </c>
      <c r="H137" s="72">
        <v>1990</v>
      </c>
      <c r="I137" s="72">
        <v>1990</v>
      </c>
    </row>
    <row r="138" spans="1:209" ht="16.5" customHeight="1" thickBot="1" x14ac:dyDescent="0.3">
      <c r="A138" s="127" t="s">
        <v>126</v>
      </c>
      <c r="B138" s="128"/>
      <c r="C138" s="128"/>
      <c r="D138" s="128"/>
      <c r="E138" s="128"/>
      <c r="F138" s="128"/>
      <c r="G138" s="128"/>
      <c r="H138" s="128"/>
      <c r="I138" s="129"/>
    </row>
    <row r="139" spans="1:209" ht="16.5" customHeight="1" thickBot="1" x14ac:dyDescent="0.25">
      <c r="A139" s="130" t="s">
        <v>64</v>
      </c>
      <c r="B139" s="131"/>
      <c r="C139" s="131"/>
      <c r="D139" s="131"/>
      <c r="E139" s="131"/>
      <c r="F139" s="131"/>
      <c r="G139" s="131"/>
      <c r="H139" s="131"/>
      <c r="I139" s="132"/>
    </row>
    <row r="140" spans="1:209" ht="15.75" customHeight="1" thickBot="1" x14ac:dyDescent="0.3">
      <c r="A140" s="166"/>
      <c r="B140" s="167"/>
      <c r="C140" s="136" t="s">
        <v>59</v>
      </c>
      <c r="D140" s="137"/>
      <c r="E140" s="137"/>
      <c r="F140" s="126"/>
      <c r="G140" s="136" t="s">
        <v>60</v>
      </c>
      <c r="H140" s="137"/>
      <c r="I140" s="126"/>
    </row>
    <row r="141" spans="1:209" ht="16.5" thickBot="1" x14ac:dyDescent="0.3">
      <c r="A141" s="136" t="s">
        <v>61</v>
      </c>
      <c r="B141" s="126"/>
      <c r="C141" s="127">
        <f>RECMAX!Q10</f>
        <v>512.4</v>
      </c>
      <c r="D141" s="128"/>
      <c r="E141" s="128"/>
      <c r="F141" s="129"/>
      <c r="G141" s="171">
        <f>RECMAX!G27</f>
        <v>147</v>
      </c>
      <c r="H141" s="128"/>
      <c r="I141" s="129"/>
    </row>
    <row r="142" spans="1:209" ht="16.5" thickBot="1" x14ac:dyDescent="0.3">
      <c r="A142" s="136" t="s">
        <v>62</v>
      </c>
      <c r="B142" s="126"/>
      <c r="C142" s="172">
        <v>28826</v>
      </c>
      <c r="D142" s="173"/>
      <c r="E142" s="173"/>
      <c r="F142" s="174"/>
      <c r="G142" s="172">
        <v>35005</v>
      </c>
      <c r="H142" s="173"/>
      <c r="I142" s="174"/>
    </row>
    <row r="143" spans="1:209" ht="15.75" customHeight="1" thickBot="1" x14ac:dyDescent="0.3">
      <c r="A143" s="127" t="s">
        <v>126</v>
      </c>
      <c r="B143" s="128"/>
      <c r="C143" s="128"/>
      <c r="D143" s="128"/>
      <c r="E143" s="128"/>
      <c r="F143" s="128"/>
      <c r="G143" s="128"/>
      <c r="H143" s="128"/>
      <c r="I143" s="129"/>
    </row>
    <row r="144" spans="1:209" ht="16.5" customHeight="1" thickBot="1" x14ac:dyDescent="0.25">
      <c r="A144" s="130" t="s">
        <v>110</v>
      </c>
      <c r="B144" s="131"/>
      <c r="C144" s="131"/>
      <c r="D144" s="131"/>
      <c r="E144" s="131"/>
      <c r="F144" s="131"/>
      <c r="G144" s="131"/>
      <c r="H144" s="131"/>
      <c r="I144" s="132"/>
    </row>
    <row r="145" spans="1:209" ht="16.5" customHeight="1" thickBot="1" x14ac:dyDescent="0.25">
      <c r="A145" s="133" t="s">
        <v>111</v>
      </c>
      <c r="B145" s="134"/>
      <c r="C145" s="134"/>
      <c r="D145" s="134"/>
      <c r="E145" s="134"/>
      <c r="F145" s="134"/>
      <c r="G145" s="134"/>
      <c r="H145" s="134"/>
      <c r="I145" s="135"/>
    </row>
    <row r="146" spans="1:209" ht="15.75" customHeight="1" thickBot="1" x14ac:dyDescent="0.3">
      <c r="A146" s="136" t="s">
        <v>62</v>
      </c>
      <c r="B146" s="126"/>
      <c r="C146" s="136" t="s">
        <v>113</v>
      </c>
      <c r="D146" s="137"/>
      <c r="E146" s="137"/>
      <c r="F146" s="126"/>
      <c r="G146" s="136" t="s">
        <v>112</v>
      </c>
      <c r="H146" s="137"/>
      <c r="I146" s="126"/>
    </row>
    <row r="147" spans="1:209" ht="16.5" thickBot="1" x14ac:dyDescent="0.3">
      <c r="A147" s="125">
        <v>30797</v>
      </c>
      <c r="B147" s="126"/>
      <c r="C147" s="127">
        <v>144.4</v>
      </c>
      <c r="D147" s="128"/>
      <c r="E147" s="128"/>
      <c r="F147" s="129"/>
      <c r="G147" s="127">
        <v>280</v>
      </c>
      <c r="H147" s="128"/>
      <c r="I147" s="129"/>
    </row>
    <row r="148" spans="1:209" ht="38.25" customHeight="1" thickBot="1" x14ac:dyDescent="0.3">
      <c r="A148" s="127" t="s">
        <v>127</v>
      </c>
      <c r="B148" s="138"/>
      <c r="C148" s="138"/>
      <c r="D148" s="138"/>
      <c r="E148" s="138"/>
      <c r="F148" s="138"/>
      <c r="G148" s="138"/>
      <c r="H148" s="138"/>
      <c r="I148" s="139"/>
    </row>
    <row r="149" spans="1:209" ht="16.5" customHeight="1" thickBot="1" x14ac:dyDescent="0.25">
      <c r="A149" s="130" t="s">
        <v>110</v>
      </c>
      <c r="B149" s="131"/>
      <c r="C149" s="131"/>
      <c r="D149" s="131"/>
      <c r="E149" s="131"/>
      <c r="F149" s="131"/>
      <c r="G149" s="131"/>
      <c r="H149" s="131"/>
      <c r="I149" s="132"/>
    </row>
    <row r="150" spans="1:209" ht="16.5" customHeight="1" thickBot="1" x14ac:dyDescent="0.25">
      <c r="A150" s="133" t="s">
        <v>114</v>
      </c>
      <c r="B150" s="134"/>
      <c r="C150" s="134"/>
      <c r="D150" s="134"/>
      <c r="E150" s="134"/>
      <c r="F150" s="134"/>
      <c r="G150" s="134"/>
      <c r="H150" s="134"/>
      <c r="I150" s="135"/>
    </row>
    <row r="151" spans="1:209" s="84" customFormat="1" ht="15.75" customHeight="1" thickBot="1" x14ac:dyDescent="0.3">
      <c r="A151" s="136" t="s">
        <v>62</v>
      </c>
      <c r="B151" s="126"/>
      <c r="C151" s="136" t="s">
        <v>113</v>
      </c>
      <c r="D151" s="137"/>
      <c r="E151" s="137"/>
      <c r="F151" s="126"/>
      <c r="G151" s="136" t="s">
        <v>112</v>
      </c>
      <c r="H151" s="137"/>
      <c r="I151" s="12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  <c r="BA151" s="86"/>
      <c r="BB151" s="86"/>
      <c r="BC151" s="86"/>
      <c r="BD151" s="86"/>
      <c r="BE151" s="86"/>
      <c r="BF151" s="86"/>
      <c r="BG151" s="86"/>
      <c r="BH151" s="86"/>
      <c r="BI151" s="86"/>
      <c r="BJ151" s="86"/>
      <c r="BK151" s="86"/>
      <c r="BL151" s="86"/>
      <c r="BM151" s="86"/>
      <c r="BN151" s="86"/>
      <c r="BO151" s="86"/>
      <c r="BP151" s="86"/>
      <c r="BQ151" s="86"/>
      <c r="BR151" s="86"/>
      <c r="BS151" s="86"/>
      <c r="BT151" s="86"/>
      <c r="BU151" s="86"/>
      <c r="BV151" s="86"/>
      <c r="BW151" s="86"/>
      <c r="BX151" s="86"/>
      <c r="BY151" s="86"/>
      <c r="BZ151" s="86"/>
      <c r="CA151" s="86"/>
      <c r="CB151" s="86"/>
      <c r="CC151" s="86"/>
      <c r="CD151" s="86"/>
      <c r="CE151" s="86"/>
      <c r="CF151" s="86"/>
      <c r="CG151" s="86"/>
      <c r="CH151" s="86"/>
      <c r="CI151" s="86"/>
      <c r="CJ151" s="86"/>
      <c r="CK151" s="86"/>
      <c r="CL151" s="86"/>
      <c r="CM151" s="86"/>
      <c r="CN151" s="86"/>
      <c r="CO151" s="86"/>
      <c r="CP151" s="86"/>
      <c r="CQ151" s="86"/>
      <c r="CR151" s="86"/>
      <c r="CS151" s="86"/>
      <c r="CT151" s="86"/>
      <c r="CU151" s="86"/>
      <c r="CV151" s="86"/>
      <c r="CW151" s="86"/>
      <c r="CX151" s="86"/>
      <c r="CY151" s="86"/>
      <c r="CZ151" s="86"/>
      <c r="DA151" s="86"/>
      <c r="DB151" s="86"/>
      <c r="DC151" s="86"/>
      <c r="DD151" s="86"/>
      <c r="DE151" s="86"/>
      <c r="DF151" s="86"/>
      <c r="DG151" s="86"/>
      <c r="DH151" s="86"/>
      <c r="DI151" s="86"/>
      <c r="DJ151" s="86"/>
      <c r="DK151" s="86"/>
      <c r="DL151" s="86"/>
      <c r="DM151" s="86"/>
      <c r="DN151" s="86"/>
      <c r="DO151" s="86"/>
      <c r="DP151" s="86"/>
      <c r="DQ151" s="86"/>
      <c r="DR151" s="86"/>
      <c r="DS151" s="86"/>
      <c r="DT151" s="86"/>
      <c r="DU151" s="86"/>
      <c r="DV151" s="86"/>
      <c r="DW151" s="86"/>
      <c r="DX151" s="86"/>
      <c r="DY151" s="86"/>
      <c r="DZ151" s="86"/>
      <c r="EA151" s="86"/>
      <c r="EB151" s="86"/>
      <c r="EC151" s="86"/>
      <c r="ED151" s="86"/>
      <c r="EE151" s="86"/>
      <c r="EF151" s="86"/>
      <c r="EG151" s="86"/>
      <c r="EH151" s="86"/>
      <c r="EI151" s="86"/>
      <c r="EJ151" s="86"/>
      <c r="EK151" s="86"/>
      <c r="EL151" s="86"/>
      <c r="EM151" s="86"/>
      <c r="EN151" s="86"/>
      <c r="EO151" s="86"/>
      <c r="EP151" s="86"/>
      <c r="EQ151" s="86"/>
      <c r="ER151" s="86"/>
      <c r="ES151" s="86"/>
      <c r="ET151" s="86"/>
      <c r="EU151" s="86"/>
      <c r="EV151" s="86"/>
      <c r="EW151" s="86"/>
      <c r="EX151" s="86"/>
      <c r="EY151" s="86"/>
      <c r="EZ151" s="86"/>
      <c r="FA151" s="86"/>
      <c r="FB151" s="86"/>
      <c r="FC151" s="86"/>
      <c r="FD151" s="86"/>
      <c r="FE151" s="86"/>
      <c r="FF151" s="86"/>
      <c r="FG151" s="86"/>
      <c r="FH151" s="86"/>
      <c r="FI151" s="86"/>
      <c r="FJ151" s="86"/>
      <c r="FK151" s="86"/>
      <c r="FL151" s="86"/>
      <c r="FM151" s="86"/>
      <c r="FN151" s="86"/>
      <c r="FO151" s="86"/>
      <c r="FP151" s="86"/>
      <c r="FQ151" s="86"/>
      <c r="FR151" s="86"/>
      <c r="FS151" s="86"/>
      <c r="FT151" s="86"/>
      <c r="FU151" s="86"/>
      <c r="FV151" s="86"/>
      <c r="FW151" s="86"/>
      <c r="FX151" s="86"/>
      <c r="FY151" s="86"/>
      <c r="FZ151" s="86"/>
      <c r="GA151" s="86"/>
      <c r="GB151" s="86"/>
      <c r="GC151" s="86"/>
      <c r="GD151" s="86"/>
      <c r="GE151" s="86"/>
      <c r="GF151" s="86"/>
      <c r="GG151" s="86"/>
      <c r="GH151" s="86"/>
      <c r="GI151" s="86"/>
      <c r="GJ151" s="86"/>
      <c r="GK151" s="86"/>
      <c r="GL151" s="86"/>
      <c r="GM151" s="86"/>
      <c r="GN151" s="86"/>
      <c r="GO151" s="86"/>
      <c r="GP151" s="86"/>
      <c r="GQ151" s="86"/>
      <c r="GR151" s="86"/>
      <c r="GS151" s="86"/>
      <c r="GT151" s="86"/>
      <c r="GU151" s="86"/>
      <c r="GV151" s="86"/>
      <c r="GW151" s="86"/>
      <c r="GX151" s="86"/>
      <c r="GY151" s="86"/>
      <c r="GZ151" s="86"/>
      <c r="HA151" s="86"/>
    </row>
    <row r="152" spans="1:209" s="84" customFormat="1" ht="16.5" thickBot="1" x14ac:dyDescent="0.3">
      <c r="A152" s="125">
        <v>31101</v>
      </c>
      <c r="B152" s="126"/>
      <c r="C152" s="127">
        <v>63.7</v>
      </c>
      <c r="D152" s="128"/>
      <c r="E152" s="128"/>
      <c r="F152" s="129"/>
      <c r="G152" s="127">
        <v>322</v>
      </c>
      <c r="H152" s="128"/>
      <c r="I152" s="129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  <c r="BA152" s="86"/>
      <c r="BB152" s="86"/>
      <c r="BC152" s="86"/>
      <c r="BD152" s="86"/>
      <c r="BE152" s="86"/>
      <c r="BF152" s="86"/>
      <c r="BG152" s="86"/>
      <c r="BH152" s="86"/>
      <c r="BI152" s="86"/>
      <c r="BJ152" s="86"/>
      <c r="BK152" s="86"/>
      <c r="BL152" s="86"/>
      <c r="BM152" s="86"/>
      <c r="BN152" s="86"/>
      <c r="BO152" s="86"/>
      <c r="BP152" s="86"/>
      <c r="BQ152" s="86"/>
      <c r="BR152" s="86"/>
      <c r="BS152" s="86"/>
      <c r="BT152" s="86"/>
      <c r="BU152" s="86"/>
      <c r="BV152" s="86"/>
      <c r="BW152" s="86"/>
      <c r="BX152" s="86"/>
      <c r="BY152" s="86"/>
      <c r="BZ152" s="86"/>
      <c r="CA152" s="86"/>
      <c r="CB152" s="86"/>
      <c r="CC152" s="86"/>
      <c r="CD152" s="86"/>
      <c r="CE152" s="86"/>
      <c r="CF152" s="86"/>
      <c r="CG152" s="86"/>
      <c r="CH152" s="86"/>
      <c r="CI152" s="86"/>
      <c r="CJ152" s="86"/>
      <c r="CK152" s="86"/>
      <c r="CL152" s="86"/>
      <c r="CM152" s="86"/>
      <c r="CN152" s="86"/>
      <c r="CO152" s="86"/>
      <c r="CP152" s="86"/>
      <c r="CQ152" s="86"/>
      <c r="CR152" s="86"/>
      <c r="CS152" s="86"/>
      <c r="CT152" s="86"/>
      <c r="CU152" s="86"/>
      <c r="CV152" s="86"/>
      <c r="CW152" s="86"/>
      <c r="CX152" s="86"/>
      <c r="CY152" s="86"/>
      <c r="CZ152" s="86"/>
      <c r="DA152" s="86"/>
      <c r="DB152" s="86"/>
      <c r="DC152" s="86"/>
      <c r="DD152" s="86"/>
      <c r="DE152" s="86"/>
      <c r="DF152" s="86"/>
      <c r="DG152" s="86"/>
      <c r="DH152" s="86"/>
      <c r="DI152" s="86"/>
      <c r="DJ152" s="86"/>
      <c r="DK152" s="86"/>
      <c r="DL152" s="86"/>
      <c r="DM152" s="86"/>
      <c r="DN152" s="86"/>
      <c r="DO152" s="86"/>
      <c r="DP152" s="86"/>
      <c r="DQ152" s="86"/>
      <c r="DR152" s="86"/>
      <c r="DS152" s="86"/>
      <c r="DT152" s="86"/>
      <c r="DU152" s="86"/>
      <c r="DV152" s="86"/>
      <c r="DW152" s="86"/>
      <c r="DX152" s="86"/>
      <c r="DY152" s="86"/>
      <c r="DZ152" s="86"/>
      <c r="EA152" s="86"/>
      <c r="EB152" s="86"/>
      <c r="EC152" s="86"/>
      <c r="ED152" s="86"/>
      <c r="EE152" s="86"/>
      <c r="EF152" s="86"/>
      <c r="EG152" s="86"/>
      <c r="EH152" s="86"/>
      <c r="EI152" s="86"/>
      <c r="EJ152" s="86"/>
      <c r="EK152" s="86"/>
      <c r="EL152" s="86"/>
      <c r="EM152" s="86"/>
      <c r="EN152" s="86"/>
      <c r="EO152" s="86"/>
      <c r="EP152" s="86"/>
      <c r="EQ152" s="86"/>
      <c r="ER152" s="86"/>
      <c r="ES152" s="86"/>
      <c r="ET152" s="86"/>
      <c r="EU152" s="86"/>
      <c r="EV152" s="86"/>
      <c r="EW152" s="86"/>
      <c r="EX152" s="86"/>
      <c r="EY152" s="86"/>
      <c r="EZ152" s="86"/>
      <c r="FA152" s="86"/>
      <c r="FB152" s="86"/>
      <c r="FC152" s="86"/>
      <c r="FD152" s="86"/>
      <c r="FE152" s="86"/>
      <c r="FF152" s="86"/>
      <c r="FG152" s="86"/>
      <c r="FH152" s="86"/>
      <c r="FI152" s="86"/>
      <c r="FJ152" s="86"/>
      <c r="FK152" s="86"/>
      <c r="FL152" s="86"/>
      <c r="FM152" s="86"/>
      <c r="FN152" s="86"/>
      <c r="FO152" s="86"/>
      <c r="FP152" s="86"/>
      <c r="FQ152" s="86"/>
      <c r="FR152" s="86"/>
      <c r="FS152" s="86"/>
      <c r="FT152" s="86"/>
      <c r="FU152" s="86"/>
      <c r="FV152" s="86"/>
      <c r="FW152" s="86"/>
      <c r="FX152" s="86"/>
      <c r="FY152" s="86"/>
      <c r="FZ152" s="86"/>
      <c r="GA152" s="86"/>
      <c r="GB152" s="86"/>
      <c r="GC152" s="86"/>
      <c r="GD152" s="86"/>
      <c r="GE152" s="86"/>
      <c r="GF152" s="86"/>
      <c r="GG152" s="86"/>
      <c r="GH152" s="86"/>
      <c r="GI152" s="86"/>
      <c r="GJ152" s="86"/>
      <c r="GK152" s="86"/>
      <c r="GL152" s="86"/>
      <c r="GM152" s="86"/>
      <c r="GN152" s="86"/>
      <c r="GO152" s="86"/>
      <c r="GP152" s="86"/>
      <c r="GQ152" s="86"/>
      <c r="GR152" s="86"/>
      <c r="GS152" s="86"/>
      <c r="GT152" s="86"/>
      <c r="GU152" s="86"/>
      <c r="GV152" s="86"/>
      <c r="GW152" s="86"/>
      <c r="GX152" s="86"/>
      <c r="GY152" s="86"/>
      <c r="GZ152" s="86"/>
      <c r="HA152" s="86"/>
    </row>
    <row r="153" spans="1:209" ht="36.75" customHeight="1" thickBot="1" x14ac:dyDescent="0.3">
      <c r="A153" s="127" t="s">
        <v>128</v>
      </c>
      <c r="B153" s="138"/>
      <c r="C153" s="138"/>
      <c r="D153" s="138"/>
      <c r="E153" s="138"/>
      <c r="F153" s="138"/>
      <c r="G153" s="138"/>
      <c r="H153" s="138"/>
      <c r="I153" s="139"/>
    </row>
    <row r="154" spans="1:209" ht="15.75" x14ac:dyDescent="0.25">
      <c r="A154" s="83"/>
      <c r="B154" s="83"/>
      <c r="C154" s="83"/>
      <c r="D154" s="83"/>
      <c r="E154" s="83"/>
      <c r="F154" s="83"/>
      <c r="G154" s="83"/>
      <c r="H154" s="83"/>
      <c r="I154" s="83"/>
    </row>
    <row r="155" spans="1:209" ht="16.5" thickBot="1" x14ac:dyDescent="0.3">
      <c r="A155" s="83"/>
      <c r="B155" s="83"/>
      <c r="C155" s="83"/>
      <c r="D155" s="83"/>
      <c r="E155" s="83"/>
      <c r="F155" s="83"/>
      <c r="G155" s="83"/>
      <c r="H155" s="83"/>
      <c r="I155" s="83"/>
    </row>
    <row r="156" spans="1:209" ht="17.25" thickTop="1" thickBot="1" x14ac:dyDescent="0.25">
      <c r="A156" s="161" t="s">
        <v>28</v>
      </c>
      <c r="B156" s="162"/>
      <c r="C156" s="162"/>
      <c r="D156" s="162"/>
      <c r="E156" s="163"/>
      <c r="F156" s="161" t="s">
        <v>29</v>
      </c>
      <c r="G156" s="162"/>
      <c r="H156" s="164"/>
      <c r="I156" s="165"/>
    </row>
    <row r="157" spans="1:209" ht="40.5" customHeight="1" thickTop="1" thickBot="1" x14ac:dyDescent="0.3">
      <c r="A157" s="78" t="s">
        <v>30</v>
      </c>
      <c r="B157" s="79" t="s">
        <v>31</v>
      </c>
      <c r="C157" s="79" t="s">
        <v>32</v>
      </c>
      <c r="D157" s="79" t="s">
        <v>33</v>
      </c>
      <c r="E157" s="80" t="s">
        <v>107</v>
      </c>
      <c r="F157" s="78" t="s">
        <v>34</v>
      </c>
      <c r="G157" s="81" t="s">
        <v>35</v>
      </c>
      <c r="H157" s="140" t="s">
        <v>36</v>
      </c>
      <c r="I157" s="141"/>
    </row>
    <row r="158" spans="1:209" ht="15.75" customHeight="1" thickTop="1" thickBot="1" x14ac:dyDescent="0.25">
      <c r="A158" s="149" t="s">
        <v>45</v>
      </c>
      <c r="B158" s="151">
        <f>RFAMT!G155</f>
        <v>159.96756756756756</v>
      </c>
      <c r="C158" s="153" t="str">
        <f>RFAMT!G158&amp;" ("&amp;RFAMT!G159&amp;")"</f>
        <v>378.7 (1954)</v>
      </c>
      <c r="D158" s="153" t="str">
        <f>RFAMT!G161&amp;" ("&amp;RFAMT!G162&amp;")"</f>
        <v>21.8 (2009)</v>
      </c>
      <c r="E158" s="155" t="str">
        <f>RECMAX!I10&amp;" ("&amp;RECMAX!I11&amp;" / "&amp;RECMAX!I12&amp;")"</f>
        <v>121.1 (05 / 1984)</v>
      </c>
      <c r="F158" s="157">
        <f>RFDY03!G130</f>
        <v>13</v>
      </c>
      <c r="G158" s="159" t="str">
        <f>RFDY03!G132&amp;" ("&amp;RFDY03!G133&amp;")"</f>
        <v>26 (1899)</v>
      </c>
      <c r="H158" s="142" t="str">
        <f>RFDY03!G134&amp;" ("&amp;RFDY03!G135&amp;")"</f>
        <v>4 (1981)</v>
      </c>
      <c r="I158" s="143"/>
    </row>
    <row r="159" spans="1:209" ht="16.5" customHeight="1" thickBot="1" x14ac:dyDescent="0.25">
      <c r="A159" s="150"/>
      <c r="B159" s="152"/>
      <c r="C159" s="154"/>
      <c r="D159" s="154"/>
      <c r="E159" s="156"/>
      <c r="F159" s="158"/>
      <c r="G159" s="160"/>
      <c r="H159" s="144"/>
      <c r="I159" s="145"/>
    </row>
    <row r="160" spans="1:209" ht="15.75" customHeight="1" thickTop="1" x14ac:dyDescent="0.25">
      <c r="A160" s="146" t="s">
        <v>123</v>
      </c>
      <c r="B160" s="147"/>
      <c r="C160" s="147"/>
      <c r="D160" s="147"/>
      <c r="E160" s="147"/>
      <c r="F160" s="147"/>
      <c r="G160" s="147"/>
      <c r="H160" s="147"/>
      <c r="I160" s="148"/>
    </row>
    <row r="161" spans="1:209" ht="15" customHeight="1" x14ac:dyDescent="0.25">
      <c r="A161" s="146" t="s">
        <v>124</v>
      </c>
      <c r="B161" s="147"/>
      <c r="C161" s="147"/>
      <c r="D161" s="147"/>
      <c r="E161" s="147"/>
      <c r="F161" s="147"/>
      <c r="G161" s="147"/>
      <c r="H161" s="147"/>
      <c r="I161" s="148"/>
    </row>
    <row r="162" spans="1:209" ht="15.75" customHeight="1" thickBot="1" x14ac:dyDescent="0.3">
      <c r="A162" s="168" t="s">
        <v>125</v>
      </c>
      <c r="B162" s="169"/>
      <c r="C162" s="169"/>
      <c r="D162" s="169"/>
      <c r="E162" s="169"/>
      <c r="F162" s="169"/>
      <c r="G162" s="169"/>
      <c r="H162" s="169"/>
      <c r="I162" s="170"/>
    </row>
    <row r="163" spans="1:209" ht="16.5" thickBot="1" x14ac:dyDescent="0.3">
      <c r="A163" s="77"/>
      <c r="B163" s="77"/>
      <c r="C163" s="77"/>
      <c r="D163" s="77"/>
      <c r="E163" s="77"/>
      <c r="F163" s="77"/>
      <c r="G163" s="77"/>
      <c r="H163" s="77"/>
    </row>
    <row r="164" spans="1:209" ht="16.5" customHeight="1" thickBot="1" x14ac:dyDescent="0.25">
      <c r="A164" s="130" t="s">
        <v>101</v>
      </c>
      <c r="B164" s="131"/>
      <c r="C164" s="131"/>
      <c r="D164" s="131"/>
      <c r="E164" s="131"/>
      <c r="F164" s="131"/>
      <c r="G164" s="131"/>
      <c r="H164" s="131"/>
      <c r="I164" s="132"/>
    </row>
    <row r="165" spans="1:209" ht="16.5" thickBot="1" x14ac:dyDescent="0.3">
      <c r="A165" s="73" t="s">
        <v>56</v>
      </c>
      <c r="B165" s="76">
        <v>0.25</v>
      </c>
      <c r="C165" s="73">
        <v>0.5</v>
      </c>
      <c r="D165" s="73">
        <v>1</v>
      </c>
      <c r="E165" s="73">
        <v>2</v>
      </c>
      <c r="F165" s="73">
        <v>3</v>
      </c>
      <c r="G165" s="73">
        <v>6</v>
      </c>
      <c r="H165" s="73">
        <v>12</v>
      </c>
      <c r="I165" s="73">
        <v>24</v>
      </c>
    </row>
    <row r="166" spans="1:209" ht="16.5" customHeight="1" thickBot="1" x14ac:dyDescent="0.3">
      <c r="A166" s="73" t="s">
        <v>57</v>
      </c>
      <c r="B166" s="74">
        <v>32</v>
      </c>
      <c r="C166" s="74">
        <v>53</v>
      </c>
      <c r="D166" s="72">
        <v>61</v>
      </c>
      <c r="E166" s="72">
        <v>94</v>
      </c>
      <c r="F166" s="72">
        <v>106</v>
      </c>
      <c r="G166" s="72">
        <v>120</v>
      </c>
      <c r="H166" s="72">
        <v>121</v>
      </c>
      <c r="I166" s="72">
        <v>122</v>
      </c>
    </row>
    <row r="167" spans="1:209" ht="16.5" thickBot="1" x14ac:dyDescent="0.3">
      <c r="A167" s="73" t="s">
        <v>58</v>
      </c>
      <c r="B167" s="74">
        <v>22</v>
      </c>
      <c r="C167" s="74">
        <v>22</v>
      </c>
      <c r="D167" s="72">
        <v>16</v>
      </c>
      <c r="E167" s="72">
        <v>5</v>
      </c>
      <c r="F167" s="72">
        <v>5</v>
      </c>
      <c r="G167" s="72">
        <v>5</v>
      </c>
      <c r="H167" s="72">
        <v>5</v>
      </c>
      <c r="I167" s="72">
        <v>5</v>
      </c>
    </row>
    <row r="168" spans="1:209" ht="16.5" thickBot="1" x14ac:dyDescent="0.3">
      <c r="A168" s="73" t="s">
        <v>38</v>
      </c>
      <c r="B168" s="74">
        <v>1974</v>
      </c>
      <c r="C168" s="74">
        <v>1974</v>
      </c>
      <c r="D168" s="72">
        <v>1996</v>
      </c>
      <c r="E168" s="72">
        <v>1984</v>
      </c>
      <c r="F168" s="72">
        <v>1984</v>
      </c>
      <c r="G168" s="72">
        <v>1984</v>
      </c>
      <c r="H168" s="72">
        <v>1984</v>
      </c>
      <c r="I168" s="72">
        <v>1984</v>
      </c>
    </row>
    <row r="169" spans="1:209" ht="15.75" customHeight="1" thickBot="1" x14ac:dyDescent="0.3">
      <c r="A169" s="127" t="s">
        <v>126</v>
      </c>
      <c r="B169" s="128"/>
      <c r="C169" s="128"/>
      <c r="D169" s="128"/>
      <c r="E169" s="128"/>
      <c r="F169" s="128"/>
      <c r="G169" s="128"/>
      <c r="H169" s="128"/>
      <c r="I169" s="129"/>
    </row>
    <row r="170" spans="1:209" ht="16.5" customHeight="1" thickBot="1" x14ac:dyDescent="0.25">
      <c r="A170" s="130" t="s">
        <v>64</v>
      </c>
      <c r="B170" s="131"/>
      <c r="C170" s="131"/>
      <c r="D170" s="131"/>
      <c r="E170" s="131"/>
      <c r="F170" s="131"/>
      <c r="G170" s="131"/>
      <c r="H170" s="131"/>
      <c r="I170" s="132"/>
    </row>
    <row r="171" spans="1:209" ht="16.5" customHeight="1" thickBot="1" x14ac:dyDescent="0.3">
      <c r="A171" s="166"/>
      <c r="B171" s="167"/>
      <c r="C171" s="136" t="s">
        <v>59</v>
      </c>
      <c r="D171" s="137"/>
      <c r="E171" s="137"/>
      <c r="F171" s="126"/>
      <c r="G171" s="136" t="s">
        <v>60</v>
      </c>
      <c r="H171" s="137"/>
      <c r="I171" s="126"/>
    </row>
    <row r="172" spans="1:209" s="84" customFormat="1" ht="16.5" thickBot="1" x14ac:dyDescent="0.3">
      <c r="A172" s="136" t="s">
        <v>61</v>
      </c>
      <c r="B172" s="126"/>
      <c r="C172" s="127">
        <f>RECMAX!Q10</f>
        <v>512.4</v>
      </c>
      <c r="D172" s="128"/>
      <c r="E172" s="128"/>
      <c r="F172" s="129"/>
      <c r="G172" s="171">
        <f>RECMAX!G27</f>
        <v>147</v>
      </c>
      <c r="H172" s="128"/>
      <c r="I172" s="129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  <c r="AU172" s="86"/>
      <c r="AV172" s="86"/>
      <c r="AW172" s="86"/>
      <c r="AX172" s="86"/>
      <c r="AY172" s="86"/>
      <c r="AZ172" s="86"/>
      <c r="BA172" s="86"/>
      <c r="BB172" s="86"/>
      <c r="BC172" s="86"/>
      <c r="BD172" s="86"/>
      <c r="BE172" s="86"/>
      <c r="BF172" s="86"/>
      <c r="BG172" s="86"/>
      <c r="BH172" s="86"/>
      <c r="BI172" s="86"/>
      <c r="BJ172" s="86"/>
      <c r="BK172" s="86"/>
      <c r="BL172" s="86"/>
      <c r="BM172" s="86"/>
      <c r="BN172" s="86"/>
      <c r="BO172" s="86"/>
      <c r="BP172" s="86"/>
      <c r="BQ172" s="86"/>
      <c r="BR172" s="86"/>
      <c r="BS172" s="86"/>
      <c r="BT172" s="86"/>
      <c r="BU172" s="86"/>
      <c r="BV172" s="86"/>
      <c r="BW172" s="86"/>
      <c r="BX172" s="86"/>
      <c r="BY172" s="86"/>
      <c r="BZ172" s="86"/>
      <c r="CA172" s="86"/>
      <c r="CB172" s="86"/>
      <c r="CC172" s="86"/>
      <c r="CD172" s="86"/>
      <c r="CE172" s="86"/>
      <c r="CF172" s="86"/>
      <c r="CG172" s="86"/>
      <c r="CH172" s="86"/>
      <c r="CI172" s="86"/>
      <c r="CJ172" s="86"/>
      <c r="CK172" s="86"/>
      <c r="CL172" s="86"/>
      <c r="CM172" s="86"/>
      <c r="CN172" s="86"/>
      <c r="CO172" s="86"/>
      <c r="CP172" s="86"/>
      <c r="CQ172" s="86"/>
      <c r="CR172" s="86"/>
      <c r="CS172" s="86"/>
      <c r="CT172" s="86"/>
      <c r="CU172" s="86"/>
      <c r="CV172" s="86"/>
      <c r="CW172" s="86"/>
      <c r="CX172" s="86"/>
      <c r="CY172" s="86"/>
      <c r="CZ172" s="86"/>
      <c r="DA172" s="86"/>
      <c r="DB172" s="86"/>
      <c r="DC172" s="86"/>
      <c r="DD172" s="86"/>
      <c r="DE172" s="86"/>
      <c r="DF172" s="86"/>
      <c r="DG172" s="86"/>
      <c r="DH172" s="86"/>
      <c r="DI172" s="86"/>
      <c r="DJ172" s="86"/>
      <c r="DK172" s="86"/>
      <c r="DL172" s="86"/>
      <c r="DM172" s="86"/>
      <c r="DN172" s="86"/>
      <c r="DO172" s="86"/>
      <c r="DP172" s="86"/>
      <c r="DQ172" s="86"/>
      <c r="DR172" s="86"/>
      <c r="DS172" s="86"/>
      <c r="DT172" s="86"/>
      <c r="DU172" s="86"/>
      <c r="DV172" s="86"/>
      <c r="DW172" s="86"/>
      <c r="DX172" s="86"/>
      <c r="DY172" s="86"/>
      <c r="DZ172" s="86"/>
      <c r="EA172" s="86"/>
      <c r="EB172" s="86"/>
      <c r="EC172" s="86"/>
      <c r="ED172" s="86"/>
      <c r="EE172" s="86"/>
      <c r="EF172" s="86"/>
      <c r="EG172" s="86"/>
      <c r="EH172" s="86"/>
      <c r="EI172" s="86"/>
      <c r="EJ172" s="86"/>
      <c r="EK172" s="86"/>
      <c r="EL172" s="86"/>
      <c r="EM172" s="86"/>
      <c r="EN172" s="86"/>
      <c r="EO172" s="86"/>
      <c r="EP172" s="86"/>
      <c r="EQ172" s="86"/>
      <c r="ER172" s="86"/>
      <c r="ES172" s="86"/>
      <c r="ET172" s="86"/>
      <c r="EU172" s="86"/>
      <c r="EV172" s="86"/>
      <c r="EW172" s="86"/>
      <c r="EX172" s="86"/>
      <c r="EY172" s="86"/>
      <c r="EZ172" s="86"/>
      <c r="FA172" s="86"/>
      <c r="FB172" s="86"/>
      <c r="FC172" s="86"/>
      <c r="FD172" s="86"/>
      <c r="FE172" s="86"/>
      <c r="FF172" s="86"/>
      <c r="FG172" s="86"/>
      <c r="FH172" s="86"/>
      <c r="FI172" s="86"/>
      <c r="FJ172" s="86"/>
      <c r="FK172" s="86"/>
      <c r="FL172" s="86"/>
      <c r="FM172" s="86"/>
      <c r="FN172" s="86"/>
      <c r="FO172" s="86"/>
      <c r="FP172" s="86"/>
      <c r="FQ172" s="86"/>
      <c r="FR172" s="86"/>
      <c r="FS172" s="86"/>
      <c r="FT172" s="86"/>
      <c r="FU172" s="86"/>
      <c r="FV172" s="86"/>
      <c r="FW172" s="86"/>
      <c r="FX172" s="86"/>
      <c r="FY172" s="86"/>
      <c r="FZ172" s="86"/>
      <c r="GA172" s="86"/>
      <c r="GB172" s="86"/>
      <c r="GC172" s="86"/>
      <c r="GD172" s="86"/>
      <c r="GE172" s="86"/>
      <c r="GF172" s="86"/>
      <c r="GG172" s="86"/>
      <c r="GH172" s="86"/>
      <c r="GI172" s="86"/>
      <c r="GJ172" s="86"/>
      <c r="GK172" s="86"/>
      <c r="GL172" s="86"/>
      <c r="GM172" s="86"/>
      <c r="GN172" s="86"/>
      <c r="GO172" s="86"/>
      <c r="GP172" s="86"/>
      <c r="GQ172" s="86"/>
      <c r="GR172" s="86"/>
      <c r="GS172" s="86"/>
      <c r="GT172" s="86"/>
      <c r="GU172" s="86"/>
      <c r="GV172" s="86"/>
      <c r="GW172" s="86"/>
      <c r="GX172" s="86"/>
      <c r="GY172" s="86"/>
      <c r="GZ172" s="86"/>
      <c r="HA172" s="86"/>
    </row>
    <row r="173" spans="1:209" s="84" customFormat="1" ht="16.5" thickBot="1" x14ac:dyDescent="0.3">
      <c r="A173" s="136" t="s">
        <v>62</v>
      </c>
      <c r="B173" s="126"/>
      <c r="C173" s="172">
        <v>28826</v>
      </c>
      <c r="D173" s="173"/>
      <c r="E173" s="173"/>
      <c r="F173" s="174"/>
      <c r="G173" s="172">
        <v>35005</v>
      </c>
      <c r="H173" s="173"/>
      <c r="I173" s="174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  <c r="AJ173" s="86"/>
      <c r="AK173" s="86"/>
      <c r="AL173" s="86"/>
      <c r="AM173" s="86"/>
      <c r="AN173" s="86"/>
      <c r="AO173" s="86"/>
      <c r="AP173" s="86"/>
      <c r="AQ173" s="86"/>
      <c r="AR173" s="86"/>
      <c r="AS173" s="86"/>
      <c r="AT173" s="86"/>
      <c r="AU173" s="86"/>
      <c r="AV173" s="86"/>
      <c r="AW173" s="86"/>
      <c r="AX173" s="86"/>
      <c r="AY173" s="86"/>
      <c r="AZ173" s="86"/>
      <c r="BA173" s="86"/>
      <c r="BB173" s="86"/>
      <c r="BC173" s="86"/>
      <c r="BD173" s="86"/>
      <c r="BE173" s="86"/>
      <c r="BF173" s="86"/>
      <c r="BG173" s="86"/>
      <c r="BH173" s="86"/>
      <c r="BI173" s="86"/>
      <c r="BJ173" s="86"/>
      <c r="BK173" s="86"/>
      <c r="BL173" s="86"/>
      <c r="BM173" s="86"/>
      <c r="BN173" s="86"/>
      <c r="BO173" s="86"/>
      <c r="BP173" s="86"/>
      <c r="BQ173" s="86"/>
      <c r="BR173" s="86"/>
      <c r="BS173" s="86"/>
      <c r="BT173" s="86"/>
      <c r="BU173" s="86"/>
      <c r="BV173" s="86"/>
      <c r="BW173" s="86"/>
      <c r="BX173" s="86"/>
      <c r="BY173" s="86"/>
      <c r="BZ173" s="86"/>
      <c r="CA173" s="86"/>
      <c r="CB173" s="86"/>
      <c r="CC173" s="86"/>
      <c r="CD173" s="86"/>
      <c r="CE173" s="86"/>
      <c r="CF173" s="86"/>
      <c r="CG173" s="86"/>
      <c r="CH173" s="86"/>
      <c r="CI173" s="86"/>
      <c r="CJ173" s="86"/>
      <c r="CK173" s="86"/>
      <c r="CL173" s="86"/>
      <c r="CM173" s="86"/>
      <c r="CN173" s="86"/>
      <c r="CO173" s="86"/>
      <c r="CP173" s="86"/>
      <c r="CQ173" s="86"/>
      <c r="CR173" s="86"/>
      <c r="CS173" s="86"/>
      <c r="CT173" s="86"/>
      <c r="CU173" s="86"/>
      <c r="CV173" s="86"/>
      <c r="CW173" s="86"/>
      <c r="CX173" s="86"/>
      <c r="CY173" s="86"/>
      <c r="CZ173" s="86"/>
      <c r="DA173" s="86"/>
      <c r="DB173" s="86"/>
      <c r="DC173" s="86"/>
      <c r="DD173" s="86"/>
      <c r="DE173" s="86"/>
      <c r="DF173" s="86"/>
      <c r="DG173" s="86"/>
      <c r="DH173" s="86"/>
      <c r="DI173" s="86"/>
      <c r="DJ173" s="86"/>
      <c r="DK173" s="86"/>
      <c r="DL173" s="86"/>
      <c r="DM173" s="86"/>
      <c r="DN173" s="86"/>
      <c r="DO173" s="86"/>
      <c r="DP173" s="86"/>
      <c r="DQ173" s="86"/>
      <c r="DR173" s="86"/>
      <c r="DS173" s="86"/>
      <c r="DT173" s="86"/>
      <c r="DU173" s="86"/>
      <c r="DV173" s="86"/>
      <c r="DW173" s="86"/>
      <c r="DX173" s="86"/>
      <c r="DY173" s="86"/>
      <c r="DZ173" s="86"/>
      <c r="EA173" s="86"/>
      <c r="EB173" s="86"/>
      <c r="EC173" s="86"/>
      <c r="ED173" s="86"/>
      <c r="EE173" s="86"/>
      <c r="EF173" s="86"/>
      <c r="EG173" s="86"/>
      <c r="EH173" s="86"/>
      <c r="EI173" s="86"/>
      <c r="EJ173" s="86"/>
      <c r="EK173" s="86"/>
      <c r="EL173" s="86"/>
      <c r="EM173" s="86"/>
      <c r="EN173" s="86"/>
      <c r="EO173" s="86"/>
      <c r="EP173" s="86"/>
      <c r="EQ173" s="86"/>
      <c r="ER173" s="86"/>
      <c r="ES173" s="86"/>
      <c r="ET173" s="86"/>
      <c r="EU173" s="86"/>
      <c r="EV173" s="86"/>
      <c r="EW173" s="86"/>
      <c r="EX173" s="86"/>
      <c r="EY173" s="86"/>
      <c r="EZ173" s="86"/>
      <c r="FA173" s="86"/>
      <c r="FB173" s="86"/>
      <c r="FC173" s="86"/>
      <c r="FD173" s="86"/>
      <c r="FE173" s="86"/>
      <c r="FF173" s="86"/>
      <c r="FG173" s="86"/>
      <c r="FH173" s="86"/>
      <c r="FI173" s="86"/>
      <c r="FJ173" s="86"/>
      <c r="FK173" s="86"/>
      <c r="FL173" s="86"/>
      <c r="FM173" s="86"/>
      <c r="FN173" s="86"/>
      <c r="FO173" s="86"/>
      <c r="FP173" s="86"/>
      <c r="FQ173" s="86"/>
      <c r="FR173" s="86"/>
      <c r="FS173" s="86"/>
      <c r="FT173" s="86"/>
      <c r="FU173" s="86"/>
      <c r="FV173" s="86"/>
      <c r="FW173" s="86"/>
      <c r="FX173" s="86"/>
      <c r="FY173" s="86"/>
      <c r="FZ173" s="86"/>
      <c r="GA173" s="86"/>
      <c r="GB173" s="86"/>
      <c r="GC173" s="86"/>
      <c r="GD173" s="86"/>
      <c r="GE173" s="86"/>
      <c r="GF173" s="86"/>
      <c r="GG173" s="86"/>
      <c r="GH173" s="86"/>
      <c r="GI173" s="86"/>
      <c r="GJ173" s="86"/>
      <c r="GK173" s="86"/>
      <c r="GL173" s="86"/>
      <c r="GM173" s="86"/>
      <c r="GN173" s="86"/>
      <c r="GO173" s="86"/>
      <c r="GP173" s="86"/>
      <c r="GQ173" s="86"/>
      <c r="GR173" s="86"/>
      <c r="GS173" s="86"/>
      <c r="GT173" s="86"/>
      <c r="GU173" s="86"/>
      <c r="GV173" s="86"/>
      <c r="GW173" s="86"/>
      <c r="GX173" s="86"/>
      <c r="GY173" s="86"/>
      <c r="GZ173" s="86"/>
      <c r="HA173" s="86"/>
    </row>
    <row r="174" spans="1:209" ht="15.75" customHeight="1" thickBot="1" x14ac:dyDescent="0.3">
      <c r="A174" s="127" t="s">
        <v>126</v>
      </c>
      <c r="B174" s="128"/>
      <c r="C174" s="128"/>
      <c r="D174" s="128"/>
      <c r="E174" s="128"/>
      <c r="F174" s="128"/>
      <c r="G174" s="128"/>
      <c r="H174" s="128"/>
      <c r="I174" s="129"/>
    </row>
    <row r="175" spans="1:209" ht="16.5" customHeight="1" thickBot="1" x14ac:dyDescent="0.25">
      <c r="A175" s="130" t="s">
        <v>110</v>
      </c>
      <c r="B175" s="131"/>
      <c r="C175" s="131"/>
      <c r="D175" s="131"/>
      <c r="E175" s="131"/>
      <c r="F175" s="131"/>
      <c r="G175" s="131"/>
      <c r="H175" s="131"/>
      <c r="I175" s="132"/>
    </row>
    <row r="176" spans="1:209" ht="13.5" customHeight="1" thickBot="1" x14ac:dyDescent="0.25">
      <c r="A176" s="133" t="s">
        <v>111</v>
      </c>
      <c r="B176" s="134"/>
      <c r="C176" s="134"/>
      <c r="D176" s="134"/>
      <c r="E176" s="134"/>
      <c r="F176" s="134"/>
      <c r="G176" s="134"/>
      <c r="H176" s="134"/>
      <c r="I176" s="135"/>
    </row>
    <row r="177" spans="1:9" ht="15.75" customHeight="1" thickBot="1" x14ac:dyDescent="0.3">
      <c r="A177" s="136" t="s">
        <v>62</v>
      </c>
      <c r="B177" s="126"/>
      <c r="C177" s="136" t="s">
        <v>113</v>
      </c>
      <c r="D177" s="137"/>
      <c r="E177" s="137"/>
      <c r="F177" s="126"/>
      <c r="G177" s="136" t="s">
        <v>112</v>
      </c>
      <c r="H177" s="137"/>
      <c r="I177" s="126"/>
    </row>
    <row r="178" spans="1:9" ht="16.5" customHeight="1" thickBot="1" x14ac:dyDescent="0.3">
      <c r="A178" s="125">
        <v>30797</v>
      </c>
      <c r="B178" s="126"/>
      <c r="C178" s="127">
        <v>144.4</v>
      </c>
      <c r="D178" s="128"/>
      <c r="E178" s="128"/>
      <c r="F178" s="129"/>
      <c r="G178" s="127">
        <v>280</v>
      </c>
      <c r="H178" s="128"/>
      <c r="I178" s="129"/>
    </row>
    <row r="179" spans="1:9" ht="36" customHeight="1" thickBot="1" x14ac:dyDescent="0.3">
      <c r="A179" s="127" t="s">
        <v>127</v>
      </c>
      <c r="B179" s="138"/>
      <c r="C179" s="138"/>
      <c r="D179" s="138"/>
      <c r="E179" s="138"/>
      <c r="F179" s="138"/>
      <c r="G179" s="138"/>
      <c r="H179" s="138"/>
      <c r="I179" s="139"/>
    </row>
    <row r="180" spans="1:9" ht="16.5" customHeight="1" thickBot="1" x14ac:dyDescent="0.25">
      <c r="A180" s="130" t="s">
        <v>110</v>
      </c>
      <c r="B180" s="131"/>
      <c r="C180" s="131"/>
      <c r="D180" s="131"/>
      <c r="E180" s="131"/>
      <c r="F180" s="131"/>
      <c r="G180" s="131"/>
      <c r="H180" s="131"/>
      <c r="I180" s="132"/>
    </row>
    <row r="181" spans="1:9" ht="13.5" customHeight="1" thickBot="1" x14ac:dyDescent="0.25">
      <c r="A181" s="133" t="s">
        <v>114</v>
      </c>
      <c r="B181" s="134"/>
      <c r="C181" s="134"/>
      <c r="D181" s="134"/>
      <c r="E181" s="134"/>
      <c r="F181" s="134"/>
      <c r="G181" s="134"/>
      <c r="H181" s="134"/>
      <c r="I181" s="135"/>
    </row>
    <row r="182" spans="1:9" ht="15.75" customHeight="1" thickBot="1" x14ac:dyDescent="0.3">
      <c r="A182" s="136" t="s">
        <v>62</v>
      </c>
      <c r="B182" s="126"/>
      <c r="C182" s="136" t="s">
        <v>113</v>
      </c>
      <c r="D182" s="137"/>
      <c r="E182" s="137"/>
      <c r="F182" s="126"/>
      <c r="G182" s="136" t="s">
        <v>112</v>
      </c>
      <c r="H182" s="137"/>
      <c r="I182" s="126"/>
    </row>
    <row r="183" spans="1:9" ht="16.5" thickBot="1" x14ac:dyDescent="0.3">
      <c r="A183" s="125">
        <v>31101</v>
      </c>
      <c r="B183" s="126"/>
      <c r="C183" s="127">
        <v>63.7</v>
      </c>
      <c r="D183" s="128"/>
      <c r="E183" s="128"/>
      <c r="F183" s="129"/>
      <c r="G183" s="127">
        <v>322</v>
      </c>
      <c r="H183" s="128"/>
      <c r="I183" s="129"/>
    </row>
    <row r="184" spans="1:9" ht="32.25" customHeight="1" thickBot="1" x14ac:dyDescent="0.3">
      <c r="A184" s="127" t="s">
        <v>128</v>
      </c>
      <c r="B184" s="138"/>
      <c r="C184" s="138"/>
      <c r="D184" s="138"/>
      <c r="E184" s="138"/>
      <c r="F184" s="138"/>
      <c r="G184" s="138"/>
      <c r="H184" s="138"/>
      <c r="I184" s="139"/>
    </row>
    <row r="185" spans="1:9" ht="15.75" x14ac:dyDescent="0.25">
      <c r="A185" s="83"/>
      <c r="B185" s="83"/>
      <c r="C185" s="83"/>
      <c r="D185" s="83"/>
      <c r="E185" s="83"/>
      <c r="F185" s="83"/>
      <c r="G185" s="83"/>
      <c r="H185" s="83"/>
      <c r="I185" s="83"/>
    </row>
    <row r="186" spans="1:9" ht="16.5" thickBot="1" x14ac:dyDescent="0.3">
      <c r="A186" s="83"/>
      <c r="B186" s="83"/>
      <c r="C186" s="83"/>
      <c r="D186" s="83"/>
      <c r="E186" s="83"/>
      <c r="F186" s="83"/>
      <c r="G186" s="83"/>
      <c r="H186" s="83"/>
      <c r="I186" s="83"/>
    </row>
    <row r="187" spans="1:9" ht="16.5" customHeight="1" thickTop="1" thickBot="1" x14ac:dyDescent="0.25">
      <c r="A187" s="161" t="s">
        <v>28</v>
      </c>
      <c r="B187" s="162"/>
      <c r="C187" s="162"/>
      <c r="D187" s="162"/>
      <c r="E187" s="163"/>
      <c r="F187" s="161" t="s">
        <v>29</v>
      </c>
      <c r="G187" s="162"/>
      <c r="H187" s="164"/>
      <c r="I187" s="165"/>
    </row>
    <row r="188" spans="1:9" ht="45" customHeight="1" thickTop="1" thickBot="1" x14ac:dyDescent="0.3">
      <c r="A188" s="78" t="s">
        <v>30</v>
      </c>
      <c r="B188" s="79" t="s">
        <v>31</v>
      </c>
      <c r="C188" s="79" t="s">
        <v>32</v>
      </c>
      <c r="D188" s="79" t="s">
        <v>33</v>
      </c>
      <c r="E188" s="80" t="s">
        <v>107</v>
      </c>
      <c r="F188" s="78" t="s">
        <v>34</v>
      </c>
      <c r="G188" s="81" t="s">
        <v>35</v>
      </c>
      <c r="H188" s="140" t="s">
        <v>36</v>
      </c>
      <c r="I188" s="141"/>
    </row>
    <row r="189" spans="1:9" ht="14.25" thickTop="1" thickBot="1" x14ac:dyDescent="0.25">
      <c r="A189" s="149" t="s">
        <v>46</v>
      </c>
      <c r="B189" s="151">
        <f>RFAMT!H155</f>
        <v>158.34662162162147</v>
      </c>
      <c r="C189" s="153" t="str">
        <f>RFAMT!H158&amp;" ("&amp;RFAMT!H159&amp;")"</f>
        <v>527.3 (1890)</v>
      </c>
      <c r="D189" s="153" t="str">
        <f>RFAMT!H161&amp;" ("&amp;RFAMT!H162&amp;")"</f>
        <v>18.6 (1997)</v>
      </c>
      <c r="E189" s="155" t="str">
        <f>RECMAX!J10&amp;" ("&amp;RECMAX!J11&amp;" / "&amp;RECMAX!J12&amp;")"</f>
        <v>149.1 (27 / 1941)</v>
      </c>
      <c r="F189" s="157">
        <f>RFDY03!H130</f>
        <v>13.126984126984127</v>
      </c>
      <c r="G189" s="159" t="str">
        <f>RFDY03!H132&amp;" ("&amp;RFDY03!H133&amp;")"</f>
        <v>20 (1948)</v>
      </c>
      <c r="H189" s="142" t="str">
        <f>RFDY03!H134&amp;" ("&amp;RFDY03!H135&amp;")"</f>
        <v>6 (1942)</v>
      </c>
      <c r="I189" s="143"/>
    </row>
    <row r="190" spans="1:9" ht="13.5" thickBot="1" x14ac:dyDescent="0.25">
      <c r="A190" s="150"/>
      <c r="B190" s="152"/>
      <c r="C190" s="154"/>
      <c r="D190" s="154"/>
      <c r="E190" s="156"/>
      <c r="F190" s="158"/>
      <c r="G190" s="160"/>
      <c r="H190" s="144"/>
      <c r="I190" s="145"/>
    </row>
    <row r="191" spans="1:9" ht="15.75" customHeight="1" thickTop="1" x14ac:dyDescent="0.25">
      <c r="A191" s="146" t="s">
        <v>123</v>
      </c>
      <c r="B191" s="147"/>
      <c r="C191" s="147"/>
      <c r="D191" s="147"/>
      <c r="E191" s="147"/>
      <c r="F191" s="147"/>
      <c r="G191" s="147"/>
      <c r="H191" s="147"/>
      <c r="I191" s="148"/>
    </row>
    <row r="192" spans="1:9" ht="16.5" customHeight="1" x14ac:dyDescent="0.25">
      <c r="A192" s="146" t="s">
        <v>124</v>
      </c>
      <c r="B192" s="147"/>
      <c r="C192" s="147"/>
      <c r="D192" s="147"/>
      <c r="E192" s="147"/>
      <c r="F192" s="147"/>
      <c r="G192" s="147"/>
      <c r="H192" s="147"/>
      <c r="I192" s="148"/>
    </row>
    <row r="193" spans="1:209" s="84" customFormat="1" ht="15.75" customHeight="1" thickBot="1" x14ac:dyDescent="0.3">
      <c r="A193" s="168" t="s">
        <v>125</v>
      </c>
      <c r="B193" s="169"/>
      <c r="C193" s="169"/>
      <c r="D193" s="169"/>
      <c r="E193" s="169"/>
      <c r="F193" s="169"/>
      <c r="G193" s="169"/>
      <c r="H193" s="169"/>
      <c r="I193" s="170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  <c r="AF193" s="86"/>
      <c r="AG193" s="86"/>
      <c r="AH193" s="86"/>
      <c r="AI193" s="86"/>
      <c r="AJ193" s="86"/>
      <c r="AK193" s="86"/>
      <c r="AL193" s="86"/>
      <c r="AM193" s="86"/>
      <c r="AN193" s="86"/>
      <c r="AO193" s="86"/>
      <c r="AP193" s="86"/>
      <c r="AQ193" s="86"/>
      <c r="AR193" s="86"/>
      <c r="AS193" s="86"/>
      <c r="AT193" s="86"/>
      <c r="AU193" s="86"/>
      <c r="AV193" s="86"/>
      <c r="AW193" s="86"/>
      <c r="AX193" s="86"/>
      <c r="AY193" s="86"/>
      <c r="AZ193" s="86"/>
      <c r="BA193" s="86"/>
      <c r="BB193" s="86"/>
      <c r="BC193" s="86"/>
      <c r="BD193" s="86"/>
      <c r="BE193" s="86"/>
      <c r="BF193" s="86"/>
      <c r="BG193" s="86"/>
      <c r="BH193" s="86"/>
      <c r="BI193" s="86"/>
      <c r="BJ193" s="86"/>
      <c r="BK193" s="86"/>
      <c r="BL193" s="86"/>
      <c r="BM193" s="86"/>
      <c r="BN193" s="86"/>
      <c r="BO193" s="86"/>
      <c r="BP193" s="86"/>
      <c r="BQ193" s="86"/>
      <c r="BR193" s="86"/>
      <c r="BS193" s="86"/>
      <c r="BT193" s="86"/>
      <c r="BU193" s="86"/>
      <c r="BV193" s="86"/>
      <c r="BW193" s="86"/>
      <c r="BX193" s="86"/>
      <c r="BY193" s="86"/>
      <c r="BZ193" s="86"/>
      <c r="CA193" s="86"/>
      <c r="CB193" s="86"/>
      <c r="CC193" s="86"/>
      <c r="CD193" s="86"/>
      <c r="CE193" s="86"/>
      <c r="CF193" s="86"/>
      <c r="CG193" s="86"/>
      <c r="CH193" s="86"/>
      <c r="CI193" s="86"/>
      <c r="CJ193" s="86"/>
      <c r="CK193" s="86"/>
      <c r="CL193" s="86"/>
      <c r="CM193" s="86"/>
      <c r="CN193" s="86"/>
      <c r="CO193" s="86"/>
      <c r="CP193" s="86"/>
      <c r="CQ193" s="86"/>
      <c r="CR193" s="86"/>
      <c r="CS193" s="86"/>
      <c r="CT193" s="86"/>
      <c r="CU193" s="86"/>
      <c r="CV193" s="86"/>
      <c r="CW193" s="86"/>
      <c r="CX193" s="86"/>
      <c r="CY193" s="86"/>
      <c r="CZ193" s="86"/>
      <c r="DA193" s="86"/>
      <c r="DB193" s="86"/>
      <c r="DC193" s="86"/>
      <c r="DD193" s="86"/>
      <c r="DE193" s="86"/>
      <c r="DF193" s="86"/>
      <c r="DG193" s="86"/>
      <c r="DH193" s="86"/>
      <c r="DI193" s="86"/>
      <c r="DJ193" s="86"/>
      <c r="DK193" s="86"/>
      <c r="DL193" s="86"/>
      <c r="DM193" s="86"/>
      <c r="DN193" s="86"/>
      <c r="DO193" s="86"/>
      <c r="DP193" s="86"/>
      <c r="DQ193" s="86"/>
      <c r="DR193" s="86"/>
      <c r="DS193" s="86"/>
      <c r="DT193" s="86"/>
      <c r="DU193" s="86"/>
      <c r="DV193" s="86"/>
      <c r="DW193" s="86"/>
      <c r="DX193" s="86"/>
      <c r="DY193" s="86"/>
      <c r="DZ193" s="86"/>
      <c r="EA193" s="86"/>
      <c r="EB193" s="86"/>
      <c r="EC193" s="86"/>
      <c r="ED193" s="86"/>
      <c r="EE193" s="86"/>
      <c r="EF193" s="86"/>
      <c r="EG193" s="86"/>
      <c r="EH193" s="86"/>
      <c r="EI193" s="86"/>
      <c r="EJ193" s="86"/>
      <c r="EK193" s="86"/>
      <c r="EL193" s="86"/>
      <c r="EM193" s="86"/>
      <c r="EN193" s="86"/>
      <c r="EO193" s="86"/>
      <c r="EP193" s="86"/>
      <c r="EQ193" s="86"/>
      <c r="ER193" s="86"/>
      <c r="ES193" s="86"/>
      <c r="ET193" s="86"/>
      <c r="EU193" s="86"/>
      <c r="EV193" s="86"/>
      <c r="EW193" s="86"/>
      <c r="EX193" s="86"/>
      <c r="EY193" s="86"/>
      <c r="EZ193" s="86"/>
      <c r="FA193" s="86"/>
      <c r="FB193" s="86"/>
      <c r="FC193" s="86"/>
      <c r="FD193" s="86"/>
      <c r="FE193" s="86"/>
      <c r="FF193" s="86"/>
      <c r="FG193" s="86"/>
      <c r="FH193" s="86"/>
      <c r="FI193" s="86"/>
      <c r="FJ193" s="86"/>
      <c r="FK193" s="86"/>
      <c r="FL193" s="86"/>
      <c r="FM193" s="86"/>
      <c r="FN193" s="86"/>
      <c r="FO193" s="86"/>
      <c r="FP193" s="86"/>
      <c r="FQ193" s="86"/>
      <c r="FR193" s="86"/>
      <c r="FS193" s="86"/>
      <c r="FT193" s="86"/>
      <c r="FU193" s="86"/>
      <c r="FV193" s="86"/>
      <c r="FW193" s="86"/>
      <c r="FX193" s="86"/>
      <c r="FY193" s="86"/>
      <c r="FZ193" s="86"/>
      <c r="GA193" s="86"/>
      <c r="GB193" s="86"/>
      <c r="GC193" s="86"/>
      <c r="GD193" s="86"/>
      <c r="GE193" s="86"/>
      <c r="GF193" s="86"/>
      <c r="GG193" s="86"/>
      <c r="GH193" s="86"/>
      <c r="GI193" s="86"/>
      <c r="GJ193" s="86"/>
      <c r="GK193" s="86"/>
      <c r="GL193" s="86"/>
      <c r="GM193" s="86"/>
      <c r="GN193" s="86"/>
      <c r="GO193" s="86"/>
      <c r="GP193" s="86"/>
      <c r="GQ193" s="86"/>
      <c r="GR193" s="86"/>
      <c r="GS193" s="86"/>
      <c r="GT193" s="86"/>
      <c r="GU193" s="86"/>
      <c r="GV193" s="86"/>
      <c r="GW193" s="86"/>
      <c r="GX193" s="86"/>
      <c r="GY193" s="86"/>
      <c r="GZ193" s="86"/>
      <c r="HA193" s="86"/>
    </row>
    <row r="194" spans="1:209" s="84" customFormat="1" ht="16.5" thickBot="1" x14ac:dyDescent="0.3">
      <c r="A194" s="77"/>
      <c r="B194" s="77"/>
      <c r="C194" s="77"/>
      <c r="D194" s="77"/>
      <c r="E194" s="77"/>
      <c r="F194" s="77"/>
      <c r="G194" s="77"/>
      <c r="H194" s="77"/>
      <c r="I194" s="75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86"/>
      <c r="AS194" s="86"/>
      <c r="AT194" s="86"/>
      <c r="AU194" s="86"/>
      <c r="AV194" s="86"/>
      <c r="AW194" s="86"/>
      <c r="AX194" s="86"/>
      <c r="AY194" s="86"/>
      <c r="AZ194" s="86"/>
      <c r="BA194" s="86"/>
      <c r="BB194" s="86"/>
      <c r="BC194" s="86"/>
      <c r="BD194" s="86"/>
      <c r="BE194" s="86"/>
      <c r="BF194" s="86"/>
      <c r="BG194" s="86"/>
      <c r="BH194" s="86"/>
      <c r="BI194" s="86"/>
      <c r="BJ194" s="86"/>
      <c r="BK194" s="86"/>
      <c r="BL194" s="86"/>
      <c r="BM194" s="86"/>
      <c r="BN194" s="86"/>
      <c r="BO194" s="86"/>
      <c r="BP194" s="86"/>
      <c r="BQ194" s="86"/>
      <c r="BR194" s="86"/>
      <c r="BS194" s="86"/>
      <c r="BT194" s="86"/>
      <c r="BU194" s="86"/>
      <c r="BV194" s="86"/>
      <c r="BW194" s="86"/>
      <c r="BX194" s="86"/>
      <c r="BY194" s="86"/>
      <c r="BZ194" s="86"/>
      <c r="CA194" s="86"/>
      <c r="CB194" s="86"/>
      <c r="CC194" s="86"/>
      <c r="CD194" s="86"/>
      <c r="CE194" s="86"/>
      <c r="CF194" s="86"/>
      <c r="CG194" s="86"/>
      <c r="CH194" s="86"/>
      <c r="CI194" s="86"/>
      <c r="CJ194" s="86"/>
      <c r="CK194" s="86"/>
      <c r="CL194" s="86"/>
      <c r="CM194" s="86"/>
      <c r="CN194" s="86"/>
      <c r="CO194" s="86"/>
      <c r="CP194" s="86"/>
      <c r="CQ194" s="86"/>
      <c r="CR194" s="86"/>
      <c r="CS194" s="86"/>
      <c r="CT194" s="86"/>
      <c r="CU194" s="86"/>
      <c r="CV194" s="86"/>
      <c r="CW194" s="86"/>
      <c r="CX194" s="86"/>
      <c r="CY194" s="86"/>
      <c r="CZ194" s="86"/>
      <c r="DA194" s="86"/>
      <c r="DB194" s="86"/>
      <c r="DC194" s="86"/>
      <c r="DD194" s="86"/>
      <c r="DE194" s="86"/>
      <c r="DF194" s="86"/>
      <c r="DG194" s="86"/>
      <c r="DH194" s="86"/>
      <c r="DI194" s="86"/>
      <c r="DJ194" s="86"/>
      <c r="DK194" s="86"/>
      <c r="DL194" s="86"/>
      <c r="DM194" s="86"/>
      <c r="DN194" s="86"/>
      <c r="DO194" s="86"/>
      <c r="DP194" s="86"/>
      <c r="DQ194" s="86"/>
      <c r="DR194" s="86"/>
      <c r="DS194" s="86"/>
      <c r="DT194" s="86"/>
      <c r="DU194" s="86"/>
      <c r="DV194" s="86"/>
      <c r="DW194" s="86"/>
      <c r="DX194" s="86"/>
      <c r="DY194" s="86"/>
      <c r="DZ194" s="86"/>
      <c r="EA194" s="86"/>
      <c r="EB194" s="86"/>
      <c r="EC194" s="86"/>
      <c r="ED194" s="86"/>
      <c r="EE194" s="86"/>
      <c r="EF194" s="86"/>
      <c r="EG194" s="86"/>
      <c r="EH194" s="86"/>
      <c r="EI194" s="86"/>
      <c r="EJ194" s="86"/>
      <c r="EK194" s="86"/>
      <c r="EL194" s="86"/>
      <c r="EM194" s="86"/>
      <c r="EN194" s="86"/>
      <c r="EO194" s="86"/>
      <c r="EP194" s="86"/>
      <c r="EQ194" s="86"/>
      <c r="ER194" s="86"/>
      <c r="ES194" s="86"/>
      <c r="ET194" s="86"/>
      <c r="EU194" s="86"/>
      <c r="EV194" s="86"/>
      <c r="EW194" s="86"/>
      <c r="EX194" s="86"/>
      <c r="EY194" s="86"/>
      <c r="EZ194" s="86"/>
      <c r="FA194" s="86"/>
      <c r="FB194" s="86"/>
      <c r="FC194" s="86"/>
      <c r="FD194" s="86"/>
      <c r="FE194" s="86"/>
      <c r="FF194" s="86"/>
      <c r="FG194" s="86"/>
      <c r="FH194" s="86"/>
      <c r="FI194" s="86"/>
      <c r="FJ194" s="86"/>
      <c r="FK194" s="86"/>
      <c r="FL194" s="86"/>
      <c r="FM194" s="86"/>
      <c r="FN194" s="86"/>
      <c r="FO194" s="86"/>
      <c r="FP194" s="86"/>
      <c r="FQ194" s="86"/>
      <c r="FR194" s="86"/>
      <c r="FS194" s="86"/>
      <c r="FT194" s="86"/>
      <c r="FU194" s="86"/>
      <c r="FV194" s="86"/>
      <c r="FW194" s="86"/>
      <c r="FX194" s="86"/>
      <c r="FY194" s="86"/>
      <c r="FZ194" s="86"/>
      <c r="GA194" s="86"/>
      <c r="GB194" s="86"/>
      <c r="GC194" s="86"/>
      <c r="GD194" s="86"/>
      <c r="GE194" s="86"/>
      <c r="GF194" s="86"/>
      <c r="GG194" s="86"/>
      <c r="GH194" s="86"/>
      <c r="GI194" s="86"/>
      <c r="GJ194" s="86"/>
      <c r="GK194" s="86"/>
      <c r="GL194" s="86"/>
      <c r="GM194" s="86"/>
      <c r="GN194" s="86"/>
      <c r="GO194" s="86"/>
      <c r="GP194" s="86"/>
      <c r="GQ194" s="86"/>
      <c r="GR194" s="86"/>
      <c r="GS194" s="86"/>
      <c r="GT194" s="86"/>
      <c r="GU194" s="86"/>
      <c r="GV194" s="86"/>
      <c r="GW194" s="86"/>
      <c r="GX194" s="86"/>
      <c r="GY194" s="86"/>
      <c r="GZ194" s="86"/>
      <c r="HA194" s="86"/>
    </row>
    <row r="195" spans="1:209" ht="16.5" customHeight="1" thickBot="1" x14ac:dyDescent="0.25">
      <c r="A195" s="130" t="s">
        <v>102</v>
      </c>
      <c r="B195" s="131"/>
      <c r="C195" s="131"/>
      <c r="D195" s="131"/>
      <c r="E195" s="131"/>
      <c r="F195" s="131"/>
      <c r="G195" s="131"/>
      <c r="H195" s="131"/>
      <c r="I195" s="132"/>
    </row>
    <row r="196" spans="1:209" ht="16.5" thickBot="1" x14ac:dyDescent="0.3">
      <c r="A196" s="73" t="s">
        <v>56</v>
      </c>
      <c r="B196" s="76">
        <v>0.25</v>
      </c>
      <c r="C196" s="73">
        <v>0.5</v>
      </c>
      <c r="D196" s="73">
        <v>1</v>
      </c>
      <c r="E196" s="73">
        <v>2</v>
      </c>
      <c r="F196" s="73">
        <v>3</v>
      </c>
      <c r="G196" s="73">
        <v>6</v>
      </c>
      <c r="H196" s="73">
        <v>12</v>
      </c>
      <c r="I196" s="73">
        <v>24</v>
      </c>
    </row>
    <row r="197" spans="1:209" ht="16.5" thickBot="1" x14ac:dyDescent="0.3">
      <c r="A197" s="73" t="s">
        <v>57</v>
      </c>
      <c r="B197" s="74">
        <v>35</v>
      </c>
      <c r="C197" s="74">
        <v>66</v>
      </c>
      <c r="D197" s="72">
        <v>81</v>
      </c>
      <c r="E197" s="72">
        <v>101</v>
      </c>
      <c r="F197" s="72">
        <v>110</v>
      </c>
      <c r="G197" s="72">
        <v>114</v>
      </c>
      <c r="H197" s="72">
        <v>114</v>
      </c>
      <c r="I197" s="72">
        <v>125</v>
      </c>
    </row>
    <row r="198" spans="1:209" ht="16.5" thickBot="1" x14ac:dyDescent="0.3">
      <c r="A198" s="73" t="s">
        <v>58</v>
      </c>
      <c r="B198" s="74">
        <v>16</v>
      </c>
      <c r="C198" s="74">
        <v>16</v>
      </c>
      <c r="D198" s="72">
        <v>16</v>
      </c>
      <c r="E198" s="72">
        <v>17</v>
      </c>
      <c r="F198" s="72">
        <v>17</v>
      </c>
      <c r="G198" s="72">
        <v>17</v>
      </c>
      <c r="H198" s="72">
        <v>17</v>
      </c>
      <c r="I198" s="72">
        <v>16</v>
      </c>
    </row>
    <row r="199" spans="1:209" ht="16.5" customHeight="1" thickBot="1" x14ac:dyDescent="0.3">
      <c r="A199" s="73" t="s">
        <v>38</v>
      </c>
      <c r="B199" s="74">
        <v>1976</v>
      </c>
      <c r="C199" s="74">
        <v>1976</v>
      </c>
      <c r="D199" s="72">
        <v>1976</v>
      </c>
      <c r="E199" s="72">
        <v>2010</v>
      </c>
      <c r="F199" s="72">
        <v>2010</v>
      </c>
      <c r="G199" s="72">
        <v>2010</v>
      </c>
      <c r="H199" s="72">
        <v>2010</v>
      </c>
      <c r="I199" s="72">
        <v>2010</v>
      </c>
    </row>
    <row r="200" spans="1:209" ht="17.25" customHeight="1" thickBot="1" x14ac:dyDescent="0.3">
      <c r="A200" s="127" t="s">
        <v>126</v>
      </c>
      <c r="B200" s="128"/>
      <c r="C200" s="128"/>
      <c r="D200" s="128"/>
      <c r="E200" s="128"/>
      <c r="F200" s="128"/>
      <c r="G200" s="128"/>
      <c r="H200" s="128"/>
      <c r="I200" s="129"/>
    </row>
    <row r="201" spans="1:209" ht="16.5" customHeight="1" thickBot="1" x14ac:dyDescent="0.25">
      <c r="A201" s="130" t="s">
        <v>64</v>
      </c>
      <c r="B201" s="131"/>
      <c r="C201" s="131"/>
      <c r="D201" s="131"/>
      <c r="E201" s="131"/>
      <c r="F201" s="131"/>
      <c r="G201" s="131"/>
      <c r="H201" s="131"/>
      <c r="I201" s="132"/>
    </row>
    <row r="202" spans="1:209" ht="15.75" customHeight="1" thickBot="1" x14ac:dyDescent="0.3">
      <c r="A202" s="166"/>
      <c r="B202" s="167"/>
      <c r="C202" s="136" t="s">
        <v>59</v>
      </c>
      <c r="D202" s="137"/>
      <c r="E202" s="137"/>
      <c r="F202" s="126"/>
      <c r="G202" s="136" t="s">
        <v>60</v>
      </c>
      <c r="H202" s="137"/>
      <c r="I202" s="126"/>
    </row>
    <row r="203" spans="1:209" ht="16.5" thickBot="1" x14ac:dyDescent="0.3">
      <c r="A203" s="136" t="s">
        <v>61</v>
      </c>
      <c r="B203" s="126"/>
      <c r="C203" s="127">
        <f>RECMAX!Q10</f>
        <v>512.4</v>
      </c>
      <c r="D203" s="128"/>
      <c r="E203" s="128"/>
      <c r="F203" s="129"/>
      <c r="G203" s="171">
        <f>RECMAX!G27</f>
        <v>147</v>
      </c>
      <c r="H203" s="128"/>
      <c r="I203" s="129"/>
    </row>
    <row r="204" spans="1:209" ht="16.5" thickBot="1" x14ac:dyDescent="0.3">
      <c r="A204" s="136" t="s">
        <v>62</v>
      </c>
      <c r="B204" s="126"/>
      <c r="C204" s="172">
        <v>28826</v>
      </c>
      <c r="D204" s="173"/>
      <c r="E204" s="173"/>
      <c r="F204" s="174"/>
      <c r="G204" s="172">
        <v>35005</v>
      </c>
      <c r="H204" s="173"/>
      <c r="I204" s="174"/>
    </row>
    <row r="205" spans="1:209" ht="21" customHeight="1" thickBot="1" x14ac:dyDescent="0.3">
      <c r="A205" s="127" t="s">
        <v>126</v>
      </c>
      <c r="B205" s="128"/>
      <c r="C205" s="128"/>
      <c r="D205" s="128"/>
      <c r="E205" s="128"/>
      <c r="F205" s="128"/>
      <c r="G205" s="128"/>
      <c r="H205" s="128"/>
      <c r="I205" s="129"/>
    </row>
    <row r="206" spans="1:209" ht="16.5" customHeight="1" thickBot="1" x14ac:dyDescent="0.25">
      <c r="A206" s="130" t="s">
        <v>110</v>
      </c>
      <c r="B206" s="131"/>
      <c r="C206" s="131"/>
      <c r="D206" s="131"/>
      <c r="E206" s="131"/>
      <c r="F206" s="131"/>
      <c r="G206" s="131"/>
      <c r="H206" s="131"/>
      <c r="I206" s="132"/>
    </row>
    <row r="207" spans="1:209" ht="13.5" customHeight="1" thickBot="1" x14ac:dyDescent="0.25">
      <c r="A207" s="133" t="s">
        <v>111</v>
      </c>
      <c r="B207" s="134"/>
      <c r="C207" s="134"/>
      <c r="D207" s="134"/>
      <c r="E207" s="134"/>
      <c r="F207" s="134"/>
      <c r="G207" s="134"/>
      <c r="H207" s="134"/>
      <c r="I207" s="135"/>
    </row>
    <row r="208" spans="1:209" ht="16.5" customHeight="1" thickBot="1" x14ac:dyDescent="0.3">
      <c r="A208" s="136" t="s">
        <v>62</v>
      </c>
      <c r="B208" s="126"/>
      <c r="C208" s="136" t="s">
        <v>113</v>
      </c>
      <c r="D208" s="137"/>
      <c r="E208" s="137"/>
      <c r="F208" s="126"/>
      <c r="G208" s="136" t="s">
        <v>112</v>
      </c>
      <c r="H208" s="137"/>
      <c r="I208" s="126"/>
    </row>
    <row r="209" spans="1:209" ht="16.5" thickBot="1" x14ac:dyDescent="0.3">
      <c r="A209" s="125">
        <v>30797</v>
      </c>
      <c r="B209" s="126"/>
      <c r="C209" s="127">
        <v>144.4</v>
      </c>
      <c r="D209" s="128"/>
      <c r="E209" s="128"/>
      <c r="F209" s="129"/>
      <c r="G209" s="127">
        <v>280</v>
      </c>
      <c r="H209" s="128"/>
      <c r="I209" s="129"/>
    </row>
    <row r="210" spans="1:209" ht="32.25" customHeight="1" thickBot="1" x14ac:dyDescent="0.3">
      <c r="A210" s="127" t="s">
        <v>127</v>
      </c>
      <c r="B210" s="138"/>
      <c r="C210" s="138"/>
      <c r="D210" s="138"/>
      <c r="E210" s="138"/>
      <c r="F210" s="138"/>
      <c r="G210" s="138"/>
      <c r="H210" s="138"/>
      <c r="I210" s="139"/>
    </row>
    <row r="211" spans="1:209" ht="16.5" customHeight="1" thickBot="1" x14ac:dyDescent="0.25">
      <c r="A211" s="130" t="s">
        <v>110</v>
      </c>
      <c r="B211" s="131"/>
      <c r="C211" s="131"/>
      <c r="D211" s="131"/>
      <c r="E211" s="131"/>
      <c r="F211" s="131"/>
      <c r="G211" s="131"/>
      <c r="H211" s="131"/>
      <c r="I211" s="132"/>
    </row>
    <row r="212" spans="1:209" ht="13.5" customHeight="1" thickBot="1" x14ac:dyDescent="0.25">
      <c r="A212" s="133" t="s">
        <v>114</v>
      </c>
      <c r="B212" s="134"/>
      <c r="C212" s="134"/>
      <c r="D212" s="134"/>
      <c r="E212" s="134"/>
      <c r="F212" s="134"/>
      <c r="G212" s="134"/>
      <c r="H212" s="134"/>
      <c r="I212" s="135"/>
    </row>
    <row r="213" spans="1:209" ht="16.5" customHeight="1" thickBot="1" x14ac:dyDescent="0.3">
      <c r="A213" s="136" t="s">
        <v>62</v>
      </c>
      <c r="B213" s="126"/>
      <c r="C213" s="136" t="s">
        <v>113</v>
      </c>
      <c r="D213" s="137"/>
      <c r="E213" s="137"/>
      <c r="F213" s="126"/>
      <c r="G213" s="136" t="s">
        <v>112</v>
      </c>
      <c r="H213" s="137"/>
      <c r="I213" s="126"/>
    </row>
    <row r="214" spans="1:209" s="84" customFormat="1" ht="16.5" thickBot="1" x14ac:dyDescent="0.3">
      <c r="A214" s="125">
        <v>31101</v>
      </c>
      <c r="B214" s="126"/>
      <c r="C214" s="127">
        <v>63.7</v>
      </c>
      <c r="D214" s="128"/>
      <c r="E214" s="128"/>
      <c r="F214" s="129"/>
      <c r="G214" s="127">
        <v>322</v>
      </c>
      <c r="H214" s="128"/>
      <c r="I214" s="129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86"/>
      <c r="AS214" s="86"/>
      <c r="AT214" s="86"/>
      <c r="AU214" s="86"/>
      <c r="AV214" s="86"/>
      <c r="AW214" s="86"/>
      <c r="AX214" s="86"/>
      <c r="AY214" s="86"/>
      <c r="AZ214" s="86"/>
      <c r="BA214" s="86"/>
      <c r="BB214" s="86"/>
      <c r="BC214" s="86"/>
      <c r="BD214" s="86"/>
      <c r="BE214" s="86"/>
      <c r="BF214" s="86"/>
      <c r="BG214" s="86"/>
      <c r="BH214" s="86"/>
      <c r="BI214" s="86"/>
      <c r="BJ214" s="86"/>
      <c r="BK214" s="86"/>
      <c r="BL214" s="86"/>
      <c r="BM214" s="86"/>
      <c r="BN214" s="86"/>
      <c r="BO214" s="86"/>
      <c r="BP214" s="86"/>
      <c r="BQ214" s="86"/>
      <c r="BR214" s="86"/>
      <c r="BS214" s="86"/>
      <c r="BT214" s="86"/>
      <c r="BU214" s="86"/>
      <c r="BV214" s="86"/>
      <c r="BW214" s="86"/>
      <c r="BX214" s="86"/>
      <c r="BY214" s="86"/>
      <c r="BZ214" s="86"/>
      <c r="CA214" s="86"/>
      <c r="CB214" s="86"/>
      <c r="CC214" s="86"/>
      <c r="CD214" s="86"/>
      <c r="CE214" s="86"/>
      <c r="CF214" s="86"/>
      <c r="CG214" s="86"/>
      <c r="CH214" s="86"/>
      <c r="CI214" s="86"/>
      <c r="CJ214" s="86"/>
      <c r="CK214" s="86"/>
      <c r="CL214" s="86"/>
      <c r="CM214" s="86"/>
      <c r="CN214" s="86"/>
      <c r="CO214" s="86"/>
      <c r="CP214" s="86"/>
      <c r="CQ214" s="86"/>
      <c r="CR214" s="86"/>
      <c r="CS214" s="86"/>
      <c r="CT214" s="86"/>
      <c r="CU214" s="86"/>
      <c r="CV214" s="86"/>
      <c r="CW214" s="86"/>
      <c r="CX214" s="86"/>
      <c r="CY214" s="86"/>
      <c r="CZ214" s="86"/>
      <c r="DA214" s="86"/>
      <c r="DB214" s="86"/>
      <c r="DC214" s="86"/>
      <c r="DD214" s="86"/>
      <c r="DE214" s="86"/>
      <c r="DF214" s="86"/>
      <c r="DG214" s="86"/>
      <c r="DH214" s="86"/>
      <c r="DI214" s="86"/>
      <c r="DJ214" s="86"/>
      <c r="DK214" s="86"/>
      <c r="DL214" s="86"/>
      <c r="DM214" s="86"/>
      <c r="DN214" s="86"/>
      <c r="DO214" s="86"/>
      <c r="DP214" s="86"/>
      <c r="DQ214" s="86"/>
      <c r="DR214" s="86"/>
      <c r="DS214" s="86"/>
      <c r="DT214" s="86"/>
      <c r="DU214" s="86"/>
      <c r="DV214" s="86"/>
      <c r="DW214" s="86"/>
      <c r="DX214" s="86"/>
      <c r="DY214" s="86"/>
      <c r="DZ214" s="86"/>
      <c r="EA214" s="86"/>
      <c r="EB214" s="86"/>
      <c r="EC214" s="86"/>
      <c r="ED214" s="86"/>
      <c r="EE214" s="86"/>
      <c r="EF214" s="86"/>
      <c r="EG214" s="86"/>
      <c r="EH214" s="86"/>
      <c r="EI214" s="86"/>
      <c r="EJ214" s="86"/>
      <c r="EK214" s="86"/>
      <c r="EL214" s="86"/>
      <c r="EM214" s="86"/>
      <c r="EN214" s="86"/>
      <c r="EO214" s="86"/>
      <c r="EP214" s="86"/>
      <c r="EQ214" s="86"/>
      <c r="ER214" s="86"/>
      <c r="ES214" s="86"/>
      <c r="ET214" s="86"/>
      <c r="EU214" s="86"/>
      <c r="EV214" s="86"/>
      <c r="EW214" s="86"/>
      <c r="EX214" s="86"/>
      <c r="EY214" s="86"/>
      <c r="EZ214" s="86"/>
      <c r="FA214" s="86"/>
      <c r="FB214" s="86"/>
      <c r="FC214" s="86"/>
      <c r="FD214" s="86"/>
      <c r="FE214" s="86"/>
      <c r="FF214" s="86"/>
      <c r="FG214" s="86"/>
      <c r="FH214" s="86"/>
      <c r="FI214" s="86"/>
      <c r="FJ214" s="86"/>
      <c r="FK214" s="86"/>
      <c r="FL214" s="86"/>
      <c r="FM214" s="86"/>
      <c r="FN214" s="86"/>
      <c r="FO214" s="86"/>
      <c r="FP214" s="86"/>
      <c r="FQ214" s="86"/>
      <c r="FR214" s="86"/>
      <c r="FS214" s="86"/>
      <c r="FT214" s="86"/>
      <c r="FU214" s="86"/>
      <c r="FV214" s="86"/>
      <c r="FW214" s="86"/>
      <c r="FX214" s="86"/>
      <c r="FY214" s="86"/>
      <c r="FZ214" s="86"/>
      <c r="GA214" s="86"/>
      <c r="GB214" s="86"/>
      <c r="GC214" s="86"/>
      <c r="GD214" s="86"/>
      <c r="GE214" s="86"/>
      <c r="GF214" s="86"/>
      <c r="GG214" s="86"/>
      <c r="GH214" s="86"/>
      <c r="GI214" s="86"/>
      <c r="GJ214" s="86"/>
      <c r="GK214" s="86"/>
      <c r="GL214" s="86"/>
      <c r="GM214" s="86"/>
      <c r="GN214" s="86"/>
      <c r="GO214" s="86"/>
      <c r="GP214" s="86"/>
      <c r="GQ214" s="86"/>
      <c r="GR214" s="86"/>
      <c r="GS214" s="86"/>
      <c r="GT214" s="86"/>
      <c r="GU214" s="86"/>
      <c r="GV214" s="86"/>
      <c r="GW214" s="86"/>
      <c r="GX214" s="86"/>
      <c r="GY214" s="86"/>
      <c r="GZ214" s="86"/>
      <c r="HA214" s="86"/>
    </row>
    <row r="215" spans="1:209" s="84" customFormat="1" ht="28.5" customHeight="1" thickBot="1" x14ac:dyDescent="0.3">
      <c r="A215" s="127" t="s">
        <v>128</v>
      </c>
      <c r="B215" s="138"/>
      <c r="C215" s="138"/>
      <c r="D215" s="138"/>
      <c r="E215" s="138"/>
      <c r="F215" s="138"/>
      <c r="G215" s="138"/>
      <c r="H215" s="138"/>
      <c r="I215" s="139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  <c r="AF215" s="86"/>
      <c r="AG215" s="86"/>
      <c r="AH215" s="86"/>
      <c r="AI215" s="86"/>
      <c r="AJ215" s="86"/>
      <c r="AK215" s="86"/>
      <c r="AL215" s="86"/>
      <c r="AM215" s="86"/>
      <c r="AN215" s="86"/>
      <c r="AO215" s="86"/>
      <c r="AP215" s="86"/>
      <c r="AQ215" s="86"/>
      <c r="AR215" s="86"/>
      <c r="AS215" s="86"/>
      <c r="AT215" s="86"/>
      <c r="AU215" s="86"/>
      <c r="AV215" s="86"/>
      <c r="AW215" s="86"/>
      <c r="AX215" s="86"/>
      <c r="AY215" s="86"/>
      <c r="AZ215" s="86"/>
      <c r="BA215" s="86"/>
      <c r="BB215" s="86"/>
      <c r="BC215" s="86"/>
      <c r="BD215" s="86"/>
      <c r="BE215" s="86"/>
      <c r="BF215" s="86"/>
      <c r="BG215" s="86"/>
      <c r="BH215" s="86"/>
      <c r="BI215" s="86"/>
      <c r="BJ215" s="86"/>
      <c r="BK215" s="86"/>
      <c r="BL215" s="86"/>
      <c r="BM215" s="86"/>
      <c r="BN215" s="86"/>
      <c r="BO215" s="86"/>
      <c r="BP215" s="86"/>
      <c r="BQ215" s="86"/>
      <c r="BR215" s="86"/>
      <c r="BS215" s="86"/>
      <c r="BT215" s="86"/>
      <c r="BU215" s="86"/>
      <c r="BV215" s="86"/>
      <c r="BW215" s="86"/>
      <c r="BX215" s="86"/>
      <c r="BY215" s="86"/>
      <c r="BZ215" s="86"/>
      <c r="CA215" s="86"/>
      <c r="CB215" s="86"/>
      <c r="CC215" s="86"/>
      <c r="CD215" s="86"/>
      <c r="CE215" s="86"/>
      <c r="CF215" s="86"/>
      <c r="CG215" s="86"/>
      <c r="CH215" s="86"/>
      <c r="CI215" s="86"/>
      <c r="CJ215" s="86"/>
      <c r="CK215" s="86"/>
      <c r="CL215" s="86"/>
      <c r="CM215" s="86"/>
      <c r="CN215" s="86"/>
      <c r="CO215" s="86"/>
      <c r="CP215" s="86"/>
      <c r="CQ215" s="86"/>
      <c r="CR215" s="86"/>
      <c r="CS215" s="86"/>
      <c r="CT215" s="86"/>
      <c r="CU215" s="86"/>
      <c r="CV215" s="86"/>
      <c r="CW215" s="86"/>
      <c r="CX215" s="86"/>
      <c r="CY215" s="86"/>
      <c r="CZ215" s="86"/>
      <c r="DA215" s="86"/>
      <c r="DB215" s="86"/>
      <c r="DC215" s="86"/>
      <c r="DD215" s="86"/>
      <c r="DE215" s="86"/>
      <c r="DF215" s="86"/>
      <c r="DG215" s="86"/>
      <c r="DH215" s="86"/>
      <c r="DI215" s="86"/>
      <c r="DJ215" s="86"/>
      <c r="DK215" s="86"/>
      <c r="DL215" s="86"/>
      <c r="DM215" s="86"/>
      <c r="DN215" s="86"/>
      <c r="DO215" s="86"/>
      <c r="DP215" s="86"/>
      <c r="DQ215" s="86"/>
      <c r="DR215" s="86"/>
      <c r="DS215" s="86"/>
      <c r="DT215" s="86"/>
      <c r="DU215" s="86"/>
      <c r="DV215" s="86"/>
      <c r="DW215" s="86"/>
      <c r="DX215" s="86"/>
      <c r="DY215" s="86"/>
      <c r="DZ215" s="86"/>
      <c r="EA215" s="86"/>
      <c r="EB215" s="86"/>
      <c r="EC215" s="86"/>
      <c r="ED215" s="86"/>
      <c r="EE215" s="86"/>
      <c r="EF215" s="86"/>
      <c r="EG215" s="86"/>
      <c r="EH215" s="86"/>
      <c r="EI215" s="86"/>
      <c r="EJ215" s="86"/>
      <c r="EK215" s="86"/>
      <c r="EL215" s="86"/>
      <c r="EM215" s="86"/>
      <c r="EN215" s="86"/>
      <c r="EO215" s="86"/>
      <c r="EP215" s="86"/>
      <c r="EQ215" s="86"/>
      <c r="ER215" s="86"/>
      <c r="ES215" s="86"/>
      <c r="ET215" s="86"/>
      <c r="EU215" s="86"/>
      <c r="EV215" s="86"/>
      <c r="EW215" s="86"/>
      <c r="EX215" s="86"/>
      <c r="EY215" s="86"/>
      <c r="EZ215" s="86"/>
      <c r="FA215" s="86"/>
      <c r="FB215" s="86"/>
      <c r="FC215" s="86"/>
      <c r="FD215" s="86"/>
      <c r="FE215" s="86"/>
      <c r="FF215" s="86"/>
      <c r="FG215" s="86"/>
      <c r="FH215" s="86"/>
      <c r="FI215" s="86"/>
      <c r="FJ215" s="86"/>
      <c r="FK215" s="86"/>
      <c r="FL215" s="86"/>
      <c r="FM215" s="86"/>
      <c r="FN215" s="86"/>
      <c r="FO215" s="86"/>
      <c r="FP215" s="86"/>
      <c r="FQ215" s="86"/>
      <c r="FR215" s="86"/>
      <c r="FS215" s="86"/>
      <c r="FT215" s="86"/>
      <c r="FU215" s="86"/>
      <c r="FV215" s="86"/>
      <c r="FW215" s="86"/>
      <c r="FX215" s="86"/>
      <c r="FY215" s="86"/>
      <c r="FZ215" s="86"/>
      <c r="GA215" s="86"/>
      <c r="GB215" s="86"/>
      <c r="GC215" s="86"/>
      <c r="GD215" s="86"/>
      <c r="GE215" s="86"/>
      <c r="GF215" s="86"/>
      <c r="GG215" s="86"/>
      <c r="GH215" s="86"/>
      <c r="GI215" s="86"/>
      <c r="GJ215" s="86"/>
      <c r="GK215" s="86"/>
      <c r="GL215" s="86"/>
      <c r="GM215" s="86"/>
      <c r="GN215" s="86"/>
      <c r="GO215" s="86"/>
      <c r="GP215" s="86"/>
      <c r="GQ215" s="86"/>
      <c r="GR215" s="86"/>
      <c r="GS215" s="86"/>
      <c r="GT215" s="86"/>
      <c r="GU215" s="86"/>
      <c r="GV215" s="86"/>
      <c r="GW215" s="86"/>
      <c r="GX215" s="86"/>
      <c r="GY215" s="86"/>
      <c r="GZ215" s="86"/>
      <c r="HA215" s="86"/>
    </row>
    <row r="216" spans="1:209" ht="15.75" x14ac:dyDescent="0.25">
      <c r="A216" s="83"/>
      <c r="B216" s="83"/>
      <c r="C216" s="83"/>
      <c r="D216" s="83"/>
      <c r="E216" s="83"/>
      <c r="F216" s="83"/>
      <c r="G216" s="83"/>
      <c r="H216" s="83"/>
      <c r="I216" s="83"/>
    </row>
    <row r="217" spans="1:209" ht="13.5" thickBot="1" x14ac:dyDescent="0.2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209" ht="17.25" thickTop="1" thickBot="1" x14ac:dyDescent="0.25">
      <c r="A218" s="161" t="s">
        <v>28</v>
      </c>
      <c r="B218" s="162"/>
      <c r="C218" s="162"/>
      <c r="D218" s="162"/>
      <c r="E218" s="163"/>
      <c r="F218" s="161" t="s">
        <v>29</v>
      </c>
      <c r="G218" s="162"/>
      <c r="H218" s="164"/>
      <c r="I218" s="165"/>
    </row>
    <row r="219" spans="1:209" ht="35.25" thickTop="1" thickBot="1" x14ac:dyDescent="0.3">
      <c r="A219" s="78" t="s">
        <v>30</v>
      </c>
      <c r="B219" s="79" t="s">
        <v>31</v>
      </c>
      <c r="C219" s="79" t="s">
        <v>32</v>
      </c>
      <c r="D219" s="79" t="s">
        <v>33</v>
      </c>
      <c r="E219" s="80" t="s">
        <v>107</v>
      </c>
      <c r="F219" s="78" t="s">
        <v>34</v>
      </c>
      <c r="G219" s="81" t="s">
        <v>35</v>
      </c>
      <c r="H219" s="140" t="s">
        <v>36</v>
      </c>
      <c r="I219" s="141"/>
    </row>
    <row r="220" spans="1:209" ht="16.5" customHeight="1" thickTop="1" thickBot="1" x14ac:dyDescent="0.25">
      <c r="A220" s="149" t="s">
        <v>47</v>
      </c>
      <c r="B220" s="151">
        <f>RFAMT!I155</f>
        <v>175.24324324324317</v>
      </c>
      <c r="C220" s="153" t="str">
        <f>RFAMT!I158&amp;" ("&amp;RFAMT!I159&amp;")"</f>
        <v>526.8 (1878)</v>
      </c>
      <c r="D220" s="153" t="str">
        <f>RFAMT!I161&amp;" ("&amp;RFAMT!I162&amp;")"</f>
        <v>18 (1888)</v>
      </c>
      <c r="E220" s="155" t="str">
        <f>RECMAX!K10&amp;" ("&amp;RECMAX!K11&amp;" / "&amp;RECMAX!K12&amp;")"</f>
        <v>133.9 (07 / 2008)</v>
      </c>
      <c r="F220" s="157">
        <f>RFDY03!I130</f>
        <v>14.134920634920634</v>
      </c>
      <c r="G220" s="159" t="str">
        <f>RFDY03!I132&amp;" ("&amp;RFDY03!I133&amp;")"</f>
        <v>23 (1936)</v>
      </c>
      <c r="H220" s="142" t="str">
        <f>RFDY03!I134&amp;" ("&amp;RFDY03!I135&amp;")"</f>
        <v>5 (1914)</v>
      </c>
      <c r="I220" s="143"/>
    </row>
    <row r="221" spans="1:209" ht="15.75" customHeight="1" thickBot="1" x14ac:dyDescent="0.25">
      <c r="A221" s="150"/>
      <c r="B221" s="152"/>
      <c r="C221" s="154"/>
      <c r="D221" s="154"/>
      <c r="E221" s="156"/>
      <c r="F221" s="158"/>
      <c r="G221" s="160"/>
      <c r="H221" s="144"/>
      <c r="I221" s="145"/>
    </row>
    <row r="222" spans="1:209" ht="16.5" customHeight="1" thickTop="1" x14ac:dyDescent="0.25">
      <c r="A222" s="146" t="s">
        <v>123</v>
      </c>
      <c r="B222" s="147"/>
      <c r="C222" s="147"/>
      <c r="D222" s="147"/>
      <c r="E222" s="147"/>
      <c r="F222" s="147"/>
      <c r="G222" s="147"/>
      <c r="H222" s="147"/>
      <c r="I222" s="148"/>
    </row>
    <row r="223" spans="1:209" ht="15" customHeight="1" x14ac:dyDescent="0.25">
      <c r="A223" s="146" t="s">
        <v>124</v>
      </c>
      <c r="B223" s="147"/>
      <c r="C223" s="147"/>
      <c r="D223" s="147"/>
      <c r="E223" s="147"/>
      <c r="F223" s="147"/>
      <c r="G223" s="147"/>
      <c r="H223" s="147"/>
      <c r="I223" s="148"/>
    </row>
    <row r="224" spans="1:209" ht="15.75" customHeight="1" thickBot="1" x14ac:dyDescent="0.3">
      <c r="A224" s="168" t="s">
        <v>125</v>
      </c>
      <c r="B224" s="169"/>
      <c r="C224" s="169"/>
      <c r="D224" s="169"/>
      <c r="E224" s="169"/>
      <c r="F224" s="169"/>
      <c r="G224" s="169"/>
      <c r="H224" s="169"/>
      <c r="I224" s="170"/>
    </row>
    <row r="225" spans="1:209" ht="16.5" thickBot="1" x14ac:dyDescent="0.3">
      <c r="A225" s="77"/>
      <c r="B225" s="77"/>
      <c r="C225" s="77"/>
      <c r="D225" s="77"/>
      <c r="E225" s="77"/>
      <c r="F225" s="77"/>
      <c r="G225" s="77"/>
      <c r="H225" s="77"/>
    </row>
    <row r="226" spans="1:209" ht="16.5" customHeight="1" thickBot="1" x14ac:dyDescent="0.25">
      <c r="A226" s="130" t="s">
        <v>103</v>
      </c>
      <c r="B226" s="131"/>
      <c r="C226" s="131"/>
      <c r="D226" s="131"/>
      <c r="E226" s="131"/>
      <c r="F226" s="131"/>
      <c r="G226" s="131"/>
      <c r="H226" s="131"/>
      <c r="I226" s="132"/>
    </row>
    <row r="227" spans="1:209" ht="16.5" thickBot="1" x14ac:dyDescent="0.3">
      <c r="A227" s="73" t="s">
        <v>56</v>
      </c>
      <c r="B227" s="76">
        <v>0.25</v>
      </c>
      <c r="C227" s="73">
        <v>0.5</v>
      </c>
      <c r="D227" s="73">
        <v>1</v>
      </c>
      <c r="E227" s="73">
        <v>2</v>
      </c>
      <c r="F227" s="73">
        <v>3</v>
      </c>
      <c r="G227" s="73">
        <v>6</v>
      </c>
      <c r="H227" s="73">
        <v>12</v>
      </c>
      <c r="I227" s="73">
        <v>24</v>
      </c>
    </row>
    <row r="228" spans="1:209" ht="16.5" thickBot="1" x14ac:dyDescent="0.3">
      <c r="A228" s="73" t="s">
        <v>57</v>
      </c>
      <c r="B228" s="74">
        <v>34</v>
      </c>
      <c r="C228" s="74">
        <v>52</v>
      </c>
      <c r="D228" s="72">
        <v>76</v>
      </c>
      <c r="E228" s="72">
        <v>117</v>
      </c>
      <c r="F228" s="72">
        <v>119</v>
      </c>
      <c r="G228" s="72">
        <v>129</v>
      </c>
      <c r="H228" s="72">
        <v>134</v>
      </c>
      <c r="I228" s="72">
        <v>134</v>
      </c>
    </row>
    <row r="229" spans="1:209" ht="16.5" customHeight="1" thickBot="1" x14ac:dyDescent="0.3">
      <c r="A229" s="73" t="s">
        <v>58</v>
      </c>
      <c r="B229" s="74">
        <v>31</v>
      </c>
      <c r="C229" s="74">
        <v>26</v>
      </c>
      <c r="D229" s="72">
        <v>22</v>
      </c>
      <c r="E229" s="72">
        <v>7</v>
      </c>
      <c r="F229" s="72">
        <v>30</v>
      </c>
      <c r="G229" s="72">
        <v>7</v>
      </c>
      <c r="H229" s="72">
        <v>7</v>
      </c>
      <c r="I229" s="72">
        <v>7</v>
      </c>
    </row>
    <row r="230" spans="1:209" ht="16.5" thickBot="1" x14ac:dyDescent="0.3">
      <c r="A230" s="73" t="s">
        <v>38</v>
      </c>
      <c r="B230" s="74">
        <v>1975</v>
      </c>
      <c r="C230" s="74">
        <v>1991</v>
      </c>
      <c r="D230" s="72">
        <v>1989</v>
      </c>
      <c r="E230" s="72">
        <v>2008</v>
      </c>
      <c r="F230" s="72">
        <v>1982</v>
      </c>
      <c r="G230" s="72">
        <v>2008</v>
      </c>
      <c r="H230" s="72">
        <v>2008</v>
      </c>
      <c r="I230" s="72">
        <v>2008</v>
      </c>
    </row>
    <row r="231" spans="1:209" ht="15.75" customHeight="1" thickBot="1" x14ac:dyDescent="0.3">
      <c r="A231" s="127" t="s">
        <v>126</v>
      </c>
      <c r="B231" s="128"/>
      <c r="C231" s="128"/>
      <c r="D231" s="128"/>
      <c r="E231" s="128"/>
      <c r="F231" s="128"/>
      <c r="G231" s="128"/>
      <c r="H231" s="128"/>
      <c r="I231" s="129"/>
    </row>
    <row r="232" spans="1:209" ht="16.5" customHeight="1" thickBot="1" x14ac:dyDescent="0.25">
      <c r="A232" s="130" t="s">
        <v>64</v>
      </c>
      <c r="B232" s="131"/>
      <c r="C232" s="131"/>
      <c r="D232" s="131"/>
      <c r="E232" s="131"/>
      <c r="F232" s="131"/>
      <c r="G232" s="131"/>
      <c r="H232" s="131"/>
      <c r="I232" s="132"/>
    </row>
    <row r="233" spans="1:209" ht="15.75" customHeight="1" thickBot="1" x14ac:dyDescent="0.3">
      <c r="A233" s="166"/>
      <c r="B233" s="167"/>
      <c r="C233" s="136" t="s">
        <v>59</v>
      </c>
      <c r="D233" s="137"/>
      <c r="E233" s="137"/>
      <c r="F233" s="126"/>
      <c r="G233" s="136" t="s">
        <v>60</v>
      </c>
      <c r="H233" s="137"/>
      <c r="I233" s="126"/>
    </row>
    <row r="234" spans="1:209" ht="16.5" customHeight="1" thickBot="1" x14ac:dyDescent="0.3">
      <c r="A234" s="136" t="s">
        <v>61</v>
      </c>
      <c r="B234" s="126"/>
      <c r="C234" s="127">
        <f>RECMAX!Q10</f>
        <v>512.4</v>
      </c>
      <c r="D234" s="128"/>
      <c r="E234" s="128"/>
      <c r="F234" s="129"/>
      <c r="G234" s="171">
        <f>RECMAX!G27</f>
        <v>147</v>
      </c>
      <c r="H234" s="128"/>
      <c r="I234" s="129"/>
    </row>
    <row r="235" spans="1:209" s="84" customFormat="1" ht="16.5" thickBot="1" x14ac:dyDescent="0.3">
      <c r="A235" s="136" t="s">
        <v>62</v>
      </c>
      <c r="B235" s="126"/>
      <c r="C235" s="172">
        <v>28826</v>
      </c>
      <c r="D235" s="173"/>
      <c r="E235" s="173"/>
      <c r="F235" s="174"/>
      <c r="G235" s="172">
        <v>35005</v>
      </c>
      <c r="H235" s="173"/>
      <c r="I235" s="174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  <c r="AM235" s="86"/>
      <c r="AN235" s="86"/>
      <c r="AO235" s="86"/>
      <c r="AP235" s="86"/>
      <c r="AQ235" s="86"/>
      <c r="AR235" s="86"/>
      <c r="AS235" s="86"/>
      <c r="AT235" s="86"/>
      <c r="AU235" s="86"/>
      <c r="AV235" s="86"/>
      <c r="AW235" s="86"/>
      <c r="AX235" s="86"/>
      <c r="AY235" s="86"/>
      <c r="AZ235" s="86"/>
      <c r="BA235" s="86"/>
      <c r="BB235" s="86"/>
      <c r="BC235" s="86"/>
      <c r="BD235" s="86"/>
      <c r="BE235" s="86"/>
      <c r="BF235" s="86"/>
      <c r="BG235" s="86"/>
      <c r="BH235" s="86"/>
      <c r="BI235" s="86"/>
      <c r="BJ235" s="86"/>
      <c r="BK235" s="86"/>
      <c r="BL235" s="86"/>
      <c r="BM235" s="86"/>
      <c r="BN235" s="86"/>
      <c r="BO235" s="86"/>
      <c r="BP235" s="86"/>
      <c r="BQ235" s="86"/>
      <c r="BR235" s="86"/>
      <c r="BS235" s="86"/>
      <c r="BT235" s="86"/>
      <c r="BU235" s="86"/>
      <c r="BV235" s="86"/>
      <c r="BW235" s="86"/>
      <c r="BX235" s="86"/>
      <c r="BY235" s="86"/>
      <c r="BZ235" s="86"/>
      <c r="CA235" s="86"/>
      <c r="CB235" s="86"/>
      <c r="CC235" s="86"/>
      <c r="CD235" s="86"/>
      <c r="CE235" s="86"/>
      <c r="CF235" s="86"/>
      <c r="CG235" s="86"/>
      <c r="CH235" s="86"/>
      <c r="CI235" s="86"/>
      <c r="CJ235" s="86"/>
      <c r="CK235" s="86"/>
      <c r="CL235" s="86"/>
      <c r="CM235" s="86"/>
      <c r="CN235" s="86"/>
      <c r="CO235" s="86"/>
      <c r="CP235" s="86"/>
      <c r="CQ235" s="86"/>
      <c r="CR235" s="86"/>
      <c r="CS235" s="86"/>
      <c r="CT235" s="86"/>
      <c r="CU235" s="86"/>
      <c r="CV235" s="86"/>
      <c r="CW235" s="86"/>
      <c r="CX235" s="86"/>
      <c r="CY235" s="86"/>
      <c r="CZ235" s="86"/>
      <c r="DA235" s="86"/>
      <c r="DB235" s="86"/>
      <c r="DC235" s="86"/>
      <c r="DD235" s="86"/>
      <c r="DE235" s="86"/>
      <c r="DF235" s="86"/>
      <c r="DG235" s="86"/>
      <c r="DH235" s="86"/>
      <c r="DI235" s="86"/>
      <c r="DJ235" s="86"/>
      <c r="DK235" s="86"/>
      <c r="DL235" s="86"/>
      <c r="DM235" s="86"/>
      <c r="DN235" s="86"/>
      <c r="DO235" s="86"/>
      <c r="DP235" s="86"/>
      <c r="DQ235" s="86"/>
      <c r="DR235" s="86"/>
      <c r="DS235" s="86"/>
      <c r="DT235" s="86"/>
      <c r="DU235" s="86"/>
      <c r="DV235" s="86"/>
      <c r="DW235" s="86"/>
      <c r="DX235" s="86"/>
      <c r="DY235" s="86"/>
      <c r="DZ235" s="86"/>
      <c r="EA235" s="86"/>
      <c r="EB235" s="86"/>
      <c r="EC235" s="86"/>
      <c r="ED235" s="86"/>
      <c r="EE235" s="86"/>
      <c r="EF235" s="86"/>
      <c r="EG235" s="86"/>
      <c r="EH235" s="86"/>
      <c r="EI235" s="86"/>
      <c r="EJ235" s="86"/>
      <c r="EK235" s="86"/>
      <c r="EL235" s="86"/>
      <c r="EM235" s="86"/>
      <c r="EN235" s="86"/>
      <c r="EO235" s="86"/>
      <c r="EP235" s="86"/>
      <c r="EQ235" s="86"/>
      <c r="ER235" s="86"/>
      <c r="ES235" s="86"/>
      <c r="ET235" s="86"/>
      <c r="EU235" s="86"/>
      <c r="EV235" s="86"/>
      <c r="EW235" s="86"/>
      <c r="EX235" s="86"/>
      <c r="EY235" s="86"/>
      <c r="EZ235" s="86"/>
      <c r="FA235" s="86"/>
      <c r="FB235" s="86"/>
      <c r="FC235" s="86"/>
      <c r="FD235" s="86"/>
      <c r="FE235" s="86"/>
      <c r="FF235" s="86"/>
      <c r="FG235" s="86"/>
      <c r="FH235" s="86"/>
      <c r="FI235" s="86"/>
      <c r="FJ235" s="86"/>
      <c r="FK235" s="86"/>
      <c r="FL235" s="86"/>
      <c r="FM235" s="86"/>
      <c r="FN235" s="86"/>
      <c r="FO235" s="86"/>
      <c r="FP235" s="86"/>
      <c r="FQ235" s="86"/>
      <c r="FR235" s="86"/>
      <c r="FS235" s="86"/>
      <c r="FT235" s="86"/>
      <c r="FU235" s="86"/>
      <c r="FV235" s="86"/>
      <c r="FW235" s="86"/>
      <c r="FX235" s="86"/>
      <c r="FY235" s="86"/>
      <c r="FZ235" s="86"/>
      <c r="GA235" s="86"/>
      <c r="GB235" s="86"/>
      <c r="GC235" s="86"/>
      <c r="GD235" s="86"/>
      <c r="GE235" s="86"/>
      <c r="GF235" s="86"/>
      <c r="GG235" s="86"/>
      <c r="GH235" s="86"/>
      <c r="GI235" s="86"/>
      <c r="GJ235" s="86"/>
      <c r="GK235" s="86"/>
      <c r="GL235" s="86"/>
      <c r="GM235" s="86"/>
      <c r="GN235" s="86"/>
      <c r="GO235" s="86"/>
      <c r="GP235" s="86"/>
      <c r="GQ235" s="86"/>
      <c r="GR235" s="86"/>
      <c r="GS235" s="86"/>
      <c r="GT235" s="86"/>
      <c r="GU235" s="86"/>
      <c r="GV235" s="86"/>
      <c r="GW235" s="86"/>
      <c r="GX235" s="86"/>
      <c r="GY235" s="86"/>
      <c r="GZ235" s="86"/>
      <c r="HA235" s="86"/>
    </row>
    <row r="236" spans="1:209" s="84" customFormat="1" ht="15.75" customHeight="1" thickBot="1" x14ac:dyDescent="0.3">
      <c r="A236" s="127" t="s">
        <v>126</v>
      </c>
      <c r="B236" s="128"/>
      <c r="C236" s="128"/>
      <c r="D236" s="128"/>
      <c r="E236" s="128"/>
      <c r="F236" s="128"/>
      <c r="G236" s="128"/>
      <c r="H236" s="128"/>
      <c r="I236" s="129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86"/>
      <c r="AS236" s="86"/>
      <c r="AT236" s="86"/>
      <c r="AU236" s="86"/>
      <c r="AV236" s="86"/>
      <c r="AW236" s="86"/>
      <c r="AX236" s="86"/>
      <c r="AY236" s="86"/>
      <c r="AZ236" s="86"/>
      <c r="BA236" s="86"/>
      <c r="BB236" s="86"/>
      <c r="BC236" s="86"/>
      <c r="BD236" s="86"/>
      <c r="BE236" s="86"/>
      <c r="BF236" s="86"/>
      <c r="BG236" s="86"/>
      <c r="BH236" s="86"/>
      <c r="BI236" s="86"/>
      <c r="BJ236" s="86"/>
      <c r="BK236" s="86"/>
      <c r="BL236" s="86"/>
      <c r="BM236" s="86"/>
      <c r="BN236" s="86"/>
      <c r="BO236" s="86"/>
      <c r="BP236" s="86"/>
      <c r="BQ236" s="86"/>
      <c r="BR236" s="86"/>
      <c r="BS236" s="86"/>
      <c r="BT236" s="86"/>
      <c r="BU236" s="86"/>
      <c r="BV236" s="86"/>
      <c r="BW236" s="86"/>
      <c r="BX236" s="86"/>
      <c r="BY236" s="86"/>
      <c r="BZ236" s="86"/>
      <c r="CA236" s="86"/>
      <c r="CB236" s="86"/>
      <c r="CC236" s="86"/>
      <c r="CD236" s="86"/>
      <c r="CE236" s="86"/>
      <c r="CF236" s="86"/>
      <c r="CG236" s="86"/>
      <c r="CH236" s="86"/>
      <c r="CI236" s="86"/>
      <c r="CJ236" s="86"/>
      <c r="CK236" s="86"/>
      <c r="CL236" s="86"/>
      <c r="CM236" s="86"/>
      <c r="CN236" s="86"/>
      <c r="CO236" s="86"/>
      <c r="CP236" s="86"/>
      <c r="CQ236" s="86"/>
      <c r="CR236" s="86"/>
      <c r="CS236" s="86"/>
      <c r="CT236" s="86"/>
      <c r="CU236" s="86"/>
      <c r="CV236" s="86"/>
      <c r="CW236" s="86"/>
      <c r="CX236" s="86"/>
      <c r="CY236" s="86"/>
      <c r="CZ236" s="86"/>
      <c r="DA236" s="86"/>
      <c r="DB236" s="86"/>
      <c r="DC236" s="86"/>
      <c r="DD236" s="86"/>
      <c r="DE236" s="86"/>
      <c r="DF236" s="86"/>
      <c r="DG236" s="86"/>
      <c r="DH236" s="86"/>
      <c r="DI236" s="86"/>
      <c r="DJ236" s="86"/>
      <c r="DK236" s="86"/>
      <c r="DL236" s="86"/>
      <c r="DM236" s="86"/>
      <c r="DN236" s="86"/>
      <c r="DO236" s="86"/>
      <c r="DP236" s="86"/>
      <c r="DQ236" s="86"/>
      <c r="DR236" s="86"/>
      <c r="DS236" s="86"/>
      <c r="DT236" s="86"/>
      <c r="DU236" s="86"/>
      <c r="DV236" s="86"/>
      <c r="DW236" s="86"/>
      <c r="DX236" s="86"/>
      <c r="DY236" s="86"/>
      <c r="DZ236" s="86"/>
      <c r="EA236" s="86"/>
      <c r="EB236" s="86"/>
      <c r="EC236" s="86"/>
      <c r="ED236" s="86"/>
      <c r="EE236" s="86"/>
      <c r="EF236" s="86"/>
      <c r="EG236" s="86"/>
      <c r="EH236" s="86"/>
      <c r="EI236" s="86"/>
      <c r="EJ236" s="86"/>
      <c r="EK236" s="86"/>
      <c r="EL236" s="86"/>
      <c r="EM236" s="86"/>
      <c r="EN236" s="86"/>
      <c r="EO236" s="86"/>
      <c r="EP236" s="86"/>
      <c r="EQ236" s="86"/>
      <c r="ER236" s="86"/>
      <c r="ES236" s="86"/>
      <c r="ET236" s="86"/>
      <c r="EU236" s="86"/>
      <c r="EV236" s="86"/>
      <c r="EW236" s="86"/>
      <c r="EX236" s="86"/>
      <c r="EY236" s="86"/>
      <c r="EZ236" s="86"/>
      <c r="FA236" s="86"/>
      <c r="FB236" s="86"/>
      <c r="FC236" s="86"/>
      <c r="FD236" s="86"/>
      <c r="FE236" s="86"/>
      <c r="FF236" s="86"/>
      <c r="FG236" s="86"/>
      <c r="FH236" s="86"/>
      <c r="FI236" s="86"/>
      <c r="FJ236" s="86"/>
      <c r="FK236" s="86"/>
      <c r="FL236" s="86"/>
      <c r="FM236" s="86"/>
      <c r="FN236" s="86"/>
      <c r="FO236" s="86"/>
      <c r="FP236" s="86"/>
      <c r="FQ236" s="86"/>
      <c r="FR236" s="86"/>
      <c r="FS236" s="86"/>
      <c r="FT236" s="86"/>
      <c r="FU236" s="86"/>
      <c r="FV236" s="86"/>
      <c r="FW236" s="86"/>
      <c r="FX236" s="86"/>
      <c r="FY236" s="86"/>
      <c r="FZ236" s="86"/>
      <c r="GA236" s="86"/>
      <c r="GB236" s="86"/>
      <c r="GC236" s="86"/>
      <c r="GD236" s="86"/>
      <c r="GE236" s="86"/>
      <c r="GF236" s="86"/>
      <c r="GG236" s="86"/>
      <c r="GH236" s="86"/>
      <c r="GI236" s="86"/>
      <c r="GJ236" s="86"/>
      <c r="GK236" s="86"/>
      <c r="GL236" s="86"/>
      <c r="GM236" s="86"/>
      <c r="GN236" s="86"/>
      <c r="GO236" s="86"/>
      <c r="GP236" s="86"/>
      <c r="GQ236" s="86"/>
      <c r="GR236" s="86"/>
      <c r="GS236" s="86"/>
      <c r="GT236" s="86"/>
      <c r="GU236" s="86"/>
      <c r="GV236" s="86"/>
      <c r="GW236" s="86"/>
      <c r="GX236" s="86"/>
      <c r="GY236" s="86"/>
      <c r="GZ236" s="86"/>
      <c r="HA236" s="86"/>
    </row>
    <row r="237" spans="1:209" ht="16.5" customHeight="1" thickBot="1" x14ac:dyDescent="0.25">
      <c r="A237" s="130" t="s">
        <v>110</v>
      </c>
      <c r="B237" s="131"/>
      <c r="C237" s="131"/>
      <c r="D237" s="131"/>
      <c r="E237" s="131"/>
      <c r="F237" s="131"/>
      <c r="G237" s="131"/>
      <c r="H237" s="131"/>
      <c r="I237" s="132"/>
    </row>
    <row r="238" spans="1:209" ht="13.5" customHeight="1" thickBot="1" x14ac:dyDescent="0.25">
      <c r="A238" s="133" t="s">
        <v>111</v>
      </c>
      <c r="B238" s="134"/>
      <c r="C238" s="134"/>
      <c r="D238" s="134"/>
      <c r="E238" s="134"/>
      <c r="F238" s="134"/>
      <c r="G238" s="134"/>
      <c r="H238" s="134"/>
      <c r="I238" s="135"/>
    </row>
    <row r="239" spans="1:209" ht="15.75" customHeight="1" thickBot="1" x14ac:dyDescent="0.3">
      <c r="A239" s="136" t="s">
        <v>62</v>
      </c>
      <c r="B239" s="126"/>
      <c r="C239" s="136" t="s">
        <v>113</v>
      </c>
      <c r="D239" s="137"/>
      <c r="E239" s="137"/>
      <c r="F239" s="126"/>
      <c r="G239" s="136" t="s">
        <v>112</v>
      </c>
      <c r="H239" s="137"/>
      <c r="I239" s="126"/>
    </row>
    <row r="240" spans="1:209" ht="16.5" thickBot="1" x14ac:dyDescent="0.3">
      <c r="A240" s="125">
        <v>30797</v>
      </c>
      <c r="B240" s="126"/>
      <c r="C240" s="127">
        <v>144.4</v>
      </c>
      <c r="D240" s="128"/>
      <c r="E240" s="128"/>
      <c r="F240" s="129"/>
      <c r="G240" s="127">
        <v>280</v>
      </c>
      <c r="H240" s="128"/>
      <c r="I240" s="129"/>
    </row>
    <row r="241" spans="1:9" ht="33" customHeight="1" thickBot="1" x14ac:dyDescent="0.3">
      <c r="A241" s="127" t="s">
        <v>127</v>
      </c>
      <c r="B241" s="138"/>
      <c r="C241" s="138"/>
      <c r="D241" s="138"/>
      <c r="E241" s="138"/>
      <c r="F241" s="138"/>
      <c r="G241" s="138"/>
      <c r="H241" s="138"/>
      <c r="I241" s="139"/>
    </row>
    <row r="242" spans="1:9" ht="15.75" customHeight="1" thickBot="1" x14ac:dyDescent="0.25">
      <c r="A242" s="130" t="s">
        <v>110</v>
      </c>
      <c r="B242" s="131"/>
      <c r="C242" s="131"/>
      <c r="D242" s="131"/>
      <c r="E242" s="131"/>
      <c r="F242" s="131"/>
      <c r="G242" s="131"/>
      <c r="H242" s="131"/>
      <c r="I242" s="132"/>
    </row>
    <row r="243" spans="1:9" ht="16.5" customHeight="1" thickBot="1" x14ac:dyDescent="0.25">
      <c r="A243" s="133" t="s">
        <v>114</v>
      </c>
      <c r="B243" s="134"/>
      <c r="C243" s="134"/>
      <c r="D243" s="134"/>
      <c r="E243" s="134"/>
      <c r="F243" s="134"/>
      <c r="G243" s="134"/>
      <c r="H243" s="134"/>
      <c r="I243" s="135"/>
    </row>
    <row r="244" spans="1:9" ht="15.75" customHeight="1" thickBot="1" x14ac:dyDescent="0.3">
      <c r="A244" s="136" t="s">
        <v>62</v>
      </c>
      <c r="B244" s="126"/>
      <c r="C244" s="136" t="s">
        <v>113</v>
      </c>
      <c r="D244" s="137"/>
      <c r="E244" s="137"/>
      <c r="F244" s="126"/>
      <c r="G244" s="136" t="s">
        <v>112</v>
      </c>
      <c r="H244" s="137"/>
      <c r="I244" s="126"/>
    </row>
    <row r="245" spans="1:9" ht="16.5" thickBot="1" x14ac:dyDescent="0.3">
      <c r="A245" s="125">
        <v>31101</v>
      </c>
      <c r="B245" s="126"/>
      <c r="C245" s="127">
        <v>63.7</v>
      </c>
      <c r="D245" s="128"/>
      <c r="E245" s="128"/>
      <c r="F245" s="129"/>
      <c r="G245" s="127">
        <v>322</v>
      </c>
      <c r="H245" s="128"/>
      <c r="I245" s="129"/>
    </row>
    <row r="246" spans="1:9" ht="32.25" customHeight="1" thickBot="1" x14ac:dyDescent="0.3">
      <c r="A246" s="127" t="s">
        <v>128</v>
      </c>
      <c r="B246" s="138"/>
      <c r="C246" s="138"/>
      <c r="D246" s="138"/>
      <c r="E246" s="138"/>
      <c r="F246" s="138"/>
      <c r="G246" s="138"/>
      <c r="H246" s="138"/>
      <c r="I246" s="139"/>
    </row>
    <row r="247" spans="1:9" ht="15.75" x14ac:dyDescent="0.25">
      <c r="A247" s="83"/>
      <c r="B247" s="83"/>
      <c r="C247" s="83"/>
      <c r="D247" s="83"/>
      <c r="E247" s="83"/>
      <c r="F247" s="83"/>
      <c r="G247" s="83"/>
      <c r="H247" s="83"/>
      <c r="I247" s="83"/>
    </row>
    <row r="248" spans="1:9" ht="13.5" thickBot="1" x14ac:dyDescent="0.25">
      <c r="A248" s="84"/>
      <c r="B248" s="84"/>
      <c r="C248" s="84"/>
      <c r="D248" s="84"/>
      <c r="E248" s="84"/>
      <c r="F248" s="84"/>
      <c r="G248" s="84"/>
      <c r="H248" s="84"/>
      <c r="I248" s="84"/>
    </row>
    <row r="249" spans="1:9" ht="17.25" thickTop="1" thickBot="1" x14ac:dyDescent="0.25">
      <c r="A249" s="161" t="s">
        <v>28</v>
      </c>
      <c r="B249" s="162"/>
      <c r="C249" s="162"/>
      <c r="D249" s="162"/>
      <c r="E249" s="163"/>
      <c r="F249" s="161" t="s">
        <v>29</v>
      </c>
      <c r="G249" s="162"/>
      <c r="H249" s="164"/>
      <c r="I249" s="165"/>
    </row>
    <row r="250" spans="1:9" ht="40.5" customHeight="1" thickTop="1" thickBot="1" x14ac:dyDescent="0.3">
      <c r="A250" s="78" t="s">
        <v>30</v>
      </c>
      <c r="B250" s="79" t="s">
        <v>31</v>
      </c>
      <c r="C250" s="79" t="s">
        <v>32</v>
      </c>
      <c r="D250" s="79" t="s">
        <v>33</v>
      </c>
      <c r="E250" s="80" t="s">
        <v>107</v>
      </c>
      <c r="F250" s="78" t="s">
        <v>34</v>
      </c>
      <c r="G250" s="81" t="s">
        <v>35</v>
      </c>
      <c r="H250" s="140" t="s">
        <v>36</v>
      </c>
      <c r="I250" s="141"/>
    </row>
    <row r="251" spans="1:9" ht="14.25" thickTop="1" thickBot="1" x14ac:dyDescent="0.25">
      <c r="A251" s="149" t="s">
        <v>48</v>
      </c>
      <c r="B251" s="151">
        <f>RFAMT!J155</f>
        <v>167.69324324324322</v>
      </c>
      <c r="C251" s="153" t="str">
        <f>RFAMT!J158&amp;" ("&amp;RFAMT!J159&amp;")"</f>
        <v>440.4 (1988)</v>
      </c>
      <c r="D251" s="153" t="str">
        <f>RFAMT!J161&amp;" ("&amp;RFAMT!J162&amp;")"</f>
        <v>23.7 (1994)</v>
      </c>
      <c r="E251" s="155" t="str">
        <f>RECMAX!L10&amp;" ("&amp;RECMAX!L11&amp;" / "&amp;RECMAX!L12&amp;")"</f>
        <v>187.3 (21 / 1988)</v>
      </c>
      <c r="F251" s="157">
        <f>RFDY03!J130</f>
        <v>13.53968253968254</v>
      </c>
      <c r="G251" s="159" t="str">
        <f>RFDY03!J132&amp;" ("&amp;RFDY03!J133&amp;")"</f>
        <v>22 (1986)</v>
      </c>
      <c r="H251" s="142" t="str">
        <f>RFDY03!J134&amp;" ("&amp;RFDY03!J135&amp;")"</f>
        <v>3 (1997)</v>
      </c>
      <c r="I251" s="143"/>
    </row>
    <row r="252" spans="1:9" ht="13.5" thickBot="1" x14ac:dyDescent="0.25">
      <c r="A252" s="150"/>
      <c r="B252" s="152"/>
      <c r="C252" s="154"/>
      <c r="D252" s="154"/>
      <c r="E252" s="156"/>
      <c r="F252" s="158"/>
      <c r="G252" s="160"/>
      <c r="H252" s="144"/>
      <c r="I252" s="145"/>
    </row>
    <row r="253" spans="1:9" ht="15.75" customHeight="1" thickTop="1" x14ac:dyDescent="0.25">
      <c r="A253" s="146" t="s">
        <v>123</v>
      </c>
      <c r="B253" s="147"/>
      <c r="C253" s="147"/>
      <c r="D253" s="147"/>
      <c r="E253" s="147"/>
      <c r="F253" s="147"/>
      <c r="G253" s="147"/>
      <c r="H253" s="147"/>
      <c r="I253" s="148"/>
    </row>
    <row r="254" spans="1:9" ht="15" customHeight="1" x14ac:dyDescent="0.25">
      <c r="A254" s="146" t="s">
        <v>124</v>
      </c>
      <c r="B254" s="147"/>
      <c r="C254" s="147"/>
      <c r="D254" s="147"/>
      <c r="E254" s="147"/>
      <c r="F254" s="147"/>
      <c r="G254" s="147"/>
      <c r="H254" s="147"/>
      <c r="I254" s="148"/>
    </row>
    <row r="255" spans="1:9" ht="16.5" customHeight="1" thickBot="1" x14ac:dyDescent="0.3">
      <c r="A255" s="168" t="s">
        <v>125</v>
      </c>
      <c r="B255" s="169"/>
      <c r="C255" s="169"/>
      <c r="D255" s="169"/>
      <c r="E255" s="169"/>
      <c r="F255" s="169"/>
      <c r="G255" s="169"/>
      <c r="H255" s="169"/>
      <c r="I255" s="170"/>
    </row>
    <row r="256" spans="1:9" ht="21.75" customHeight="1" thickBot="1" x14ac:dyDescent="0.3">
      <c r="A256" s="77"/>
      <c r="B256" s="77"/>
      <c r="C256" s="77"/>
      <c r="D256" s="77"/>
      <c r="E256" s="77"/>
      <c r="F256" s="77"/>
      <c r="G256" s="77"/>
      <c r="H256" s="77"/>
    </row>
    <row r="257" spans="1:9" ht="16.5" customHeight="1" thickBot="1" x14ac:dyDescent="0.25">
      <c r="A257" s="130" t="s">
        <v>115</v>
      </c>
      <c r="B257" s="131"/>
      <c r="C257" s="131"/>
      <c r="D257" s="131"/>
      <c r="E257" s="131"/>
      <c r="F257" s="131"/>
      <c r="G257" s="131"/>
      <c r="H257" s="131"/>
      <c r="I257" s="132"/>
    </row>
    <row r="258" spans="1:9" ht="16.5" thickBot="1" x14ac:dyDescent="0.3">
      <c r="A258" s="73" t="s">
        <v>56</v>
      </c>
      <c r="B258" s="76">
        <v>0.25</v>
      </c>
      <c r="C258" s="73">
        <v>0.5</v>
      </c>
      <c r="D258" s="73">
        <v>1</v>
      </c>
      <c r="E258" s="73">
        <v>2</v>
      </c>
      <c r="F258" s="73">
        <v>3</v>
      </c>
      <c r="G258" s="73">
        <v>6</v>
      </c>
      <c r="H258" s="73">
        <v>12</v>
      </c>
      <c r="I258" s="73">
        <v>24</v>
      </c>
    </row>
    <row r="259" spans="1:9" ht="16.5" thickBot="1" x14ac:dyDescent="0.3">
      <c r="A259" s="73" t="s">
        <v>57</v>
      </c>
      <c r="B259" s="74">
        <v>39</v>
      </c>
      <c r="C259" s="74">
        <v>59</v>
      </c>
      <c r="D259" s="72">
        <v>87</v>
      </c>
      <c r="E259" s="72">
        <v>157</v>
      </c>
      <c r="F259" s="72">
        <v>167</v>
      </c>
      <c r="G259" s="72">
        <v>186</v>
      </c>
      <c r="H259" s="72">
        <v>187</v>
      </c>
      <c r="I259" s="72">
        <v>187</v>
      </c>
    </row>
    <row r="260" spans="1:9" ht="16.5" thickBot="1" x14ac:dyDescent="0.3">
      <c r="A260" s="73" t="s">
        <v>58</v>
      </c>
      <c r="B260" s="74">
        <v>24</v>
      </c>
      <c r="C260" s="74">
        <v>24</v>
      </c>
      <c r="D260" s="72">
        <v>22</v>
      </c>
      <c r="E260" s="72">
        <v>22</v>
      </c>
      <c r="F260" s="72">
        <v>22</v>
      </c>
      <c r="G260" s="72">
        <v>22</v>
      </c>
      <c r="H260" s="72">
        <v>22</v>
      </c>
      <c r="I260" s="72">
        <v>22</v>
      </c>
    </row>
    <row r="261" spans="1:9" ht="16.5" thickBot="1" x14ac:dyDescent="0.3">
      <c r="A261" s="73" t="s">
        <v>38</v>
      </c>
      <c r="B261" s="74">
        <v>1976</v>
      </c>
      <c r="C261" s="74">
        <v>1976</v>
      </c>
      <c r="D261" s="72">
        <v>1988</v>
      </c>
      <c r="E261" s="72">
        <v>1988</v>
      </c>
      <c r="F261" s="72">
        <v>1988</v>
      </c>
      <c r="G261" s="72">
        <v>1988</v>
      </c>
      <c r="H261" s="72">
        <v>1988</v>
      </c>
      <c r="I261" s="72">
        <v>1988</v>
      </c>
    </row>
    <row r="262" spans="1:9" ht="20.25" customHeight="1" thickBot="1" x14ac:dyDescent="0.3">
      <c r="A262" s="127" t="s">
        <v>126</v>
      </c>
      <c r="B262" s="128"/>
      <c r="C262" s="128"/>
      <c r="D262" s="128"/>
      <c r="E262" s="128"/>
      <c r="F262" s="128"/>
      <c r="G262" s="128"/>
      <c r="H262" s="128"/>
      <c r="I262" s="129"/>
    </row>
    <row r="263" spans="1:9" ht="16.5" customHeight="1" thickBot="1" x14ac:dyDescent="0.25">
      <c r="A263" s="130" t="s">
        <v>64</v>
      </c>
      <c r="B263" s="131"/>
      <c r="C263" s="131"/>
      <c r="D263" s="131"/>
      <c r="E263" s="131"/>
      <c r="F263" s="131"/>
      <c r="G263" s="131"/>
      <c r="H263" s="131"/>
      <c r="I263" s="132"/>
    </row>
    <row r="264" spans="1:9" ht="15.75" customHeight="1" thickBot="1" x14ac:dyDescent="0.3">
      <c r="A264" s="166"/>
      <c r="B264" s="167"/>
      <c r="C264" s="136" t="s">
        <v>59</v>
      </c>
      <c r="D264" s="137"/>
      <c r="E264" s="137"/>
      <c r="F264" s="126"/>
      <c r="G264" s="136" t="s">
        <v>60</v>
      </c>
      <c r="H264" s="137"/>
      <c r="I264" s="126"/>
    </row>
    <row r="265" spans="1:9" ht="16.5" thickBot="1" x14ac:dyDescent="0.3">
      <c r="A265" s="136" t="s">
        <v>61</v>
      </c>
      <c r="B265" s="126"/>
      <c r="C265" s="127">
        <f>RECMAX!Q10</f>
        <v>512.4</v>
      </c>
      <c r="D265" s="128"/>
      <c r="E265" s="128"/>
      <c r="F265" s="129"/>
      <c r="G265" s="171">
        <f>RECMAX!G27</f>
        <v>147</v>
      </c>
      <c r="H265" s="128"/>
      <c r="I265" s="129"/>
    </row>
    <row r="266" spans="1:9" ht="16.5" thickBot="1" x14ac:dyDescent="0.3">
      <c r="A266" s="136" t="s">
        <v>62</v>
      </c>
      <c r="B266" s="126"/>
      <c r="C266" s="172">
        <v>28826</v>
      </c>
      <c r="D266" s="173"/>
      <c r="E266" s="173"/>
      <c r="F266" s="174"/>
      <c r="G266" s="172">
        <v>35005</v>
      </c>
      <c r="H266" s="173"/>
      <c r="I266" s="174"/>
    </row>
    <row r="267" spans="1:9" ht="22.5" customHeight="1" thickBot="1" x14ac:dyDescent="0.3">
      <c r="A267" s="127" t="s">
        <v>126</v>
      </c>
      <c r="B267" s="128"/>
      <c r="C267" s="128"/>
      <c r="D267" s="128"/>
      <c r="E267" s="128"/>
      <c r="F267" s="128"/>
      <c r="G267" s="128"/>
      <c r="H267" s="128"/>
      <c r="I267" s="129"/>
    </row>
    <row r="268" spans="1:9" ht="16.5" customHeight="1" thickBot="1" x14ac:dyDescent="0.25">
      <c r="A268" s="130" t="s">
        <v>110</v>
      </c>
      <c r="B268" s="131"/>
      <c r="C268" s="131"/>
      <c r="D268" s="131"/>
      <c r="E268" s="131"/>
      <c r="F268" s="131"/>
      <c r="G268" s="131"/>
      <c r="H268" s="131"/>
      <c r="I268" s="132"/>
    </row>
    <row r="269" spans="1:9" ht="13.5" customHeight="1" thickBot="1" x14ac:dyDescent="0.25">
      <c r="A269" s="133" t="s">
        <v>111</v>
      </c>
      <c r="B269" s="134"/>
      <c r="C269" s="134"/>
      <c r="D269" s="134"/>
      <c r="E269" s="134"/>
      <c r="F269" s="134"/>
      <c r="G269" s="134"/>
      <c r="H269" s="134"/>
      <c r="I269" s="135"/>
    </row>
    <row r="270" spans="1:9" ht="15.75" customHeight="1" thickBot="1" x14ac:dyDescent="0.3">
      <c r="A270" s="136" t="s">
        <v>62</v>
      </c>
      <c r="B270" s="126"/>
      <c r="C270" s="136" t="s">
        <v>113</v>
      </c>
      <c r="D270" s="137"/>
      <c r="E270" s="137"/>
      <c r="F270" s="126"/>
      <c r="G270" s="136" t="s">
        <v>112</v>
      </c>
      <c r="H270" s="137"/>
      <c r="I270" s="126"/>
    </row>
    <row r="271" spans="1:9" ht="16.5" thickBot="1" x14ac:dyDescent="0.3">
      <c r="A271" s="125">
        <v>30797</v>
      </c>
      <c r="B271" s="126"/>
      <c r="C271" s="127">
        <v>144.4</v>
      </c>
      <c r="D271" s="128"/>
      <c r="E271" s="128"/>
      <c r="F271" s="129"/>
      <c r="G271" s="127">
        <v>280</v>
      </c>
      <c r="H271" s="128"/>
      <c r="I271" s="129"/>
    </row>
    <row r="272" spans="1:9" ht="36.75" customHeight="1" thickBot="1" x14ac:dyDescent="0.3">
      <c r="A272" s="127" t="s">
        <v>127</v>
      </c>
      <c r="B272" s="138"/>
      <c r="C272" s="138"/>
      <c r="D272" s="138"/>
      <c r="E272" s="138"/>
      <c r="F272" s="138"/>
      <c r="G272" s="138"/>
      <c r="H272" s="138"/>
      <c r="I272" s="139"/>
    </row>
    <row r="273" spans="1:9" ht="16.5" customHeight="1" thickBot="1" x14ac:dyDescent="0.25">
      <c r="A273" s="130" t="s">
        <v>110</v>
      </c>
      <c r="B273" s="131"/>
      <c r="C273" s="131"/>
      <c r="D273" s="131"/>
      <c r="E273" s="131"/>
      <c r="F273" s="131"/>
      <c r="G273" s="131"/>
      <c r="H273" s="131"/>
      <c r="I273" s="132"/>
    </row>
    <row r="274" spans="1:9" ht="13.5" customHeight="1" thickBot="1" x14ac:dyDescent="0.25">
      <c r="A274" s="133" t="s">
        <v>114</v>
      </c>
      <c r="B274" s="134"/>
      <c r="C274" s="134"/>
      <c r="D274" s="134"/>
      <c r="E274" s="134"/>
      <c r="F274" s="134"/>
      <c r="G274" s="134"/>
      <c r="H274" s="134"/>
      <c r="I274" s="135"/>
    </row>
    <row r="275" spans="1:9" ht="15.75" customHeight="1" thickBot="1" x14ac:dyDescent="0.3">
      <c r="A275" s="136" t="s">
        <v>62</v>
      </c>
      <c r="B275" s="126"/>
      <c r="C275" s="136" t="s">
        <v>113</v>
      </c>
      <c r="D275" s="137"/>
      <c r="E275" s="137"/>
      <c r="F275" s="126"/>
      <c r="G275" s="136" t="s">
        <v>112</v>
      </c>
      <c r="H275" s="137"/>
      <c r="I275" s="126"/>
    </row>
    <row r="276" spans="1:9" ht="16.5" thickBot="1" x14ac:dyDescent="0.3">
      <c r="A276" s="125">
        <v>31101</v>
      </c>
      <c r="B276" s="126"/>
      <c r="C276" s="127">
        <v>63.7</v>
      </c>
      <c r="D276" s="128"/>
      <c r="E276" s="128"/>
      <c r="F276" s="129"/>
      <c r="G276" s="127">
        <v>322</v>
      </c>
      <c r="H276" s="128"/>
      <c r="I276" s="129"/>
    </row>
    <row r="277" spans="1:9" ht="29.25" customHeight="1" thickBot="1" x14ac:dyDescent="0.3">
      <c r="A277" s="127" t="s">
        <v>128</v>
      </c>
      <c r="B277" s="138"/>
      <c r="C277" s="138"/>
      <c r="D277" s="138"/>
      <c r="E277" s="138"/>
      <c r="F277" s="138"/>
      <c r="G277" s="138"/>
      <c r="H277" s="138"/>
      <c r="I277" s="139"/>
    </row>
    <row r="278" spans="1:9" ht="15.75" x14ac:dyDescent="0.25">
      <c r="A278" s="83"/>
      <c r="B278" s="83"/>
      <c r="C278" s="83"/>
      <c r="D278" s="83"/>
      <c r="E278" s="83"/>
      <c r="F278" s="83"/>
      <c r="G278" s="83"/>
      <c r="H278" s="83"/>
      <c r="I278" s="83"/>
    </row>
    <row r="279" spans="1:9" ht="13.5" thickBot="1" x14ac:dyDescent="0.25">
      <c r="A279" s="84"/>
      <c r="B279" s="84"/>
      <c r="C279" s="84"/>
      <c r="D279" s="84"/>
      <c r="E279" s="84"/>
      <c r="F279" s="84"/>
      <c r="G279" s="84"/>
      <c r="H279" s="84"/>
      <c r="I279" s="84"/>
    </row>
    <row r="280" spans="1:9" ht="17.25" thickTop="1" thickBot="1" x14ac:dyDescent="0.25">
      <c r="A280" s="161" t="s">
        <v>28</v>
      </c>
      <c r="B280" s="162"/>
      <c r="C280" s="162"/>
      <c r="D280" s="162"/>
      <c r="E280" s="163"/>
      <c r="F280" s="161" t="s">
        <v>29</v>
      </c>
      <c r="G280" s="162"/>
      <c r="H280" s="164"/>
      <c r="I280" s="165"/>
    </row>
    <row r="281" spans="1:9" ht="35.25" thickTop="1" thickBot="1" x14ac:dyDescent="0.3">
      <c r="A281" s="78" t="s">
        <v>30</v>
      </c>
      <c r="B281" s="79" t="s">
        <v>31</v>
      </c>
      <c r="C281" s="79" t="s">
        <v>32</v>
      </c>
      <c r="D281" s="79" t="s">
        <v>33</v>
      </c>
      <c r="E281" s="80" t="s">
        <v>107</v>
      </c>
      <c r="F281" s="78" t="s">
        <v>34</v>
      </c>
      <c r="G281" s="81" t="s">
        <v>35</v>
      </c>
      <c r="H281" s="140" t="s">
        <v>36</v>
      </c>
      <c r="I281" s="141"/>
    </row>
    <row r="282" spans="1:9" ht="14.25" thickTop="1" thickBot="1" x14ac:dyDescent="0.25">
      <c r="A282" s="149" t="s">
        <v>49</v>
      </c>
      <c r="B282" s="151">
        <f>RFAMT!K155</f>
        <v>192.65202702702706</v>
      </c>
      <c r="C282" s="153" t="str">
        <f>RFAMT!K158&amp;" ("&amp;RFAMT!K159&amp;")"</f>
        <v>497.1 (1942)</v>
      </c>
      <c r="D282" s="153" t="str">
        <f>RFAMT!K161&amp;" ("&amp;RFAMT!K162&amp;")"</f>
        <v>10.8 (2002)</v>
      </c>
      <c r="E282" s="155" t="str">
        <f>RECMAX!M10&amp;" ("&amp;RECMAX!M11&amp;" / "&amp;RECMAX!M12&amp;")"</f>
        <v>139.8 (14 / 2013)</v>
      </c>
      <c r="F282" s="157">
        <f>RFDY03!K130</f>
        <v>15.682539682539682</v>
      </c>
      <c r="G282" s="159" t="str">
        <f>RFDY03!K132&amp;" ("&amp;RFDY03!K133&amp;")"</f>
        <v>23 (1906)</v>
      </c>
      <c r="H282" s="142" t="str">
        <f>RFDY03!K134&amp;" ("&amp;RFDY03!K135&amp;")"</f>
        <v>5 (1991)</v>
      </c>
      <c r="I282" s="143"/>
    </row>
    <row r="283" spans="1:9" ht="13.5" thickBot="1" x14ac:dyDescent="0.25">
      <c r="A283" s="150"/>
      <c r="B283" s="152"/>
      <c r="C283" s="154"/>
      <c r="D283" s="154"/>
      <c r="E283" s="156"/>
      <c r="F283" s="158"/>
      <c r="G283" s="160"/>
      <c r="H283" s="144"/>
      <c r="I283" s="145"/>
    </row>
    <row r="284" spans="1:9" ht="15.75" customHeight="1" thickTop="1" x14ac:dyDescent="0.25">
      <c r="A284" s="146" t="s">
        <v>123</v>
      </c>
      <c r="B284" s="147"/>
      <c r="C284" s="147"/>
      <c r="D284" s="147"/>
      <c r="E284" s="147"/>
      <c r="F284" s="147"/>
      <c r="G284" s="147"/>
      <c r="H284" s="147"/>
      <c r="I284" s="148"/>
    </row>
    <row r="285" spans="1:9" ht="15" customHeight="1" x14ac:dyDescent="0.25">
      <c r="A285" s="146" t="s">
        <v>124</v>
      </c>
      <c r="B285" s="147"/>
      <c r="C285" s="147"/>
      <c r="D285" s="147"/>
      <c r="E285" s="147"/>
      <c r="F285" s="147"/>
      <c r="G285" s="147"/>
      <c r="H285" s="147"/>
      <c r="I285" s="148"/>
    </row>
    <row r="286" spans="1:9" ht="15.75" customHeight="1" thickBot="1" x14ac:dyDescent="0.3">
      <c r="A286" s="168" t="s">
        <v>125</v>
      </c>
      <c r="B286" s="169"/>
      <c r="C286" s="169"/>
      <c r="D286" s="169"/>
      <c r="E286" s="169"/>
      <c r="F286" s="169"/>
      <c r="G286" s="169"/>
      <c r="H286" s="169"/>
      <c r="I286" s="170"/>
    </row>
    <row r="287" spans="1:9" ht="16.5" thickBot="1" x14ac:dyDescent="0.3">
      <c r="A287" s="77"/>
      <c r="B287" s="77"/>
      <c r="C287" s="77"/>
      <c r="D287" s="77"/>
      <c r="E287" s="77"/>
      <c r="F287" s="77"/>
      <c r="G287" s="77"/>
      <c r="H287" s="77"/>
    </row>
    <row r="288" spans="1:9" ht="16.5" customHeight="1" thickBot="1" x14ac:dyDescent="0.25">
      <c r="A288" s="130" t="s">
        <v>104</v>
      </c>
      <c r="B288" s="131"/>
      <c r="C288" s="131"/>
      <c r="D288" s="131"/>
      <c r="E288" s="131"/>
      <c r="F288" s="131"/>
      <c r="G288" s="131"/>
      <c r="H288" s="131"/>
      <c r="I288" s="132"/>
    </row>
    <row r="289" spans="1:9" ht="16.5" thickBot="1" x14ac:dyDescent="0.3">
      <c r="A289" s="73" t="s">
        <v>56</v>
      </c>
      <c r="B289" s="76">
        <v>0.25</v>
      </c>
      <c r="C289" s="73">
        <v>0.5</v>
      </c>
      <c r="D289" s="73">
        <v>1</v>
      </c>
      <c r="E289" s="73">
        <v>2</v>
      </c>
      <c r="F289" s="73">
        <v>3</v>
      </c>
      <c r="G289" s="73">
        <v>6</v>
      </c>
      <c r="H289" s="73">
        <v>12</v>
      </c>
      <c r="I289" s="73">
        <v>24</v>
      </c>
    </row>
    <row r="290" spans="1:9" ht="16.5" thickBot="1" x14ac:dyDescent="0.3">
      <c r="A290" s="73" t="s">
        <v>57</v>
      </c>
      <c r="B290" s="74">
        <v>40</v>
      </c>
      <c r="C290" s="74">
        <v>63</v>
      </c>
      <c r="D290" s="72">
        <v>85</v>
      </c>
      <c r="E290" s="72">
        <v>93</v>
      </c>
      <c r="F290" s="72">
        <v>115</v>
      </c>
      <c r="G290" s="72">
        <v>122</v>
      </c>
      <c r="H290" s="72">
        <v>130</v>
      </c>
      <c r="I290" s="72">
        <v>156</v>
      </c>
    </row>
    <row r="291" spans="1:9" ht="16.5" thickBot="1" x14ac:dyDescent="0.3">
      <c r="A291" s="73" t="s">
        <v>58</v>
      </c>
      <c r="B291" s="74">
        <v>16</v>
      </c>
      <c r="C291" s="74">
        <v>16</v>
      </c>
      <c r="D291" s="72">
        <v>31</v>
      </c>
      <c r="E291" s="72">
        <v>15</v>
      </c>
      <c r="F291" s="72">
        <v>15</v>
      </c>
      <c r="G291" s="72">
        <v>15</v>
      </c>
      <c r="H291" s="72">
        <v>15</v>
      </c>
      <c r="I291" s="72">
        <v>14</v>
      </c>
    </row>
    <row r="292" spans="1:9" ht="16.5" thickBot="1" x14ac:dyDescent="0.3">
      <c r="A292" s="73" t="s">
        <v>38</v>
      </c>
      <c r="B292" s="74">
        <v>1962</v>
      </c>
      <c r="C292" s="74">
        <v>1962</v>
      </c>
      <c r="D292" s="72">
        <v>1979</v>
      </c>
      <c r="E292" s="72">
        <v>2013</v>
      </c>
      <c r="F292" s="72">
        <v>2013</v>
      </c>
      <c r="G292" s="72">
        <v>2013</v>
      </c>
      <c r="H292" s="72">
        <v>2013</v>
      </c>
      <c r="I292" s="72">
        <v>2013</v>
      </c>
    </row>
    <row r="293" spans="1:9" ht="15.75" customHeight="1" thickBot="1" x14ac:dyDescent="0.3">
      <c r="A293" s="127" t="s">
        <v>126</v>
      </c>
      <c r="B293" s="128"/>
      <c r="C293" s="128"/>
      <c r="D293" s="128"/>
      <c r="E293" s="128"/>
      <c r="F293" s="128"/>
      <c r="G293" s="128"/>
      <c r="H293" s="128"/>
      <c r="I293" s="129"/>
    </row>
    <row r="294" spans="1:9" ht="16.5" customHeight="1" thickBot="1" x14ac:dyDescent="0.25">
      <c r="A294" s="130" t="s">
        <v>64</v>
      </c>
      <c r="B294" s="131"/>
      <c r="C294" s="131"/>
      <c r="D294" s="131"/>
      <c r="E294" s="131"/>
      <c r="F294" s="131"/>
      <c r="G294" s="131"/>
      <c r="H294" s="131"/>
      <c r="I294" s="132"/>
    </row>
    <row r="295" spans="1:9" ht="15.75" customHeight="1" thickBot="1" x14ac:dyDescent="0.3">
      <c r="A295" s="166"/>
      <c r="B295" s="167"/>
      <c r="C295" s="136" t="s">
        <v>59</v>
      </c>
      <c r="D295" s="137"/>
      <c r="E295" s="137"/>
      <c r="F295" s="126"/>
      <c r="G295" s="136" t="s">
        <v>60</v>
      </c>
      <c r="H295" s="137"/>
      <c r="I295" s="126"/>
    </row>
    <row r="296" spans="1:9" ht="16.5" thickBot="1" x14ac:dyDescent="0.3">
      <c r="A296" s="136" t="s">
        <v>61</v>
      </c>
      <c r="B296" s="126"/>
      <c r="C296" s="127">
        <f>RECMAX!Q10</f>
        <v>512.4</v>
      </c>
      <c r="D296" s="128"/>
      <c r="E296" s="128"/>
      <c r="F296" s="129"/>
      <c r="G296" s="171">
        <f>RECMAX!G27</f>
        <v>147</v>
      </c>
      <c r="H296" s="128"/>
      <c r="I296" s="129"/>
    </row>
    <row r="297" spans="1:9" ht="16.5" thickBot="1" x14ac:dyDescent="0.3">
      <c r="A297" s="136" t="s">
        <v>62</v>
      </c>
      <c r="B297" s="126"/>
      <c r="C297" s="172">
        <v>28826</v>
      </c>
      <c r="D297" s="173"/>
      <c r="E297" s="173"/>
      <c r="F297" s="174"/>
      <c r="G297" s="172">
        <v>35005</v>
      </c>
      <c r="H297" s="173"/>
      <c r="I297" s="174"/>
    </row>
    <row r="298" spans="1:9" ht="15.75" customHeight="1" thickBot="1" x14ac:dyDescent="0.3">
      <c r="A298" s="127" t="s">
        <v>126</v>
      </c>
      <c r="B298" s="128"/>
      <c r="C298" s="128"/>
      <c r="D298" s="128"/>
      <c r="E298" s="128"/>
      <c r="F298" s="128"/>
      <c r="G298" s="128"/>
      <c r="H298" s="128"/>
      <c r="I298" s="129"/>
    </row>
    <row r="299" spans="1:9" ht="16.5" customHeight="1" thickBot="1" x14ac:dyDescent="0.25">
      <c r="A299" s="130" t="s">
        <v>110</v>
      </c>
      <c r="B299" s="131"/>
      <c r="C299" s="131"/>
      <c r="D299" s="131"/>
      <c r="E299" s="131"/>
      <c r="F299" s="131"/>
      <c r="G299" s="131"/>
      <c r="H299" s="131"/>
      <c r="I299" s="132"/>
    </row>
    <row r="300" spans="1:9" ht="13.5" customHeight="1" thickBot="1" x14ac:dyDescent="0.25">
      <c r="A300" s="133" t="s">
        <v>111</v>
      </c>
      <c r="B300" s="134"/>
      <c r="C300" s="134"/>
      <c r="D300" s="134"/>
      <c r="E300" s="134"/>
      <c r="F300" s="134"/>
      <c r="G300" s="134"/>
      <c r="H300" s="134"/>
      <c r="I300" s="135"/>
    </row>
    <row r="301" spans="1:9" ht="15.75" customHeight="1" thickBot="1" x14ac:dyDescent="0.3">
      <c r="A301" s="136" t="s">
        <v>62</v>
      </c>
      <c r="B301" s="126"/>
      <c r="C301" s="136" t="s">
        <v>113</v>
      </c>
      <c r="D301" s="137"/>
      <c r="E301" s="137"/>
      <c r="F301" s="126"/>
      <c r="G301" s="136" t="s">
        <v>112</v>
      </c>
      <c r="H301" s="137"/>
      <c r="I301" s="126"/>
    </row>
    <row r="302" spans="1:9" ht="16.5" thickBot="1" x14ac:dyDescent="0.3">
      <c r="A302" s="125">
        <v>30797</v>
      </c>
      <c r="B302" s="126"/>
      <c r="C302" s="127">
        <v>144.4</v>
      </c>
      <c r="D302" s="128"/>
      <c r="E302" s="128"/>
      <c r="F302" s="129"/>
      <c r="G302" s="127">
        <v>280</v>
      </c>
      <c r="H302" s="128"/>
      <c r="I302" s="129"/>
    </row>
    <row r="303" spans="1:9" ht="31.5" customHeight="1" thickBot="1" x14ac:dyDescent="0.3">
      <c r="A303" s="127" t="s">
        <v>127</v>
      </c>
      <c r="B303" s="138"/>
      <c r="C303" s="138"/>
      <c r="D303" s="138"/>
      <c r="E303" s="138"/>
      <c r="F303" s="138"/>
      <c r="G303" s="138"/>
      <c r="H303" s="138"/>
      <c r="I303" s="139"/>
    </row>
    <row r="304" spans="1:9" ht="16.5" customHeight="1" thickBot="1" x14ac:dyDescent="0.25">
      <c r="A304" s="130" t="s">
        <v>110</v>
      </c>
      <c r="B304" s="131"/>
      <c r="C304" s="131"/>
      <c r="D304" s="131"/>
      <c r="E304" s="131"/>
      <c r="F304" s="131"/>
      <c r="G304" s="131"/>
      <c r="H304" s="131"/>
      <c r="I304" s="132"/>
    </row>
    <row r="305" spans="1:9" ht="13.5" customHeight="1" thickBot="1" x14ac:dyDescent="0.25">
      <c r="A305" s="133" t="s">
        <v>114</v>
      </c>
      <c r="B305" s="134"/>
      <c r="C305" s="134"/>
      <c r="D305" s="134"/>
      <c r="E305" s="134"/>
      <c r="F305" s="134"/>
      <c r="G305" s="134"/>
      <c r="H305" s="134"/>
      <c r="I305" s="135"/>
    </row>
    <row r="306" spans="1:9" ht="15.75" customHeight="1" thickBot="1" x14ac:dyDescent="0.3">
      <c r="A306" s="136" t="s">
        <v>62</v>
      </c>
      <c r="B306" s="126"/>
      <c r="C306" s="136" t="s">
        <v>113</v>
      </c>
      <c r="D306" s="137"/>
      <c r="E306" s="137"/>
      <c r="F306" s="126"/>
      <c r="G306" s="136" t="s">
        <v>112</v>
      </c>
      <c r="H306" s="137"/>
      <c r="I306" s="126"/>
    </row>
    <row r="307" spans="1:9" ht="16.5" thickBot="1" x14ac:dyDescent="0.3">
      <c r="A307" s="125">
        <v>31101</v>
      </c>
      <c r="B307" s="126"/>
      <c r="C307" s="127">
        <v>63.7</v>
      </c>
      <c r="D307" s="128"/>
      <c r="E307" s="128"/>
      <c r="F307" s="129"/>
      <c r="G307" s="127">
        <v>322</v>
      </c>
      <c r="H307" s="128"/>
      <c r="I307" s="129"/>
    </row>
    <row r="308" spans="1:9" ht="30" customHeight="1" thickBot="1" x14ac:dyDescent="0.3">
      <c r="A308" s="127" t="s">
        <v>128</v>
      </c>
      <c r="B308" s="138"/>
      <c r="C308" s="138"/>
      <c r="D308" s="138"/>
      <c r="E308" s="138"/>
      <c r="F308" s="138"/>
      <c r="G308" s="138"/>
      <c r="H308" s="138"/>
      <c r="I308" s="139"/>
    </row>
    <row r="309" spans="1:9" ht="15.75" x14ac:dyDescent="0.25">
      <c r="A309" s="83"/>
      <c r="B309" s="83"/>
      <c r="C309" s="83"/>
      <c r="D309" s="83"/>
      <c r="E309" s="83"/>
      <c r="F309" s="83"/>
      <c r="G309" s="83"/>
      <c r="H309" s="83"/>
      <c r="I309" s="83"/>
    </row>
    <row r="310" spans="1:9" ht="13.5" thickBot="1" x14ac:dyDescent="0.25">
      <c r="A310" s="84"/>
      <c r="B310" s="84"/>
      <c r="C310" s="84"/>
      <c r="D310" s="84"/>
      <c r="E310" s="84"/>
      <c r="F310" s="84"/>
      <c r="G310" s="84"/>
      <c r="H310" s="84"/>
      <c r="I310" s="84"/>
    </row>
    <row r="311" spans="1:9" ht="17.25" thickTop="1" thickBot="1" x14ac:dyDescent="0.25">
      <c r="A311" s="161" t="s">
        <v>28</v>
      </c>
      <c r="B311" s="162"/>
      <c r="C311" s="162"/>
      <c r="D311" s="162"/>
      <c r="E311" s="163"/>
      <c r="F311" s="161" t="s">
        <v>29</v>
      </c>
      <c r="G311" s="162"/>
      <c r="H311" s="164"/>
      <c r="I311" s="165"/>
    </row>
    <row r="312" spans="1:9" ht="35.25" thickTop="1" thickBot="1" x14ac:dyDescent="0.3">
      <c r="A312" s="78" t="s">
        <v>30</v>
      </c>
      <c r="B312" s="79" t="s">
        <v>31</v>
      </c>
      <c r="C312" s="79" t="s">
        <v>32</v>
      </c>
      <c r="D312" s="79" t="s">
        <v>33</v>
      </c>
      <c r="E312" s="80" t="s">
        <v>107</v>
      </c>
      <c r="F312" s="78" t="s">
        <v>34</v>
      </c>
      <c r="G312" s="81" t="s">
        <v>35</v>
      </c>
      <c r="H312" s="140" t="s">
        <v>36</v>
      </c>
      <c r="I312" s="141"/>
    </row>
    <row r="313" spans="1:9" ht="14.25" thickTop="1" thickBot="1" x14ac:dyDescent="0.25">
      <c r="A313" s="149" t="s">
        <v>50</v>
      </c>
      <c r="B313" s="151">
        <f>RFAMT!L155</f>
        <v>255.57094594594605</v>
      </c>
      <c r="C313" s="153" t="str">
        <f>RFAMT!L158&amp;" ("&amp;RFAMT!L159&amp;")"</f>
        <v>521.5 (1874)</v>
      </c>
      <c r="D313" s="153" t="str">
        <f>RFAMT!L161&amp;" ("&amp;RFAMT!L162&amp;")"</f>
        <v>53.5 (1981)</v>
      </c>
      <c r="E313" s="155" t="str">
        <f>RECMAX!N10&amp;" ("&amp;RECMAX!N11&amp;" / "&amp;RECMAX!N12&amp;")"</f>
        <v>198.6 (02 / 1995)</v>
      </c>
      <c r="F313" s="157">
        <f>RFDY03!L130</f>
        <v>18.706349206349206</v>
      </c>
      <c r="G313" s="159" t="str">
        <f>RFDY03!L132&amp;" ("&amp;RFDY03!L133&amp;")"</f>
        <v>24 (1934)</v>
      </c>
      <c r="H313" s="142" t="str">
        <f>RFDY03!L134&amp;" ("&amp;RFDY03!L135&amp;")"</f>
        <v>11 (1998)</v>
      </c>
      <c r="I313" s="143"/>
    </row>
    <row r="314" spans="1:9" ht="13.5" thickBot="1" x14ac:dyDescent="0.25">
      <c r="A314" s="150"/>
      <c r="B314" s="152"/>
      <c r="C314" s="154"/>
      <c r="D314" s="154"/>
      <c r="E314" s="156"/>
      <c r="F314" s="158"/>
      <c r="G314" s="160"/>
      <c r="H314" s="144"/>
      <c r="I314" s="145"/>
    </row>
    <row r="315" spans="1:9" ht="15.75" customHeight="1" thickTop="1" x14ac:dyDescent="0.25">
      <c r="A315" s="146" t="s">
        <v>123</v>
      </c>
      <c r="B315" s="147"/>
      <c r="C315" s="147"/>
      <c r="D315" s="147"/>
      <c r="E315" s="147"/>
      <c r="F315" s="147"/>
      <c r="G315" s="147"/>
      <c r="H315" s="147"/>
      <c r="I315" s="148"/>
    </row>
    <row r="316" spans="1:9" ht="15" customHeight="1" x14ac:dyDescent="0.25">
      <c r="A316" s="146" t="s">
        <v>124</v>
      </c>
      <c r="B316" s="147"/>
      <c r="C316" s="147"/>
      <c r="D316" s="147"/>
      <c r="E316" s="147"/>
      <c r="F316" s="147"/>
      <c r="G316" s="147"/>
      <c r="H316" s="147"/>
      <c r="I316" s="148"/>
    </row>
    <row r="317" spans="1:9" ht="15.75" customHeight="1" thickBot="1" x14ac:dyDescent="0.3">
      <c r="A317" s="168" t="s">
        <v>125</v>
      </c>
      <c r="B317" s="169"/>
      <c r="C317" s="169"/>
      <c r="D317" s="169"/>
      <c r="E317" s="169"/>
      <c r="F317" s="169"/>
      <c r="G317" s="169"/>
      <c r="H317" s="169"/>
      <c r="I317" s="170"/>
    </row>
    <row r="318" spans="1:9" ht="16.5" thickBot="1" x14ac:dyDescent="0.3">
      <c r="A318" s="77"/>
      <c r="B318" s="77"/>
      <c r="C318" s="77"/>
      <c r="D318" s="77"/>
      <c r="E318" s="77"/>
      <c r="F318" s="77"/>
      <c r="G318" s="77"/>
      <c r="H318" s="77"/>
      <c r="I318" s="82"/>
    </row>
    <row r="319" spans="1:9" ht="16.5" thickBot="1" x14ac:dyDescent="0.25">
      <c r="A319" s="130" t="s">
        <v>105</v>
      </c>
      <c r="B319" s="131"/>
      <c r="C319" s="131"/>
      <c r="D319" s="131"/>
      <c r="E319" s="131"/>
      <c r="F319" s="131"/>
      <c r="G319" s="131"/>
      <c r="H319" s="131"/>
      <c r="I319" s="132"/>
    </row>
    <row r="320" spans="1:9" ht="16.5" thickBot="1" x14ac:dyDescent="0.3">
      <c r="A320" s="73" t="s">
        <v>56</v>
      </c>
      <c r="B320" s="76">
        <v>0.25</v>
      </c>
      <c r="C320" s="73">
        <v>0.5</v>
      </c>
      <c r="D320" s="73">
        <v>1</v>
      </c>
      <c r="E320" s="73">
        <v>2</v>
      </c>
      <c r="F320" s="73">
        <v>3</v>
      </c>
      <c r="G320" s="73">
        <v>6</v>
      </c>
      <c r="H320" s="73">
        <v>12</v>
      </c>
      <c r="I320" s="73">
        <v>24</v>
      </c>
    </row>
    <row r="321" spans="1:9" ht="16.5" thickBot="1" x14ac:dyDescent="0.3">
      <c r="A321" s="73" t="s">
        <v>57</v>
      </c>
      <c r="B321" s="107">
        <v>54</v>
      </c>
      <c r="C321" s="107">
        <v>96</v>
      </c>
      <c r="D321" s="108">
        <v>147</v>
      </c>
      <c r="E321" s="108">
        <v>190</v>
      </c>
      <c r="F321" s="108">
        <v>197</v>
      </c>
      <c r="G321" s="108">
        <v>199</v>
      </c>
      <c r="H321" s="108">
        <v>199</v>
      </c>
      <c r="I321" s="108">
        <v>221</v>
      </c>
    </row>
    <row r="322" spans="1:9" ht="16.5" thickBot="1" x14ac:dyDescent="0.3">
      <c r="A322" s="73" t="s">
        <v>58</v>
      </c>
      <c r="B322" s="107">
        <v>2</v>
      </c>
      <c r="C322" s="107">
        <v>2</v>
      </c>
      <c r="D322" s="108">
        <v>2</v>
      </c>
      <c r="E322" s="108">
        <v>2</v>
      </c>
      <c r="F322" s="108">
        <v>2</v>
      </c>
      <c r="G322" s="108">
        <v>2</v>
      </c>
      <c r="H322" s="108">
        <v>2</v>
      </c>
      <c r="I322" s="108">
        <v>10</v>
      </c>
    </row>
    <row r="323" spans="1:9" ht="16.5" thickBot="1" x14ac:dyDescent="0.3">
      <c r="A323" s="73" t="s">
        <v>38</v>
      </c>
      <c r="B323" s="107">
        <v>1995</v>
      </c>
      <c r="C323" s="107">
        <f>RECMAX!E30</f>
        <v>1995</v>
      </c>
      <c r="D323" s="108">
        <f>RECMAX!F30</f>
        <v>1995</v>
      </c>
      <c r="E323" s="108">
        <f>RECMAX!G30</f>
        <v>1995</v>
      </c>
      <c r="F323" s="108">
        <f>RECMAX!H30</f>
        <v>1995</v>
      </c>
      <c r="G323" s="108">
        <v>1995</v>
      </c>
      <c r="H323" s="108">
        <v>1995</v>
      </c>
      <c r="I323" s="108">
        <v>1992</v>
      </c>
    </row>
    <row r="324" spans="1:9" ht="15.75" customHeight="1" thickBot="1" x14ac:dyDescent="0.3">
      <c r="A324" s="127" t="s">
        <v>126</v>
      </c>
      <c r="B324" s="128"/>
      <c r="C324" s="128"/>
      <c r="D324" s="128"/>
      <c r="E324" s="128"/>
      <c r="F324" s="128"/>
      <c r="G324" s="128"/>
      <c r="H324" s="128"/>
      <c r="I324" s="129"/>
    </row>
    <row r="325" spans="1:9" ht="16.5" customHeight="1" thickBot="1" x14ac:dyDescent="0.25">
      <c r="A325" s="130" t="s">
        <v>64</v>
      </c>
      <c r="B325" s="131"/>
      <c r="C325" s="131"/>
      <c r="D325" s="131"/>
      <c r="E325" s="131"/>
      <c r="F325" s="131"/>
      <c r="G325" s="131"/>
      <c r="H325" s="131"/>
      <c r="I325" s="132"/>
    </row>
    <row r="326" spans="1:9" ht="15.75" customHeight="1" thickBot="1" x14ac:dyDescent="0.3">
      <c r="A326" s="166"/>
      <c r="B326" s="167"/>
      <c r="C326" s="136" t="s">
        <v>59</v>
      </c>
      <c r="D326" s="137"/>
      <c r="E326" s="137"/>
      <c r="F326" s="126"/>
      <c r="G326" s="136" t="s">
        <v>60</v>
      </c>
      <c r="H326" s="137"/>
      <c r="I326" s="126"/>
    </row>
    <row r="327" spans="1:9" ht="16.5" thickBot="1" x14ac:dyDescent="0.3">
      <c r="A327" s="136" t="s">
        <v>61</v>
      </c>
      <c r="B327" s="126"/>
      <c r="C327" s="127">
        <f>RECMAX!Q10</f>
        <v>512.4</v>
      </c>
      <c r="D327" s="128"/>
      <c r="E327" s="128"/>
      <c r="F327" s="129"/>
      <c r="G327" s="171">
        <f>RECMAX!G27</f>
        <v>147</v>
      </c>
      <c r="H327" s="128"/>
      <c r="I327" s="129"/>
    </row>
    <row r="328" spans="1:9" ht="16.5" thickBot="1" x14ac:dyDescent="0.3">
      <c r="A328" s="136" t="s">
        <v>62</v>
      </c>
      <c r="B328" s="126"/>
      <c r="C328" s="172">
        <v>28826</v>
      </c>
      <c r="D328" s="173"/>
      <c r="E328" s="173"/>
      <c r="F328" s="174"/>
      <c r="G328" s="172">
        <v>35005</v>
      </c>
      <c r="H328" s="173"/>
      <c r="I328" s="174"/>
    </row>
    <row r="329" spans="1:9" ht="15.75" customHeight="1" thickBot="1" x14ac:dyDescent="0.3">
      <c r="A329" s="127" t="s">
        <v>126</v>
      </c>
      <c r="B329" s="128"/>
      <c r="C329" s="128"/>
      <c r="D329" s="128"/>
      <c r="E329" s="128"/>
      <c r="F329" s="128"/>
      <c r="G329" s="128"/>
      <c r="H329" s="128"/>
      <c r="I329" s="129"/>
    </row>
    <row r="330" spans="1:9" ht="16.5" customHeight="1" thickBot="1" x14ac:dyDescent="0.25">
      <c r="A330" s="130" t="s">
        <v>110</v>
      </c>
      <c r="B330" s="131"/>
      <c r="C330" s="131"/>
      <c r="D330" s="131"/>
      <c r="E330" s="131"/>
      <c r="F330" s="131"/>
      <c r="G330" s="131"/>
      <c r="H330" s="131"/>
      <c r="I330" s="132"/>
    </row>
    <row r="331" spans="1:9" ht="13.5" customHeight="1" thickBot="1" x14ac:dyDescent="0.25">
      <c r="A331" s="133" t="s">
        <v>111</v>
      </c>
      <c r="B331" s="134"/>
      <c r="C331" s="134"/>
      <c r="D331" s="134"/>
      <c r="E331" s="134"/>
      <c r="F331" s="134"/>
      <c r="G331" s="134"/>
      <c r="H331" s="134"/>
      <c r="I331" s="135"/>
    </row>
    <row r="332" spans="1:9" ht="15.75" customHeight="1" thickBot="1" x14ac:dyDescent="0.3">
      <c r="A332" s="136" t="s">
        <v>62</v>
      </c>
      <c r="B332" s="126"/>
      <c r="C332" s="136" t="s">
        <v>113</v>
      </c>
      <c r="D332" s="137"/>
      <c r="E332" s="137"/>
      <c r="F332" s="126"/>
      <c r="G332" s="136" t="s">
        <v>112</v>
      </c>
      <c r="H332" s="137"/>
      <c r="I332" s="126"/>
    </row>
    <row r="333" spans="1:9" ht="16.5" thickBot="1" x14ac:dyDescent="0.3">
      <c r="A333" s="125">
        <v>30797</v>
      </c>
      <c r="B333" s="126"/>
      <c r="C333" s="127">
        <v>144.4</v>
      </c>
      <c r="D333" s="128"/>
      <c r="E333" s="128"/>
      <c r="F333" s="129"/>
      <c r="G333" s="127">
        <v>280</v>
      </c>
      <c r="H333" s="128"/>
      <c r="I333" s="129"/>
    </row>
    <row r="334" spans="1:9" ht="32.25" customHeight="1" thickBot="1" x14ac:dyDescent="0.3">
      <c r="A334" s="127" t="s">
        <v>127</v>
      </c>
      <c r="B334" s="138"/>
      <c r="C334" s="138"/>
      <c r="D334" s="138"/>
      <c r="E334" s="138"/>
      <c r="F334" s="138"/>
      <c r="G334" s="138"/>
      <c r="H334" s="138"/>
      <c r="I334" s="139"/>
    </row>
    <row r="335" spans="1:9" ht="16.5" customHeight="1" thickBot="1" x14ac:dyDescent="0.25">
      <c r="A335" s="130" t="s">
        <v>110</v>
      </c>
      <c r="B335" s="131"/>
      <c r="C335" s="131"/>
      <c r="D335" s="131"/>
      <c r="E335" s="131"/>
      <c r="F335" s="131"/>
      <c r="G335" s="131"/>
      <c r="H335" s="131"/>
      <c r="I335" s="132"/>
    </row>
    <row r="336" spans="1:9" ht="13.5" customHeight="1" thickBot="1" x14ac:dyDescent="0.25">
      <c r="A336" s="133" t="s">
        <v>114</v>
      </c>
      <c r="B336" s="134"/>
      <c r="C336" s="134"/>
      <c r="D336" s="134"/>
      <c r="E336" s="134"/>
      <c r="F336" s="134"/>
      <c r="G336" s="134"/>
      <c r="H336" s="134"/>
      <c r="I336" s="135"/>
    </row>
    <row r="337" spans="1:9" ht="15.75" customHeight="1" thickBot="1" x14ac:dyDescent="0.3">
      <c r="A337" s="136" t="s">
        <v>62</v>
      </c>
      <c r="B337" s="126"/>
      <c r="C337" s="136" t="s">
        <v>113</v>
      </c>
      <c r="D337" s="137"/>
      <c r="E337" s="137"/>
      <c r="F337" s="126"/>
      <c r="G337" s="136" t="s">
        <v>112</v>
      </c>
      <c r="H337" s="137"/>
      <c r="I337" s="126"/>
    </row>
    <row r="338" spans="1:9" ht="16.5" thickBot="1" x14ac:dyDescent="0.3">
      <c r="A338" s="125">
        <v>31101</v>
      </c>
      <c r="B338" s="126"/>
      <c r="C338" s="127">
        <v>63.7</v>
      </c>
      <c r="D338" s="128"/>
      <c r="E338" s="128"/>
      <c r="F338" s="129"/>
      <c r="G338" s="127">
        <v>322</v>
      </c>
      <c r="H338" s="128"/>
      <c r="I338" s="129"/>
    </row>
    <row r="339" spans="1:9" ht="30" customHeight="1" thickBot="1" x14ac:dyDescent="0.3">
      <c r="A339" s="127" t="s">
        <v>128</v>
      </c>
      <c r="B339" s="138"/>
      <c r="C339" s="138"/>
      <c r="D339" s="138"/>
      <c r="E339" s="138"/>
      <c r="F339" s="138"/>
      <c r="G339" s="138"/>
      <c r="H339" s="138"/>
      <c r="I339" s="139"/>
    </row>
    <row r="340" spans="1:9" ht="15.75" x14ac:dyDescent="0.25">
      <c r="A340" s="83"/>
      <c r="B340" s="83"/>
      <c r="C340" s="83"/>
      <c r="D340" s="83"/>
      <c r="E340" s="83"/>
      <c r="F340" s="83"/>
      <c r="G340" s="83"/>
      <c r="H340" s="83"/>
      <c r="I340" s="83"/>
    </row>
    <row r="341" spans="1:9" ht="13.5" thickBot="1" x14ac:dyDescent="0.25">
      <c r="A341" s="84"/>
      <c r="B341" s="84"/>
      <c r="C341" s="84"/>
      <c r="D341" s="84"/>
      <c r="E341" s="84"/>
      <c r="F341" s="84"/>
      <c r="G341" s="84"/>
      <c r="H341" s="84"/>
      <c r="I341" s="84"/>
    </row>
    <row r="342" spans="1:9" ht="17.25" thickTop="1" thickBot="1" x14ac:dyDescent="0.25">
      <c r="A342" s="161" t="s">
        <v>28</v>
      </c>
      <c r="B342" s="162"/>
      <c r="C342" s="162"/>
      <c r="D342" s="162"/>
      <c r="E342" s="163"/>
      <c r="F342" s="161" t="s">
        <v>29</v>
      </c>
      <c r="G342" s="162"/>
      <c r="H342" s="164"/>
      <c r="I342" s="165"/>
    </row>
    <row r="343" spans="1:9" ht="35.25" thickTop="1" thickBot="1" x14ac:dyDescent="0.3">
      <c r="A343" s="78" t="s">
        <v>30</v>
      </c>
      <c r="B343" s="79" t="s">
        <v>31</v>
      </c>
      <c r="C343" s="79" t="s">
        <v>32</v>
      </c>
      <c r="D343" s="79" t="s">
        <v>33</v>
      </c>
      <c r="E343" s="80" t="s">
        <v>107</v>
      </c>
      <c r="F343" s="78" t="s">
        <v>34</v>
      </c>
      <c r="G343" s="81" t="s">
        <v>35</v>
      </c>
      <c r="H343" s="140" t="s">
        <v>36</v>
      </c>
      <c r="I343" s="141"/>
    </row>
    <row r="344" spans="1:9" ht="14.25" thickTop="1" thickBot="1" x14ac:dyDescent="0.25">
      <c r="A344" s="149" t="s">
        <v>51</v>
      </c>
      <c r="B344" s="151">
        <f>RFAMT!M155</f>
        <v>288.18783783783783</v>
      </c>
      <c r="C344" s="153" t="str">
        <f>RFAMT!M158&amp;" ("&amp;RFAMT!M159&amp;")"</f>
        <v>765.9 (2006)</v>
      </c>
      <c r="D344" s="153" t="str">
        <f>RFAMT!M161&amp;" ("&amp;RFAMT!M162&amp;")"</f>
        <v>62.5 (1932)</v>
      </c>
      <c r="E344" s="155" t="str">
        <f>RECMAX!O10&amp;" ("&amp;RECMAX!O11&amp;" / "&amp;RECMAX!O12&amp;")"</f>
        <v>512.4 (02 / 1978)</v>
      </c>
      <c r="F344" s="157">
        <f>RFDY03!M130</f>
        <v>19.166666666666668</v>
      </c>
      <c r="G344" s="159" t="str">
        <f>RFDY03!M132&amp;" ("&amp;RFDY03!M133&amp;")"</f>
        <v>26 (1949)</v>
      </c>
      <c r="H344" s="142" t="str">
        <f>RFDY03!M134&amp;" ("&amp;RFDY03!M135&amp;")"</f>
        <v>8 (1920)</v>
      </c>
      <c r="I344" s="143"/>
    </row>
    <row r="345" spans="1:9" ht="13.5" thickBot="1" x14ac:dyDescent="0.25">
      <c r="A345" s="150"/>
      <c r="B345" s="152"/>
      <c r="C345" s="154"/>
      <c r="D345" s="154"/>
      <c r="E345" s="156"/>
      <c r="F345" s="158"/>
      <c r="G345" s="160"/>
      <c r="H345" s="144"/>
      <c r="I345" s="145"/>
    </row>
    <row r="346" spans="1:9" ht="15.75" customHeight="1" thickTop="1" x14ac:dyDescent="0.25">
      <c r="A346" s="146" t="s">
        <v>123</v>
      </c>
      <c r="B346" s="147"/>
      <c r="C346" s="147"/>
      <c r="D346" s="147"/>
      <c r="E346" s="147"/>
      <c r="F346" s="147"/>
      <c r="G346" s="147"/>
      <c r="H346" s="147"/>
      <c r="I346" s="148"/>
    </row>
    <row r="347" spans="1:9" ht="15" customHeight="1" x14ac:dyDescent="0.25">
      <c r="A347" s="146" t="s">
        <v>124</v>
      </c>
      <c r="B347" s="147"/>
      <c r="C347" s="147"/>
      <c r="D347" s="147"/>
      <c r="E347" s="147"/>
      <c r="F347" s="147"/>
      <c r="G347" s="147"/>
      <c r="H347" s="147"/>
      <c r="I347" s="148"/>
    </row>
    <row r="348" spans="1:9" ht="15.75" customHeight="1" thickBot="1" x14ac:dyDescent="0.3">
      <c r="A348" s="168" t="s">
        <v>125</v>
      </c>
      <c r="B348" s="169"/>
      <c r="C348" s="169"/>
      <c r="D348" s="169"/>
      <c r="E348" s="169"/>
      <c r="F348" s="169"/>
      <c r="G348" s="169"/>
      <c r="H348" s="169"/>
      <c r="I348" s="170"/>
    </row>
    <row r="349" spans="1:9" ht="13.5" thickBot="1" x14ac:dyDescent="0.25"/>
    <row r="350" spans="1:9" ht="16.5" thickBot="1" x14ac:dyDescent="0.25">
      <c r="A350" s="130" t="s">
        <v>106</v>
      </c>
      <c r="B350" s="131"/>
      <c r="C350" s="131"/>
      <c r="D350" s="131"/>
      <c r="E350" s="131"/>
      <c r="F350" s="131"/>
      <c r="G350" s="131"/>
      <c r="H350" s="131"/>
      <c r="I350" s="132"/>
    </row>
    <row r="351" spans="1:9" ht="16.5" thickBot="1" x14ac:dyDescent="0.3">
      <c r="A351" s="73" t="s">
        <v>56</v>
      </c>
      <c r="B351" s="76">
        <v>0.25</v>
      </c>
      <c r="C351" s="73">
        <v>0.5</v>
      </c>
      <c r="D351" s="73">
        <v>1</v>
      </c>
      <c r="E351" s="73">
        <v>2</v>
      </c>
      <c r="F351" s="73">
        <v>3</v>
      </c>
      <c r="G351" s="73">
        <v>6</v>
      </c>
      <c r="H351" s="73">
        <v>12</v>
      </c>
      <c r="I351" s="73">
        <v>24</v>
      </c>
    </row>
    <row r="352" spans="1:9" ht="16.5" thickBot="1" x14ac:dyDescent="0.3">
      <c r="A352" s="73" t="s">
        <v>57</v>
      </c>
      <c r="B352" s="107">
        <v>40</v>
      </c>
      <c r="C352" s="107">
        <v>77</v>
      </c>
      <c r="D352" s="108">
        <v>99</v>
      </c>
      <c r="E352" s="108">
        <v>121</v>
      </c>
      <c r="F352" s="108">
        <v>158</v>
      </c>
      <c r="G352" s="108">
        <v>282</v>
      </c>
      <c r="H352" s="108">
        <v>377</v>
      </c>
      <c r="I352" s="108">
        <v>533</v>
      </c>
    </row>
    <row r="353" spans="1:9" ht="16.5" thickBot="1" x14ac:dyDescent="0.3">
      <c r="A353" s="73" t="s">
        <v>58</v>
      </c>
      <c r="B353" s="107">
        <v>18</v>
      </c>
      <c r="C353" s="107">
        <v>18</v>
      </c>
      <c r="D353" s="108">
        <v>30</v>
      </c>
      <c r="E353" s="108">
        <v>10</v>
      </c>
      <c r="F353" s="108">
        <v>2</v>
      </c>
      <c r="G353" s="108">
        <v>2</v>
      </c>
      <c r="H353" s="108">
        <v>10</v>
      </c>
      <c r="I353" s="108">
        <v>2</v>
      </c>
    </row>
    <row r="354" spans="1:9" ht="16.5" thickBot="1" x14ac:dyDescent="0.3">
      <c r="A354" s="73" t="s">
        <v>38</v>
      </c>
      <c r="B354" s="107">
        <v>1985</v>
      </c>
      <c r="C354" s="107">
        <v>1985</v>
      </c>
      <c r="D354" s="108">
        <v>1959</v>
      </c>
      <c r="E354" s="108">
        <v>1969</v>
      </c>
      <c r="F354" s="108">
        <v>1978</v>
      </c>
      <c r="G354" s="108">
        <v>1978</v>
      </c>
      <c r="H354" s="108">
        <v>1969</v>
      </c>
      <c r="I354" s="108">
        <v>1978</v>
      </c>
    </row>
    <row r="355" spans="1:9" ht="22.5" customHeight="1" thickBot="1" x14ac:dyDescent="0.3">
      <c r="A355" s="127" t="s">
        <v>126</v>
      </c>
      <c r="B355" s="128"/>
      <c r="C355" s="128"/>
      <c r="D355" s="128"/>
      <c r="E355" s="128"/>
      <c r="F355" s="128"/>
      <c r="G355" s="128"/>
      <c r="H355" s="128"/>
      <c r="I355" s="129"/>
    </row>
    <row r="356" spans="1:9" ht="16.5" customHeight="1" thickBot="1" x14ac:dyDescent="0.25">
      <c r="A356" s="130" t="s">
        <v>64</v>
      </c>
      <c r="B356" s="131"/>
      <c r="C356" s="131"/>
      <c r="D356" s="131"/>
      <c r="E356" s="131"/>
      <c r="F356" s="131"/>
      <c r="G356" s="131"/>
      <c r="H356" s="131"/>
      <c r="I356" s="132"/>
    </row>
    <row r="357" spans="1:9" ht="15.75" customHeight="1" thickBot="1" x14ac:dyDescent="0.3">
      <c r="A357" s="166"/>
      <c r="B357" s="167"/>
      <c r="C357" s="136" t="s">
        <v>59</v>
      </c>
      <c r="D357" s="137"/>
      <c r="E357" s="137"/>
      <c r="F357" s="126"/>
      <c r="G357" s="136" t="s">
        <v>60</v>
      </c>
      <c r="H357" s="137"/>
      <c r="I357" s="126"/>
    </row>
    <row r="358" spans="1:9" ht="16.5" thickBot="1" x14ac:dyDescent="0.3">
      <c r="A358" s="136" t="s">
        <v>61</v>
      </c>
      <c r="B358" s="126"/>
      <c r="C358" s="127">
        <f>RECMAX!Q10</f>
        <v>512.4</v>
      </c>
      <c r="D358" s="128"/>
      <c r="E358" s="128"/>
      <c r="F358" s="129"/>
      <c r="G358" s="171">
        <f>RECMAX!G27</f>
        <v>147</v>
      </c>
      <c r="H358" s="128"/>
      <c r="I358" s="129"/>
    </row>
    <row r="359" spans="1:9" ht="16.5" thickBot="1" x14ac:dyDescent="0.3">
      <c r="A359" s="136" t="s">
        <v>62</v>
      </c>
      <c r="B359" s="126"/>
      <c r="C359" s="172">
        <v>28826</v>
      </c>
      <c r="D359" s="173"/>
      <c r="E359" s="173"/>
      <c r="F359" s="174"/>
      <c r="G359" s="172">
        <v>35005</v>
      </c>
      <c r="H359" s="173"/>
      <c r="I359" s="174"/>
    </row>
    <row r="360" spans="1:9" ht="15.75" customHeight="1" thickBot="1" x14ac:dyDescent="0.3">
      <c r="A360" s="127" t="s">
        <v>126</v>
      </c>
      <c r="B360" s="128"/>
      <c r="C360" s="128"/>
      <c r="D360" s="128"/>
      <c r="E360" s="128"/>
      <c r="F360" s="128"/>
      <c r="G360" s="128"/>
      <c r="H360" s="128"/>
      <c r="I360" s="129"/>
    </row>
    <row r="361" spans="1:9" ht="16.5" customHeight="1" thickBot="1" x14ac:dyDescent="0.25">
      <c r="A361" s="130" t="s">
        <v>110</v>
      </c>
      <c r="B361" s="131"/>
      <c r="C361" s="131"/>
      <c r="D361" s="131"/>
      <c r="E361" s="131"/>
      <c r="F361" s="131"/>
      <c r="G361" s="131"/>
      <c r="H361" s="131"/>
      <c r="I361" s="132"/>
    </row>
    <row r="362" spans="1:9" ht="16.5" customHeight="1" thickBot="1" x14ac:dyDescent="0.25">
      <c r="A362" s="133" t="s">
        <v>111</v>
      </c>
      <c r="B362" s="134"/>
      <c r="C362" s="134"/>
      <c r="D362" s="134"/>
      <c r="E362" s="134"/>
      <c r="F362" s="134"/>
      <c r="G362" s="134"/>
      <c r="H362" s="134"/>
      <c r="I362" s="135"/>
    </row>
    <row r="363" spans="1:9" ht="15.75" customHeight="1" thickBot="1" x14ac:dyDescent="0.3">
      <c r="A363" s="136" t="s">
        <v>62</v>
      </c>
      <c r="B363" s="126"/>
      <c r="C363" s="136" t="s">
        <v>113</v>
      </c>
      <c r="D363" s="137"/>
      <c r="E363" s="137"/>
      <c r="F363" s="126"/>
      <c r="G363" s="136" t="s">
        <v>112</v>
      </c>
      <c r="H363" s="137"/>
      <c r="I363" s="126"/>
    </row>
    <row r="364" spans="1:9" ht="16.5" thickBot="1" x14ac:dyDescent="0.3">
      <c r="A364" s="125">
        <v>30797</v>
      </c>
      <c r="B364" s="126"/>
      <c r="C364" s="127">
        <v>144.4</v>
      </c>
      <c r="D364" s="128"/>
      <c r="E364" s="128"/>
      <c r="F364" s="129"/>
      <c r="G364" s="127">
        <v>280</v>
      </c>
      <c r="H364" s="128"/>
      <c r="I364" s="129"/>
    </row>
    <row r="365" spans="1:9" ht="33.75" customHeight="1" thickBot="1" x14ac:dyDescent="0.3">
      <c r="A365" s="127" t="s">
        <v>127</v>
      </c>
      <c r="B365" s="138"/>
      <c r="C365" s="138"/>
      <c r="D365" s="138"/>
      <c r="E365" s="138"/>
      <c r="F365" s="138"/>
      <c r="G365" s="138"/>
      <c r="H365" s="138"/>
      <c r="I365" s="139"/>
    </row>
    <row r="366" spans="1:9" ht="16.5" customHeight="1" thickBot="1" x14ac:dyDescent="0.25">
      <c r="A366" s="130" t="s">
        <v>110</v>
      </c>
      <c r="B366" s="131"/>
      <c r="C366" s="131"/>
      <c r="D366" s="131"/>
      <c r="E366" s="131"/>
      <c r="F366" s="131"/>
      <c r="G366" s="131"/>
      <c r="H366" s="131"/>
      <c r="I366" s="132"/>
    </row>
    <row r="367" spans="1:9" ht="18" customHeight="1" thickBot="1" x14ac:dyDescent="0.25">
      <c r="A367" s="133" t="s">
        <v>114</v>
      </c>
      <c r="B367" s="134"/>
      <c r="C367" s="134"/>
      <c r="D367" s="134"/>
      <c r="E367" s="134"/>
      <c r="F367" s="134"/>
      <c r="G367" s="134"/>
      <c r="H367" s="134"/>
      <c r="I367" s="135"/>
    </row>
    <row r="368" spans="1:9" ht="15.75" customHeight="1" thickBot="1" x14ac:dyDescent="0.3">
      <c r="A368" s="136" t="s">
        <v>62</v>
      </c>
      <c r="B368" s="126"/>
      <c r="C368" s="136" t="s">
        <v>113</v>
      </c>
      <c r="D368" s="137"/>
      <c r="E368" s="137"/>
      <c r="F368" s="126"/>
      <c r="G368" s="136" t="s">
        <v>112</v>
      </c>
      <c r="H368" s="137"/>
      <c r="I368" s="126"/>
    </row>
    <row r="369" spans="1:9" ht="16.5" thickBot="1" x14ac:dyDescent="0.3">
      <c r="A369" s="125">
        <v>31101</v>
      </c>
      <c r="B369" s="126"/>
      <c r="C369" s="127">
        <v>63.7</v>
      </c>
      <c r="D369" s="128"/>
      <c r="E369" s="128"/>
      <c r="F369" s="129"/>
      <c r="G369" s="127">
        <v>322</v>
      </c>
      <c r="H369" s="128"/>
      <c r="I369" s="129"/>
    </row>
    <row r="370" spans="1:9" ht="31.5" customHeight="1" thickBot="1" x14ac:dyDescent="0.3">
      <c r="A370" s="127" t="s">
        <v>128</v>
      </c>
      <c r="B370" s="138"/>
      <c r="C370" s="138"/>
      <c r="D370" s="138"/>
      <c r="E370" s="138"/>
      <c r="F370" s="138"/>
      <c r="G370" s="138"/>
      <c r="H370" s="138"/>
      <c r="I370" s="139"/>
    </row>
  </sheetData>
  <mergeCells count="541">
    <mergeCell ref="F1:I1"/>
    <mergeCell ref="H34:I35"/>
    <mergeCell ref="A40:I40"/>
    <mergeCell ref="A1:E1"/>
    <mergeCell ref="A3:A4"/>
    <mergeCell ref="B3:B4"/>
    <mergeCell ref="C3:C4"/>
    <mergeCell ref="D3:D4"/>
    <mergeCell ref="A14:I14"/>
    <mergeCell ref="A15:I15"/>
    <mergeCell ref="A19:I19"/>
    <mergeCell ref="A17:B17"/>
    <mergeCell ref="G17:I17"/>
    <mergeCell ref="H33:I33"/>
    <mergeCell ref="G28:I28"/>
    <mergeCell ref="A29:I29"/>
    <mergeCell ref="C23:F23"/>
    <mergeCell ref="G23:I23"/>
    <mergeCell ref="A21:I21"/>
    <mergeCell ref="A25:I25"/>
    <mergeCell ref="A121:B121"/>
    <mergeCell ref="C121:F121"/>
    <mergeCell ref="G121:I121"/>
    <mergeCell ref="H2:I2"/>
    <mergeCell ref="H3:I4"/>
    <mergeCell ref="A5:I5"/>
    <mergeCell ref="A6:I6"/>
    <mergeCell ref="A16:B16"/>
    <mergeCell ref="C16:F16"/>
    <mergeCell ref="G16:I16"/>
    <mergeCell ref="C27:F27"/>
    <mergeCell ref="A24:I24"/>
    <mergeCell ref="A20:I20"/>
    <mergeCell ref="A22:B22"/>
    <mergeCell ref="C22:F22"/>
    <mergeCell ref="G22:I22"/>
    <mergeCell ref="A23:B23"/>
    <mergeCell ref="G27:I27"/>
    <mergeCell ref="A116:B116"/>
    <mergeCell ref="C116:F116"/>
    <mergeCell ref="G116:I116"/>
    <mergeCell ref="A120:B120"/>
    <mergeCell ref="C120:F120"/>
    <mergeCell ref="G120:I120"/>
    <mergeCell ref="A117:I117"/>
    <mergeCell ref="A118:I118"/>
    <mergeCell ref="A119:I119"/>
    <mergeCell ref="A115:B115"/>
    <mergeCell ref="C115:F115"/>
    <mergeCell ref="A69:I69"/>
    <mergeCell ref="A98:I98"/>
    <mergeCell ref="G96:G97"/>
    <mergeCell ref="A94:E94"/>
    <mergeCell ref="A82:I82"/>
    <mergeCell ref="G84:I84"/>
    <mergeCell ref="C79:F79"/>
    <mergeCell ref="G85:I85"/>
    <mergeCell ref="A83:I83"/>
    <mergeCell ref="C80:F80"/>
    <mergeCell ref="G80:I80"/>
    <mergeCell ref="A81:I81"/>
    <mergeCell ref="G115:I115"/>
    <mergeCell ref="F96:F97"/>
    <mergeCell ref="E96:E97"/>
    <mergeCell ref="G79:I79"/>
    <mergeCell ref="A80:B80"/>
    <mergeCell ref="A84:B84"/>
    <mergeCell ref="C84:F84"/>
    <mergeCell ref="A191:I191"/>
    <mergeCell ref="F187:I187"/>
    <mergeCell ref="G141:I141"/>
    <mergeCell ref="A142:B142"/>
    <mergeCell ref="C142:F142"/>
    <mergeCell ref="G142:I142"/>
    <mergeCell ref="A143:I143"/>
    <mergeCell ref="H188:I188"/>
    <mergeCell ref="H189:I190"/>
    <mergeCell ref="A170:I170"/>
    <mergeCell ref="A171:B171"/>
    <mergeCell ref="C171:F171"/>
    <mergeCell ref="G171:I171"/>
    <mergeCell ref="A172:B172"/>
    <mergeCell ref="C172:F172"/>
    <mergeCell ref="G172:I172"/>
    <mergeCell ref="C173:F173"/>
    <mergeCell ref="F156:I156"/>
    <mergeCell ref="H157:I157"/>
    <mergeCell ref="A147:B147"/>
    <mergeCell ref="C147:F147"/>
    <mergeCell ref="G147:I147"/>
    <mergeCell ref="B189:B190"/>
    <mergeCell ref="C189:C190"/>
    <mergeCell ref="D189:D190"/>
    <mergeCell ref="A175:I175"/>
    <mergeCell ref="A176:I176"/>
    <mergeCell ref="A177:B177"/>
    <mergeCell ref="C177:F177"/>
    <mergeCell ref="G177:I177"/>
    <mergeCell ref="A187:E187"/>
    <mergeCell ref="A178:B178"/>
    <mergeCell ref="C328:F328"/>
    <mergeCell ref="G328:I328"/>
    <mergeCell ref="C234:F234"/>
    <mergeCell ref="G234:I234"/>
    <mergeCell ref="A235:B235"/>
    <mergeCell ref="C235:F235"/>
    <mergeCell ref="G235:I235"/>
    <mergeCell ref="A251:A252"/>
    <mergeCell ref="B251:B252"/>
    <mergeCell ref="C251:C252"/>
    <mergeCell ref="D251:D252"/>
    <mergeCell ref="E251:E252"/>
    <mergeCell ref="A236:I236"/>
    <mergeCell ref="C204:F204"/>
    <mergeCell ref="A268:I268"/>
    <mergeCell ref="G295:I295"/>
    <mergeCell ref="G337:I337"/>
    <mergeCell ref="A338:B338"/>
    <mergeCell ref="A215:I215"/>
    <mergeCell ref="A210:I210"/>
    <mergeCell ref="A211:I211"/>
    <mergeCell ref="A212:I212"/>
    <mergeCell ref="A213:B213"/>
    <mergeCell ref="C213:F213"/>
    <mergeCell ref="G213:I213"/>
    <mergeCell ref="F218:I218"/>
    <mergeCell ref="H219:I219"/>
    <mergeCell ref="A218:E218"/>
    <mergeCell ref="A214:B214"/>
    <mergeCell ref="C214:F214"/>
    <mergeCell ref="G214:I214"/>
    <mergeCell ref="C266:F266"/>
    <mergeCell ref="A317:I317"/>
    <mergeCell ref="A271:B271"/>
    <mergeCell ref="C271:F271"/>
    <mergeCell ref="G271:I271"/>
    <mergeCell ref="A272:I272"/>
    <mergeCell ref="A273:I273"/>
    <mergeCell ref="F251:F252"/>
    <mergeCell ref="A234:B234"/>
    <mergeCell ref="K12:S12"/>
    <mergeCell ref="G3:G4"/>
    <mergeCell ref="G34:G35"/>
    <mergeCell ref="A50:I50"/>
    <mergeCell ref="A48:B48"/>
    <mergeCell ref="A32:E32"/>
    <mergeCell ref="E3:E4"/>
    <mergeCell ref="A9:I9"/>
    <mergeCell ref="F3:F4"/>
    <mergeCell ref="F32:I32"/>
    <mergeCell ref="A34:A35"/>
    <mergeCell ref="B34:B35"/>
    <mergeCell ref="E34:E35"/>
    <mergeCell ref="A45:I45"/>
    <mergeCell ref="D34:D35"/>
    <mergeCell ref="F34:F35"/>
    <mergeCell ref="A38:I38"/>
    <mergeCell ref="A36:I36"/>
    <mergeCell ref="A37:I37"/>
    <mergeCell ref="G49:I49"/>
    <mergeCell ref="A46:I46"/>
    <mergeCell ref="A47:B47"/>
    <mergeCell ref="C47:F47"/>
    <mergeCell ref="G47:I47"/>
    <mergeCell ref="A49:B49"/>
    <mergeCell ref="C48:F48"/>
    <mergeCell ref="G48:I48"/>
    <mergeCell ref="C49:F49"/>
    <mergeCell ref="A7:I7"/>
    <mergeCell ref="C17:F17"/>
    <mergeCell ref="A18:B18"/>
    <mergeCell ref="C18:F18"/>
    <mergeCell ref="G18:I18"/>
    <mergeCell ref="C34:C35"/>
    <mergeCell ref="A26:I26"/>
    <mergeCell ref="A27:B27"/>
    <mergeCell ref="A28:B28"/>
    <mergeCell ref="C28:F28"/>
    <mergeCell ref="C85:F85"/>
    <mergeCell ref="A86:I86"/>
    <mergeCell ref="G89:I89"/>
    <mergeCell ref="A96:A97"/>
    <mergeCell ref="B96:B97"/>
    <mergeCell ref="C96:C97"/>
    <mergeCell ref="D96:D97"/>
    <mergeCell ref="F94:I94"/>
    <mergeCell ref="H95:I95"/>
    <mergeCell ref="H96:I97"/>
    <mergeCell ref="G301:I301"/>
    <mergeCell ref="A348:I348"/>
    <mergeCell ref="A71:I71"/>
    <mergeCell ref="A76:I76"/>
    <mergeCell ref="A77:I77"/>
    <mergeCell ref="A78:B78"/>
    <mergeCell ref="C78:F78"/>
    <mergeCell ref="G78:I78"/>
    <mergeCell ref="A79:B79"/>
    <mergeCell ref="A337:B337"/>
    <mergeCell ref="C337:F337"/>
    <mergeCell ref="C338:F338"/>
    <mergeCell ref="G338:I338"/>
    <mergeCell ref="A327:B327"/>
    <mergeCell ref="C327:F327"/>
    <mergeCell ref="G327:I327"/>
    <mergeCell ref="G333:I333"/>
    <mergeCell ref="A329:I329"/>
    <mergeCell ref="G251:G252"/>
    <mergeCell ref="H251:I252"/>
    <mergeCell ref="A253:I253"/>
    <mergeCell ref="A254:I254"/>
    <mergeCell ref="A296:B296"/>
    <mergeCell ref="C296:F296"/>
    <mergeCell ref="A359:B359"/>
    <mergeCell ref="C359:F359"/>
    <mergeCell ref="G359:I359"/>
    <mergeCell ref="A350:I350"/>
    <mergeCell ref="A355:I355"/>
    <mergeCell ref="A356:I356"/>
    <mergeCell ref="A357:B357"/>
    <mergeCell ref="C357:F357"/>
    <mergeCell ref="G357:I357"/>
    <mergeCell ref="A358:B358"/>
    <mergeCell ref="C358:F358"/>
    <mergeCell ref="G358:I358"/>
    <mergeCell ref="G296:I296"/>
    <mergeCell ref="A339:I339"/>
    <mergeCell ref="A347:I347"/>
    <mergeCell ref="A319:I319"/>
    <mergeCell ref="A306:B306"/>
    <mergeCell ref="C306:F306"/>
    <mergeCell ref="A297:B297"/>
    <mergeCell ref="C297:F297"/>
    <mergeCell ref="G297:I297"/>
    <mergeCell ref="A298:I298"/>
    <mergeCell ref="A299:I299"/>
    <mergeCell ref="A300:I300"/>
    <mergeCell ref="A301:B301"/>
    <mergeCell ref="C301:F301"/>
    <mergeCell ref="A342:E342"/>
    <mergeCell ref="F342:I342"/>
    <mergeCell ref="A334:I334"/>
    <mergeCell ref="A335:I335"/>
    <mergeCell ref="A336:I336"/>
    <mergeCell ref="A328:B328"/>
    <mergeCell ref="A324:I324"/>
    <mergeCell ref="H312:I312"/>
    <mergeCell ref="H313:I314"/>
    <mergeCell ref="A303:I303"/>
    <mergeCell ref="A54:B54"/>
    <mergeCell ref="C54:F54"/>
    <mergeCell ref="G54:I54"/>
    <mergeCell ref="A55:I55"/>
    <mergeCell ref="F63:I63"/>
    <mergeCell ref="A51:I51"/>
    <mergeCell ref="A52:I52"/>
    <mergeCell ref="A58:B58"/>
    <mergeCell ref="C58:F58"/>
    <mergeCell ref="G58:I58"/>
    <mergeCell ref="A59:B59"/>
    <mergeCell ref="C59:F59"/>
    <mergeCell ref="G59:I59"/>
    <mergeCell ref="C53:F53"/>
    <mergeCell ref="G53:I53"/>
    <mergeCell ref="A53:B53"/>
    <mergeCell ref="A57:I57"/>
    <mergeCell ref="C109:F109"/>
    <mergeCell ref="A63:E63"/>
    <mergeCell ref="A90:B90"/>
    <mergeCell ref="C90:F90"/>
    <mergeCell ref="G90:I90"/>
    <mergeCell ref="A91:I91"/>
    <mergeCell ref="A56:I56"/>
    <mergeCell ref="A87:I87"/>
    <mergeCell ref="A88:I88"/>
    <mergeCell ref="A89:B89"/>
    <mergeCell ref="C89:F89"/>
    <mergeCell ref="A60:I60"/>
    <mergeCell ref="G65:G66"/>
    <mergeCell ref="A65:A66"/>
    <mergeCell ref="B65:B66"/>
    <mergeCell ref="C65:C66"/>
    <mergeCell ref="E65:E66"/>
    <mergeCell ref="F65:F66"/>
    <mergeCell ref="H64:I64"/>
    <mergeCell ref="H65:I66"/>
    <mergeCell ref="A68:I68"/>
    <mergeCell ref="A67:I67"/>
    <mergeCell ref="D65:D66"/>
    <mergeCell ref="A85:B85"/>
    <mergeCell ref="A145:I145"/>
    <mergeCell ref="A146:B146"/>
    <mergeCell ref="C146:F146"/>
    <mergeCell ref="G146:I146"/>
    <mergeCell ref="F125:I125"/>
    <mergeCell ref="H126:I126"/>
    <mergeCell ref="A125:E125"/>
    <mergeCell ref="H127:I128"/>
    <mergeCell ref="A99:I99"/>
    <mergeCell ref="A100:I100"/>
    <mergeCell ref="A111:B111"/>
    <mergeCell ref="C111:F111"/>
    <mergeCell ref="G111:I111"/>
    <mergeCell ref="A102:I102"/>
    <mergeCell ref="A107:I107"/>
    <mergeCell ref="A108:I108"/>
    <mergeCell ref="A113:I113"/>
    <mergeCell ref="A114:I114"/>
    <mergeCell ref="G109:I109"/>
    <mergeCell ref="A110:B110"/>
    <mergeCell ref="C110:F110"/>
    <mergeCell ref="G110:I110"/>
    <mergeCell ref="A112:I112"/>
    <mergeCell ref="A109:B109"/>
    <mergeCell ref="C141:F141"/>
    <mergeCell ref="A138:I138"/>
    <mergeCell ref="A139:I139"/>
    <mergeCell ref="A140:B140"/>
    <mergeCell ref="C140:F140"/>
    <mergeCell ref="G140:I140"/>
    <mergeCell ref="A141:B141"/>
    <mergeCell ref="A122:I122"/>
    <mergeCell ref="A144:I144"/>
    <mergeCell ref="G127:G128"/>
    <mergeCell ref="E127:E128"/>
    <mergeCell ref="F127:F128"/>
    <mergeCell ref="A129:I129"/>
    <mergeCell ref="A133:I133"/>
    <mergeCell ref="A131:I131"/>
    <mergeCell ref="A127:A128"/>
    <mergeCell ref="B127:B128"/>
    <mergeCell ref="D127:D128"/>
    <mergeCell ref="C127:C128"/>
    <mergeCell ref="A130:I130"/>
    <mergeCell ref="A152:B152"/>
    <mergeCell ref="C152:F152"/>
    <mergeCell ref="G152:I152"/>
    <mergeCell ref="A153:I153"/>
    <mergeCell ref="A148:I148"/>
    <mergeCell ref="A149:I149"/>
    <mergeCell ref="A150:I150"/>
    <mergeCell ref="A151:B151"/>
    <mergeCell ref="C151:F151"/>
    <mergeCell ref="G151:I151"/>
    <mergeCell ref="C178:F178"/>
    <mergeCell ref="G178:I178"/>
    <mergeCell ref="A156:E156"/>
    <mergeCell ref="A158:A159"/>
    <mergeCell ref="B158:B159"/>
    <mergeCell ref="E158:E159"/>
    <mergeCell ref="G173:I173"/>
    <mergeCell ref="A174:I174"/>
    <mergeCell ref="A173:B173"/>
    <mergeCell ref="G158:G159"/>
    <mergeCell ref="A164:I164"/>
    <mergeCell ref="A169:I169"/>
    <mergeCell ref="F158:F159"/>
    <mergeCell ref="H158:I159"/>
    <mergeCell ref="A160:I160"/>
    <mergeCell ref="A161:I161"/>
    <mergeCell ref="A162:I162"/>
    <mergeCell ref="C158:C159"/>
    <mergeCell ref="D158:D159"/>
    <mergeCell ref="A183:B183"/>
    <mergeCell ref="C183:F183"/>
    <mergeCell ref="G183:I183"/>
    <mergeCell ref="A184:I184"/>
    <mergeCell ref="A179:I179"/>
    <mergeCell ref="A180:I180"/>
    <mergeCell ref="A181:I181"/>
    <mergeCell ref="A182:B182"/>
    <mergeCell ref="C182:F182"/>
    <mergeCell ref="G182:I182"/>
    <mergeCell ref="A209:B209"/>
    <mergeCell ref="C209:F209"/>
    <mergeCell ref="G209:I209"/>
    <mergeCell ref="A192:I192"/>
    <mergeCell ref="A193:I193"/>
    <mergeCell ref="A206:I206"/>
    <mergeCell ref="A207:I207"/>
    <mergeCell ref="A208:B208"/>
    <mergeCell ref="C208:F208"/>
    <mergeCell ref="G208:I208"/>
    <mergeCell ref="G204:I204"/>
    <mergeCell ref="A195:I195"/>
    <mergeCell ref="A200:I200"/>
    <mergeCell ref="A222:I222"/>
    <mergeCell ref="A220:A221"/>
    <mergeCell ref="A223:I223"/>
    <mergeCell ref="A224:I224"/>
    <mergeCell ref="B220:B221"/>
    <mergeCell ref="C220:C221"/>
    <mergeCell ref="H220:I221"/>
    <mergeCell ref="E220:E221"/>
    <mergeCell ref="E189:E190"/>
    <mergeCell ref="F189:F190"/>
    <mergeCell ref="A189:A190"/>
    <mergeCell ref="D220:D221"/>
    <mergeCell ref="F220:F221"/>
    <mergeCell ref="G220:G221"/>
    <mergeCell ref="G189:G190"/>
    <mergeCell ref="A205:I205"/>
    <mergeCell ref="A201:I201"/>
    <mergeCell ref="A202:B202"/>
    <mergeCell ref="C202:F202"/>
    <mergeCell ref="G202:I202"/>
    <mergeCell ref="A203:B203"/>
    <mergeCell ref="C203:F203"/>
    <mergeCell ref="G203:I203"/>
    <mergeCell ref="A204:B204"/>
    <mergeCell ref="A226:I226"/>
    <mergeCell ref="A231:I231"/>
    <mergeCell ref="A232:I232"/>
    <mergeCell ref="A240:B240"/>
    <mergeCell ref="C240:F240"/>
    <mergeCell ref="G240:I240"/>
    <mergeCell ref="A238:I238"/>
    <mergeCell ref="A239:B239"/>
    <mergeCell ref="C239:F239"/>
    <mergeCell ref="G239:I239"/>
    <mergeCell ref="A237:I237"/>
    <mergeCell ref="A233:B233"/>
    <mergeCell ref="C233:F233"/>
    <mergeCell ref="G233:I233"/>
    <mergeCell ref="A245:B245"/>
    <mergeCell ref="C245:F245"/>
    <mergeCell ref="G245:I245"/>
    <mergeCell ref="A246:I246"/>
    <mergeCell ref="A241:I241"/>
    <mergeCell ref="A242:I242"/>
    <mergeCell ref="A243:I243"/>
    <mergeCell ref="A244:B244"/>
    <mergeCell ref="C244:F244"/>
    <mergeCell ref="G244:I244"/>
    <mergeCell ref="A274:I274"/>
    <mergeCell ref="A275:B275"/>
    <mergeCell ref="C275:F275"/>
    <mergeCell ref="G275:I275"/>
    <mergeCell ref="A249:E249"/>
    <mergeCell ref="F249:I249"/>
    <mergeCell ref="H250:I250"/>
    <mergeCell ref="A265:B265"/>
    <mergeCell ref="C265:F265"/>
    <mergeCell ref="G265:I265"/>
    <mergeCell ref="A257:I257"/>
    <mergeCell ref="A262:I262"/>
    <mergeCell ref="A263:I263"/>
    <mergeCell ref="A255:I255"/>
    <mergeCell ref="A270:B270"/>
    <mergeCell ref="C270:F270"/>
    <mergeCell ref="G270:I270"/>
    <mergeCell ref="A266:B266"/>
    <mergeCell ref="G266:I266"/>
    <mergeCell ref="A267:I267"/>
    <mergeCell ref="A269:I269"/>
    <mergeCell ref="A264:B264"/>
    <mergeCell ref="C264:F264"/>
    <mergeCell ref="G264:I264"/>
    <mergeCell ref="A280:E280"/>
    <mergeCell ref="A282:A283"/>
    <mergeCell ref="B282:B283"/>
    <mergeCell ref="F280:I280"/>
    <mergeCell ref="H281:I281"/>
    <mergeCell ref="H282:I283"/>
    <mergeCell ref="A276:B276"/>
    <mergeCell ref="C276:F276"/>
    <mergeCell ref="G276:I276"/>
    <mergeCell ref="A277:I277"/>
    <mergeCell ref="G282:G283"/>
    <mergeCell ref="E282:E283"/>
    <mergeCell ref="A284:I284"/>
    <mergeCell ref="A285:I285"/>
    <mergeCell ref="A286:I286"/>
    <mergeCell ref="A293:I293"/>
    <mergeCell ref="A294:I294"/>
    <mergeCell ref="A295:B295"/>
    <mergeCell ref="C295:F295"/>
    <mergeCell ref="C282:C283"/>
    <mergeCell ref="D282:D283"/>
    <mergeCell ref="F282:F283"/>
    <mergeCell ref="A288:I288"/>
    <mergeCell ref="A304:I304"/>
    <mergeCell ref="A302:B302"/>
    <mergeCell ref="A305:I305"/>
    <mergeCell ref="A307:B307"/>
    <mergeCell ref="C307:F307"/>
    <mergeCell ref="G307:I307"/>
    <mergeCell ref="G306:I306"/>
    <mergeCell ref="C302:F302"/>
    <mergeCell ref="G302:I302"/>
    <mergeCell ref="A315:I315"/>
    <mergeCell ref="A316:I316"/>
    <mergeCell ref="G313:G314"/>
    <mergeCell ref="A313:A314"/>
    <mergeCell ref="B313:B314"/>
    <mergeCell ref="C313:C314"/>
    <mergeCell ref="F313:F314"/>
    <mergeCell ref="A360:I360"/>
    <mergeCell ref="A308:I308"/>
    <mergeCell ref="A330:I330"/>
    <mergeCell ref="A331:I331"/>
    <mergeCell ref="A332:B332"/>
    <mergeCell ref="C332:F332"/>
    <mergeCell ref="G332:I332"/>
    <mergeCell ref="A333:B333"/>
    <mergeCell ref="C333:F333"/>
    <mergeCell ref="C326:F326"/>
    <mergeCell ref="G326:I326"/>
    <mergeCell ref="E313:E314"/>
    <mergeCell ref="A311:E311"/>
    <mergeCell ref="F311:I311"/>
    <mergeCell ref="D313:D314"/>
    <mergeCell ref="A325:I325"/>
    <mergeCell ref="A326:B326"/>
    <mergeCell ref="H343:I343"/>
    <mergeCell ref="H344:I345"/>
    <mergeCell ref="A346:I346"/>
    <mergeCell ref="A344:A345"/>
    <mergeCell ref="B344:B345"/>
    <mergeCell ref="C344:C345"/>
    <mergeCell ref="D344:D345"/>
    <mergeCell ref="E344:E345"/>
    <mergeCell ref="F344:F345"/>
    <mergeCell ref="G344:G345"/>
    <mergeCell ref="A364:B364"/>
    <mergeCell ref="C364:F364"/>
    <mergeCell ref="A361:I361"/>
    <mergeCell ref="A362:I362"/>
    <mergeCell ref="A363:B363"/>
    <mergeCell ref="C363:F363"/>
    <mergeCell ref="G363:I363"/>
    <mergeCell ref="G364:I364"/>
    <mergeCell ref="A370:I370"/>
    <mergeCell ref="A365:I365"/>
    <mergeCell ref="A366:I366"/>
    <mergeCell ref="A367:I367"/>
    <mergeCell ref="A368:B368"/>
    <mergeCell ref="C368:F368"/>
    <mergeCell ref="G368:I368"/>
    <mergeCell ref="A369:B369"/>
    <mergeCell ref="C369:F369"/>
    <mergeCell ref="G369:I369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3267F1AE33E845B0B196C67D6F3067" ma:contentTypeVersion="0" ma:contentTypeDescription="Create a new document." ma:contentTypeScope="" ma:versionID="341130eaea73c8b35db57fc4004108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8F1D39-3056-4B30-8744-41FA00EFE0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4D69471-1CBB-4880-B0CD-8504EB609AB5}">
  <ds:schemaRefs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29D7322-F7E9-475C-A46B-8F47F60CFA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RFAMT</vt:lpstr>
      <vt:lpstr>RFDY03</vt:lpstr>
      <vt:lpstr>RECMAX</vt:lpstr>
      <vt:lpstr>SITREP</vt:lpstr>
    </vt:vector>
  </TitlesOfParts>
  <Company>MSD/NEA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Windows User</cp:lastModifiedBy>
  <cp:lastPrinted>2015-01-14T02:03:48Z</cp:lastPrinted>
  <dcterms:created xsi:type="dcterms:W3CDTF">2004-01-15T08:26:32Z</dcterms:created>
  <dcterms:modified xsi:type="dcterms:W3CDTF">2017-12-16T17:46:09Z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0x0101000F3267F1AE33E845B0B196C67D6F3067</vt:lpwstr>
  </property>
</Properties>
</file>