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2435" windowHeight="3660" activeTab="1"/>
  </bookViews>
  <sheets>
    <sheet name="První protoyp" sheetId="1" r:id="rId1"/>
    <sheet name="První prototyp podle Glouerta" sheetId="2" r:id="rId2"/>
    <sheet name="List3" sheetId="3" r:id="rId3"/>
  </sheets>
  <definedNames>
    <definedName name="Data_pro_první_vrtuli___Glauert" localSheetId="1">'První prototyp podle Glouerta'!$A$2:$F$99</definedName>
  </definedNames>
  <calcPr calcId="125725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2"/>
  <c r="J2"/>
  <c r="H3"/>
  <c r="G3" s="1"/>
  <c r="H4"/>
  <c r="G4" s="1"/>
  <c r="H5"/>
  <c r="G5" s="1"/>
  <c r="H6"/>
  <c r="G6" s="1"/>
  <c r="H7"/>
  <c r="G7" s="1"/>
  <c r="H8"/>
  <c r="G8" s="1"/>
  <c r="H9"/>
  <c r="G9" s="1"/>
  <c r="H10"/>
  <c r="G10" s="1"/>
  <c r="H11"/>
  <c r="G11" s="1"/>
  <c r="H12"/>
  <c r="G12" s="1"/>
  <c r="H13"/>
  <c r="G13" s="1"/>
  <c r="H14"/>
  <c r="G14" s="1"/>
  <c r="H15"/>
  <c r="G15" s="1"/>
  <c r="H16"/>
  <c r="G16" s="1"/>
  <c r="H17"/>
  <c r="G17" s="1"/>
  <c r="H18"/>
  <c r="G18" s="1"/>
  <c r="H19"/>
  <c r="G19" s="1"/>
  <c r="H20"/>
  <c r="G20" s="1"/>
  <c r="H21"/>
  <c r="G21" s="1"/>
  <c r="H22"/>
  <c r="G22" s="1"/>
  <c r="H23"/>
  <c r="G23" s="1"/>
  <c r="H24"/>
  <c r="G24" s="1"/>
  <c r="H25"/>
  <c r="G25" s="1"/>
  <c r="H26"/>
  <c r="G26" s="1"/>
  <c r="H27"/>
  <c r="G27" s="1"/>
  <c r="H28"/>
  <c r="G28" s="1"/>
  <c r="H29"/>
  <c r="G29" s="1"/>
  <c r="H30"/>
  <c r="G30" s="1"/>
  <c r="H31"/>
  <c r="G31" s="1"/>
  <c r="H32"/>
  <c r="G32" s="1"/>
  <c r="H33"/>
  <c r="G33" s="1"/>
  <c r="H34"/>
  <c r="G34" s="1"/>
  <c r="H35"/>
  <c r="G35" s="1"/>
  <c r="H36"/>
  <c r="G36" s="1"/>
  <c r="H37"/>
  <c r="G37" s="1"/>
  <c r="H38"/>
  <c r="G38" s="1"/>
  <c r="H39"/>
  <c r="G39" s="1"/>
  <c r="H40"/>
  <c r="G40" s="1"/>
  <c r="H41"/>
  <c r="G41" s="1"/>
  <c r="H42"/>
  <c r="G42" s="1"/>
  <c r="H43"/>
  <c r="G43" s="1"/>
  <c r="H44"/>
  <c r="G44" s="1"/>
  <c r="H45"/>
  <c r="G45" s="1"/>
  <c r="H46"/>
  <c r="G46" s="1"/>
  <c r="H47"/>
  <c r="G47" s="1"/>
  <c r="H48"/>
  <c r="G48" s="1"/>
  <c r="H49"/>
  <c r="G49" s="1"/>
  <c r="H50"/>
  <c r="G50" s="1"/>
  <c r="H51"/>
  <c r="G51" s="1"/>
  <c r="H52"/>
  <c r="G52" s="1"/>
  <c r="H53"/>
  <c r="G53" s="1"/>
  <c r="H54"/>
  <c r="G54" s="1"/>
  <c r="H55"/>
  <c r="G55" s="1"/>
  <c r="H56"/>
  <c r="G56" s="1"/>
  <c r="H57"/>
  <c r="G57" s="1"/>
  <c r="H58"/>
  <c r="G58" s="1"/>
  <c r="H59"/>
  <c r="G59" s="1"/>
  <c r="H60"/>
  <c r="G60" s="1"/>
  <c r="H61"/>
  <c r="G61" s="1"/>
  <c r="H62"/>
  <c r="G62" s="1"/>
  <c r="H63"/>
  <c r="G63" s="1"/>
  <c r="H64"/>
  <c r="G64" s="1"/>
  <c r="H65"/>
  <c r="G65" s="1"/>
  <c r="H66"/>
  <c r="G66" s="1"/>
  <c r="H67"/>
  <c r="G67" s="1"/>
  <c r="H68"/>
  <c r="G68" s="1"/>
  <c r="H69"/>
  <c r="G69" s="1"/>
  <c r="H70"/>
  <c r="G70" s="1"/>
  <c r="H71"/>
  <c r="G71" s="1"/>
  <c r="H72"/>
  <c r="G72" s="1"/>
  <c r="H73"/>
  <c r="G73" s="1"/>
  <c r="H74"/>
  <c r="G74" s="1"/>
  <c r="H75"/>
  <c r="G75" s="1"/>
  <c r="H76"/>
  <c r="G76" s="1"/>
  <c r="H77"/>
  <c r="G77" s="1"/>
  <c r="H78"/>
  <c r="G78" s="1"/>
  <c r="H79"/>
  <c r="G79" s="1"/>
  <c r="H80"/>
  <c r="G80" s="1"/>
  <c r="H81"/>
  <c r="G81" s="1"/>
  <c r="H82"/>
  <c r="G82" s="1"/>
  <c r="H83"/>
  <c r="G83" s="1"/>
  <c r="H84"/>
  <c r="G84" s="1"/>
  <c r="H85"/>
  <c r="G85" s="1"/>
  <c r="H86"/>
  <c r="G86" s="1"/>
  <c r="H87"/>
  <c r="G87" s="1"/>
  <c r="H88"/>
  <c r="G88" s="1"/>
  <c r="H89"/>
  <c r="G89" s="1"/>
  <c r="H90"/>
  <c r="G90" s="1"/>
  <c r="H91"/>
  <c r="G91" s="1"/>
  <c r="H92"/>
  <c r="G92" s="1"/>
  <c r="H93"/>
  <c r="G93" s="1"/>
  <c r="H94"/>
  <c r="G94" s="1"/>
  <c r="H95"/>
  <c r="G95" s="1"/>
  <c r="H96"/>
  <c r="G96" s="1"/>
  <c r="H97"/>
  <c r="G97" s="1"/>
  <c r="H98"/>
  <c r="G98" s="1"/>
  <c r="H99"/>
  <c r="G99" s="1"/>
  <c r="H2"/>
  <c r="G2" s="1"/>
  <c r="E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</calcChain>
</file>

<file path=xl/connections.xml><?xml version="1.0" encoding="utf-8"?>
<connections xmlns="http://schemas.openxmlformats.org/spreadsheetml/2006/main">
  <connection id="1" name="Data pro první vrtuli - Glauert" type="6" refreshedVersion="3" background="1" saveData="1">
    <textPr codePage="852" sourceFile="C:\Users\Honza\Documents\Seminárka\Data pro první vrtuli - Glauert.txt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<sst xmlns="http://schemas.openxmlformats.org/spreadsheetml/2006/main" count="22" uniqueCount="20">
  <si>
    <t>Poloměr</t>
  </si>
  <si>
    <t>Číslo elementu</t>
  </si>
  <si>
    <t>Rychloběžnost</t>
  </si>
  <si>
    <t>Počet lopatek</t>
  </si>
  <si>
    <t>Cy</t>
  </si>
  <si>
    <t>Cx</t>
  </si>
  <si>
    <t>B v radiánech</t>
  </si>
  <si>
    <t>Délka tětivy s odporem</t>
  </si>
  <si>
    <t>Délka tětivy bez odporu</t>
  </si>
  <si>
    <r>
      <t xml:space="preserve">Odchylka od roviny rotoru </t>
    </r>
    <r>
      <rPr>
        <sz val="11"/>
        <color theme="1"/>
        <rFont val="Calibri"/>
        <family val="2"/>
        <charset val="238"/>
      </rPr>
      <t>ϕ</t>
    </r>
  </si>
  <si>
    <t>Úhel relativní rychlosti vzduchu β</t>
  </si>
  <si>
    <t>r</t>
  </si>
  <si>
    <t>h</t>
  </si>
  <si>
    <t>k</t>
  </si>
  <si>
    <t>B</t>
  </si>
  <si>
    <t>Cp</t>
  </si>
  <si>
    <t>B zjenodušeně</t>
  </si>
  <si>
    <t>Základní teorie</t>
  </si>
  <si>
    <t>Glauert</t>
  </si>
  <si>
    <t>Zjednodušená teorie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</si>
</sst>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24800218722659687"/>
          <c:y val="0.18554425488480639"/>
          <c:w val="0.69001181102362263"/>
          <c:h val="0.68921660834062359"/>
        </c:manualLayout>
      </c:layout>
      <c:scatterChart>
        <c:scatterStyle val="smoothMarker"/>
        <c:ser>
          <c:idx val="0"/>
          <c:order val="0"/>
          <c:tx>
            <c:strRef>
              <c:f>'První protoyp'!$E$1</c:f>
              <c:strCache>
                <c:ptCount val="1"/>
                <c:pt idx="0">
                  <c:v>Délka tětivy s odporem</c:v>
                </c:pt>
              </c:strCache>
            </c:strRef>
          </c:tx>
          <c:marker>
            <c:symbol val="none"/>
          </c:marker>
          <c:xVal>
            <c:numRef>
              <c:f>'První protoyp'!$B$2:$B$31</c:f>
              <c:numCache>
                <c:formatCode>General</c:formatCode>
                <c:ptCount val="3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0.15000000000000002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0.22499999999999998</c:v>
                </c:pt>
                <c:pt idx="9">
                  <c:v>0.25</c:v>
                </c:pt>
                <c:pt idx="10">
                  <c:v>0.27499999999999997</c:v>
                </c:pt>
                <c:pt idx="11">
                  <c:v>0.30000000000000004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0.44999999999999996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0.52499999999999991</c:v>
                </c:pt>
                <c:pt idx="21">
                  <c:v>0.54999999999999993</c:v>
                </c:pt>
                <c:pt idx="22">
                  <c:v>0.57500000000000007</c:v>
                </c:pt>
                <c:pt idx="23">
                  <c:v>0.60000000000000009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</c:numCache>
            </c:numRef>
          </c:xVal>
          <c:yVal>
            <c:numRef>
              <c:f>'První protoyp'!$E$2:$E$31</c:f>
              <c:numCache>
                <c:formatCode>General</c:formatCode>
                <c:ptCount val="30"/>
                <c:pt idx="0">
                  <c:v>0.36990694608582025</c:v>
                </c:pt>
                <c:pt idx="1">
                  <c:v>0.36131494501604006</c:v>
                </c:pt>
                <c:pt idx="2">
                  <c:v>0.33724254831293787</c:v>
                </c:pt>
                <c:pt idx="3">
                  <c:v>0.30874982256165512</c:v>
                </c:pt>
                <c:pt idx="4">
                  <c:v>0.2804850339746443</c:v>
                </c:pt>
                <c:pt idx="5">
                  <c:v>0.25448546209397976</c:v>
                </c:pt>
                <c:pt idx="6">
                  <c:v>0.23140878187442981</c:v>
                </c:pt>
                <c:pt idx="7">
                  <c:v>0.21125267565253497</c:v>
                </c:pt>
                <c:pt idx="8">
                  <c:v>0.19374690122654131</c:v>
                </c:pt>
                <c:pt idx="9">
                  <c:v>0.17854402671345088</c:v>
                </c:pt>
                <c:pt idx="10">
                  <c:v>0.16530266782672917</c:v>
                </c:pt>
                <c:pt idx="11">
                  <c:v>0.15371857601492334</c:v>
                </c:pt>
                <c:pt idx="12">
                  <c:v>0.14353225347097451</c:v>
                </c:pt>
                <c:pt idx="13">
                  <c:v>0.13452690343227436</c:v>
                </c:pt>
                <c:pt idx="14">
                  <c:v>0.12652302936571702</c:v>
                </c:pt>
                <c:pt idx="15">
                  <c:v>0.11937241385186846</c:v>
                </c:pt>
                <c:pt idx="16">
                  <c:v>0.11295255486012891</c:v>
                </c:pt>
                <c:pt idx="17">
                  <c:v>0.10716190104704305</c:v>
                </c:pt>
                <c:pt idx="18">
                  <c:v>0.10191591732207819</c:v>
                </c:pt>
                <c:pt idx="19">
                  <c:v>9.7143894670485412E-2</c:v>
                </c:pt>
                <c:pt idx="20">
                  <c:v>9.2786385693615955E-2</c:v>
                </c:pt>
                <c:pt idx="21">
                  <c:v>8.8793149688372749E-2</c:v>
                </c:pt>
                <c:pt idx="22">
                  <c:v>8.5121505904967115E-2</c:v>
                </c:pt>
                <c:pt idx="23">
                  <c:v>8.1735011179213363E-2</c:v>
                </c:pt>
                <c:pt idx="24">
                  <c:v>7.8602394544874235E-2</c:v>
                </c:pt>
                <c:pt idx="25">
                  <c:v>7.5696695413936144E-2</c:v>
                </c:pt>
                <c:pt idx="26">
                  <c:v>7.2994563301438137E-2</c:v>
                </c:pt>
                <c:pt idx="27">
                  <c:v>7.0475686127791745E-2</c:v>
                </c:pt>
                <c:pt idx="28">
                  <c:v>6.8122321240586509E-2</c:v>
                </c:pt>
                <c:pt idx="29">
                  <c:v>6.5918908841877746E-2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'První protoyp'!$G$1</c:f>
              <c:strCache>
                <c:ptCount val="1"/>
                <c:pt idx="0">
                  <c:v>Délka tětivy bez odporu</c:v>
                </c:pt>
              </c:strCache>
            </c:strRef>
          </c:tx>
          <c:marker>
            <c:symbol val="none"/>
          </c:marker>
          <c:xVal>
            <c:numRef>
              <c:f>'První protoyp'!$B$2:$B$31</c:f>
              <c:numCache>
                <c:formatCode>General</c:formatCode>
                <c:ptCount val="3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0.15000000000000002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0.22499999999999998</c:v>
                </c:pt>
                <c:pt idx="9">
                  <c:v>0.25</c:v>
                </c:pt>
                <c:pt idx="10">
                  <c:v>0.27499999999999997</c:v>
                </c:pt>
                <c:pt idx="11">
                  <c:v>0.30000000000000004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0.44999999999999996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0.52499999999999991</c:v>
                </c:pt>
                <c:pt idx="21">
                  <c:v>0.54999999999999993</c:v>
                </c:pt>
                <c:pt idx="22">
                  <c:v>0.57500000000000007</c:v>
                </c:pt>
                <c:pt idx="23">
                  <c:v>0.60000000000000009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</c:numCache>
            </c:numRef>
          </c:xVal>
          <c:yVal>
            <c:numRef>
              <c:f>'První protoyp'!$G$2:$G$31</c:f>
              <c:numCache>
                <c:formatCode>General</c:formatCode>
                <c:ptCount val="30"/>
                <c:pt idx="0">
                  <c:v>0.39403748362787305</c:v>
                </c:pt>
                <c:pt idx="1">
                  <c:v>0.37309996816506669</c:v>
                </c:pt>
                <c:pt idx="2">
                  <c:v>0.34457578356660884</c:v>
                </c:pt>
                <c:pt idx="3">
                  <c:v>0.31378507484825163</c:v>
                </c:pt>
                <c:pt idx="4">
                  <c:v>0.28414447033501955</c:v>
                </c:pt>
                <c:pt idx="5">
                  <c:v>0.25725231605637272</c:v>
                </c:pt>
                <c:pt idx="6">
                  <c:v>0.23356531585747189</c:v>
                </c:pt>
                <c:pt idx="7">
                  <c:v>0.21297528476904162</c:v>
                </c:pt>
                <c:pt idx="8">
                  <c:v>0.19515122344059913</c:v>
                </c:pt>
                <c:pt idx="9">
                  <c:v>0.17970874216016181</c:v>
                </c:pt>
                <c:pt idx="10">
                  <c:v>0.16628297388723795</c:v>
                </c:pt>
                <c:pt idx="11">
                  <c:v>0.15455421677734776</c:v>
                </c:pt>
                <c:pt idx="12">
                  <c:v>0.14425249914929275</c:v>
                </c:pt>
                <c:pt idx="13">
                  <c:v>0.13515374187058943</c:v>
                </c:pt>
                <c:pt idx="14">
                  <c:v>0.12707327021995524</c:v>
                </c:pt>
                <c:pt idx="15">
                  <c:v>0.11985911066582705</c:v>
                </c:pt>
                <c:pt idx="16">
                  <c:v>0.11338598753418927</c:v>
                </c:pt>
                <c:pt idx="17">
                  <c:v>0.10755026813107983</c:v>
                </c:pt>
                <c:pt idx="18">
                  <c:v>0.10226583261764617</c:v>
                </c:pt>
                <c:pt idx="19">
                  <c:v>9.7460749277046871E-2</c:v>
                </c:pt>
                <c:pt idx="20">
                  <c:v>9.3074615887087334E-2</c:v>
                </c:pt>
                <c:pt idx="21">
                  <c:v>8.905643782496353E-2</c:v>
                </c:pt>
                <c:pt idx="22">
                  <c:v>8.5362932979675038E-2</c:v>
                </c:pt>
                <c:pt idx="23">
                  <c:v>8.1957174006990055E-2</c:v>
                </c:pt>
                <c:pt idx="24">
                  <c:v>7.8807496725574605E-2</c:v>
                </c:pt>
                <c:pt idx="25">
                  <c:v>7.5886618641700029E-2</c:v>
                </c:pt>
                <c:pt idx="26">
                  <c:v>7.3170923776712374E-2</c:v>
                </c:pt>
                <c:pt idx="27">
                  <c:v>7.0639879563842142E-2</c:v>
                </c:pt>
                <c:pt idx="28">
                  <c:v>6.8275559055323065E-2</c:v>
                </c:pt>
                <c:pt idx="29">
                  <c:v>6.606224747711846E-2</c:v>
                </c:pt>
              </c:numCache>
            </c:numRef>
          </c:yVal>
          <c:smooth val="1"/>
        </c:ser>
        <c:axId val="65344256"/>
        <c:axId val="65345792"/>
      </c:scatterChart>
      <c:valAx>
        <c:axId val="65344256"/>
        <c:scaling>
          <c:orientation val="minMax"/>
        </c:scaling>
        <c:axPos val="b"/>
        <c:numFmt formatCode="General" sourceLinked="1"/>
        <c:tickLblPos val="nextTo"/>
        <c:crossAx val="65345792"/>
        <c:crosses val="autoZero"/>
        <c:crossBetween val="midCat"/>
      </c:valAx>
      <c:valAx>
        <c:axId val="65345792"/>
        <c:scaling>
          <c:orientation val="minMax"/>
        </c:scaling>
        <c:axPos val="l"/>
        <c:majorGridlines/>
        <c:numFmt formatCode="General" sourceLinked="1"/>
        <c:tickLblPos val="nextTo"/>
        <c:crossAx val="65344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0"/>
          <c:order val="0"/>
          <c:tx>
            <c:strRef>
              <c:f>'První protoyp'!$C$1</c:f>
              <c:strCache>
                <c:ptCount val="1"/>
                <c:pt idx="0">
                  <c:v>Úhel relativní rychlosti vzduchu β</c:v>
                </c:pt>
              </c:strCache>
            </c:strRef>
          </c:tx>
          <c:marker>
            <c:symbol val="none"/>
          </c:marker>
          <c:xVal>
            <c:numRef>
              <c:f>'První protoyp'!$B$2:$B$31</c:f>
              <c:numCache>
                <c:formatCode>General</c:formatCode>
                <c:ptCount val="3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0.15000000000000002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0.22499999999999998</c:v>
                </c:pt>
                <c:pt idx="9">
                  <c:v>0.25</c:v>
                </c:pt>
                <c:pt idx="10">
                  <c:v>0.27499999999999997</c:v>
                </c:pt>
                <c:pt idx="11">
                  <c:v>0.30000000000000004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0.44999999999999996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0.52499999999999991</c:v>
                </c:pt>
                <c:pt idx="21">
                  <c:v>0.54999999999999993</c:v>
                </c:pt>
                <c:pt idx="22">
                  <c:v>0.57500000000000007</c:v>
                </c:pt>
                <c:pt idx="23">
                  <c:v>0.60000000000000009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</c:numCache>
            </c:numRef>
          </c:xVal>
          <c:yVal>
            <c:numRef>
              <c:f>'První protoyp'!$C$2:$C$31</c:f>
              <c:numCache>
                <c:formatCode>General</c:formatCode>
                <c:ptCount val="30"/>
                <c:pt idx="0">
                  <c:v>78.690067525979785</c:v>
                </c:pt>
                <c:pt idx="1">
                  <c:v>68.198590513648185</c:v>
                </c:pt>
                <c:pt idx="2">
                  <c:v>59.036243467926482</c:v>
                </c:pt>
                <c:pt idx="3">
                  <c:v>51.340191745909898</c:v>
                </c:pt>
                <c:pt idx="4">
                  <c:v>45</c:v>
                </c:pt>
                <c:pt idx="5">
                  <c:v>39.80557109226519</c:v>
                </c:pt>
                <c:pt idx="6">
                  <c:v>35.537677791974389</c:v>
                </c:pt>
                <c:pt idx="7">
                  <c:v>32.005383208083494</c:v>
                </c:pt>
                <c:pt idx="8">
                  <c:v>29.054604099077146</c:v>
                </c:pt>
                <c:pt idx="9">
                  <c:v>26.56505117707799</c:v>
                </c:pt>
                <c:pt idx="10">
                  <c:v>24.44395478041654</c:v>
                </c:pt>
                <c:pt idx="11">
                  <c:v>22.619864948040426</c:v>
                </c:pt>
                <c:pt idx="12">
                  <c:v>21.037511025421814</c:v>
                </c:pt>
                <c:pt idx="13">
                  <c:v>19.653824058053313</c:v>
                </c:pt>
                <c:pt idx="14">
                  <c:v>18.43494882292201</c:v>
                </c:pt>
                <c:pt idx="15">
                  <c:v>17.354024636261318</c:v>
                </c:pt>
                <c:pt idx="16">
                  <c:v>16.389540334034784</c:v>
                </c:pt>
                <c:pt idx="17">
                  <c:v>15.524110996754256</c:v>
                </c:pt>
                <c:pt idx="18">
                  <c:v>14.743562836470737</c:v>
                </c:pt>
                <c:pt idx="19">
                  <c:v>14.036243467926477</c:v>
                </c:pt>
                <c:pt idx="20">
                  <c:v>13.392497753751101</c:v>
                </c:pt>
                <c:pt idx="21">
                  <c:v>12.804266065286752</c:v>
                </c:pt>
                <c:pt idx="22">
                  <c:v>12.264773727892401</c:v>
                </c:pt>
                <c:pt idx="23">
                  <c:v>11.768288932020644</c:v>
                </c:pt>
                <c:pt idx="24">
                  <c:v>11.309932474020213</c:v>
                </c:pt>
                <c:pt idx="25">
                  <c:v>10.885527054658738</c:v>
                </c:pt>
                <c:pt idx="26">
                  <c:v>10.491477012331599</c:v>
                </c:pt>
                <c:pt idx="27">
                  <c:v>10.124671655397819</c:v>
                </c:pt>
                <c:pt idx="28">
                  <c:v>9.7824070318072867</c:v>
                </c:pt>
                <c:pt idx="29">
                  <c:v>9.4623222080256166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'První protoyp'!$D$1</c:f>
              <c:strCache>
                <c:ptCount val="1"/>
                <c:pt idx="0">
                  <c:v>Odchylka od roviny rotoru ϕ</c:v>
                </c:pt>
              </c:strCache>
            </c:strRef>
          </c:tx>
          <c:marker>
            <c:symbol val="none"/>
          </c:marker>
          <c:xVal>
            <c:numRef>
              <c:f>'První protoyp'!$B$2:$B$31</c:f>
              <c:numCache>
                <c:formatCode>General</c:formatCode>
                <c:ptCount val="3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0.15000000000000002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0.22499999999999998</c:v>
                </c:pt>
                <c:pt idx="9">
                  <c:v>0.25</c:v>
                </c:pt>
                <c:pt idx="10">
                  <c:v>0.27499999999999997</c:v>
                </c:pt>
                <c:pt idx="11">
                  <c:v>0.30000000000000004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0.44999999999999996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0.52499999999999991</c:v>
                </c:pt>
                <c:pt idx="21">
                  <c:v>0.54999999999999993</c:v>
                </c:pt>
                <c:pt idx="22">
                  <c:v>0.57500000000000007</c:v>
                </c:pt>
                <c:pt idx="23">
                  <c:v>0.60000000000000009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</c:numCache>
            </c:numRef>
          </c:xVal>
          <c:yVal>
            <c:numRef>
              <c:f>'První protoyp'!$D$2:$D$31</c:f>
              <c:numCache>
                <c:formatCode>General</c:formatCode>
                <c:ptCount val="30"/>
                <c:pt idx="0">
                  <c:v>73.190067525979785</c:v>
                </c:pt>
                <c:pt idx="1">
                  <c:v>62.698590513648185</c:v>
                </c:pt>
                <c:pt idx="2">
                  <c:v>53.536243467926482</c:v>
                </c:pt>
                <c:pt idx="3">
                  <c:v>45.840191745909898</c:v>
                </c:pt>
                <c:pt idx="4">
                  <c:v>39.5</c:v>
                </c:pt>
                <c:pt idx="5">
                  <c:v>34.30557109226519</c:v>
                </c:pt>
                <c:pt idx="6">
                  <c:v>30.037677791974389</c:v>
                </c:pt>
                <c:pt idx="7">
                  <c:v>26.505383208083494</c:v>
                </c:pt>
                <c:pt idx="8">
                  <c:v>23.554604099077146</c:v>
                </c:pt>
                <c:pt idx="9">
                  <c:v>21.06505117707799</c:v>
                </c:pt>
                <c:pt idx="10">
                  <c:v>18.94395478041654</c:v>
                </c:pt>
                <c:pt idx="11">
                  <c:v>17.119864948040426</c:v>
                </c:pt>
                <c:pt idx="12">
                  <c:v>15.537511025421814</c:v>
                </c:pt>
                <c:pt idx="13">
                  <c:v>14.153824058053313</c:v>
                </c:pt>
                <c:pt idx="14">
                  <c:v>12.93494882292201</c:v>
                </c:pt>
                <c:pt idx="15">
                  <c:v>11.854024636261318</c:v>
                </c:pt>
                <c:pt idx="16">
                  <c:v>10.889540334034784</c:v>
                </c:pt>
                <c:pt idx="17">
                  <c:v>10.024110996754256</c:v>
                </c:pt>
                <c:pt idx="18">
                  <c:v>9.243562836470737</c:v>
                </c:pt>
                <c:pt idx="19">
                  <c:v>8.5362434679264769</c:v>
                </c:pt>
                <c:pt idx="20">
                  <c:v>7.8924977537511012</c:v>
                </c:pt>
                <c:pt idx="21">
                  <c:v>7.3042660652867522</c:v>
                </c:pt>
                <c:pt idx="22">
                  <c:v>6.7647737278924005</c:v>
                </c:pt>
                <c:pt idx="23">
                  <c:v>6.2682889320206439</c:v>
                </c:pt>
                <c:pt idx="24">
                  <c:v>5.8099324740202132</c:v>
                </c:pt>
                <c:pt idx="25">
                  <c:v>5.3855270546587377</c:v>
                </c:pt>
                <c:pt idx="26">
                  <c:v>4.9914770123315986</c:v>
                </c:pt>
                <c:pt idx="27">
                  <c:v>4.6246716553978189</c:v>
                </c:pt>
                <c:pt idx="28">
                  <c:v>4.2824070318072867</c:v>
                </c:pt>
                <c:pt idx="29">
                  <c:v>3.9623222080256166</c:v>
                </c:pt>
              </c:numCache>
            </c:numRef>
          </c:yVal>
          <c:smooth val="1"/>
        </c:ser>
        <c:axId val="65403136"/>
        <c:axId val="65732608"/>
      </c:scatterChart>
      <c:valAx>
        <c:axId val="65403136"/>
        <c:scaling>
          <c:orientation val="minMax"/>
        </c:scaling>
        <c:axPos val="b"/>
        <c:numFmt formatCode="General" sourceLinked="1"/>
        <c:tickLblPos val="nextTo"/>
        <c:crossAx val="65732608"/>
        <c:crosses val="autoZero"/>
        <c:crossBetween val="midCat"/>
      </c:valAx>
      <c:valAx>
        <c:axId val="65732608"/>
        <c:scaling>
          <c:orientation val="minMax"/>
        </c:scaling>
        <c:axPos val="l"/>
        <c:majorGridlines/>
        <c:numFmt formatCode="General" sourceLinked="1"/>
        <c:tickLblPos val="nextTo"/>
        <c:crossAx val="65403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4.9324420384951904E-2"/>
          <c:y val="5.1400554097404488E-2"/>
          <c:w val="0.75511811023622044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'První prototyp podle Glouerta'!$F$1</c:f>
              <c:strCache>
                <c:ptCount val="1"/>
                <c:pt idx="0">
                  <c:v>Glauert</c:v>
                </c:pt>
              </c:strCache>
            </c:strRef>
          </c:tx>
          <c:marker>
            <c:symbol val="none"/>
          </c:marker>
          <c:xVal>
            <c:numRef>
              <c:f>'První prototyp podle Glouerta'!$A$2:$A$99</c:f>
              <c:numCache>
                <c:formatCode>General</c:formatCode>
                <c:ptCount val="98"/>
                <c:pt idx="0">
                  <c:v>2.2499999999999999E-2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4.4999999999999998E-2</c:v>
                </c:pt>
                <c:pt idx="4">
                  <c:v>5.2499999999999998E-2</c:v>
                </c:pt>
                <c:pt idx="5">
                  <c:v>0.06</c:v>
                </c:pt>
                <c:pt idx="6">
                  <c:v>6.7500000000000004E-2</c:v>
                </c:pt>
                <c:pt idx="7">
                  <c:v>7.4999999999999997E-2</c:v>
                </c:pt>
                <c:pt idx="8">
                  <c:v>8.2500000000000004E-2</c:v>
                </c:pt>
                <c:pt idx="9">
                  <c:v>0.09</c:v>
                </c:pt>
                <c:pt idx="10">
                  <c:v>9.7500000000000003E-2</c:v>
                </c:pt>
                <c:pt idx="11">
                  <c:v>0.105</c:v>
                </c:pt>
                <c:pt idx="12">
                  <c:v>0.1125</c:v>
                </c:pt>
                <c:pt idx="13">
                  <c:v>0.12</c:v>
                </c:pt>
                <c:pt idx="14">
                  <c:v>0.1275</c:v>
                </c:pt>
                <c:pt idx="15">
                  <c:v>0.13500000000000001</c:v>
                </c:pt>
                <c:pt idx="16">
                  <c:v>0.14249999999999999</c:v>
                </c:pt>
                <c:pt idx="17">
                  <c:v>0.15</c:v>
                </c:pt>
                <c:pt idx="18">
                  <c:v>0.1575</c:v>
                </c:pt>
                <c:pt idx="19">
                  <c:v>0.16500000000000001</c:v>
                </c:pt>
                <c:pt idx="20">
                  <c:v>0.17249999999999999</c:v>
                </c:pt>
                <c:pt idx="21">
                  <c:v>0.18</c:v>
                </c:pt>
                <c:pt idx="22">
                  <c:v>0.1875</c:v>
                </c:pt>
                <c:pt idx="23">
                  <c:v>0.19500000000000001</c:v>
                </c:pt>
                <c:pt idx="24">
                  <c:v>0.20250000000000001</c:v>
                </c:pt>
                <c:pt idx="25">
                  <c:v>0.21</c:v>
                </c:pt>
                <c:pt idx="26">
                  <c:v>0.2175</c:v>
                </c:pt>
                <c:pt idx="27">
                  <c:v>0.22500000000000001</c:v>
                </c:pt>
                <c:pt idx="28">
                  <c:v>0.23250000000000001</c:v>
                </c:pt>
                <c:pt idx="29">
                  <c:v>0.24</c:v>
                </c:pt>
                <c:pt idx="30">
                  <c:v>0.2475</c:v>
                </c:pt>
                <c:pt idx="31">
                  <c:v>0.255</c:v>
                </c:pt>
                <c:pt idx="32">
                  <c:v>0.26250000000000001</c:v>
                </c:pt>
                <c:pt idx="33">
                  <c:v>0.27</c:v>
                </c:pt>
                <c:pt idx="34">
                  <c:v>0.27750000000000002</c:v>
                </c:pt>
                <c:pt idx="35">
                  <c:v>0.28499999999999998</c:v>
                </c:pt>
                <c:pt idx="36">
                  <c:v>0.29249999999999998</c:v>
                </c:pt>
                <c:pt idx="37">
                  <c:v>0.3</c:v>
                </c:pt>
                <c:pt idx="38">
                  <c:v>0.3075</c:v>
                </c:pt>
                <c:pt idx="39">
                  <c:v>0.315</c:v>
                </c:pt>
                <c:pt idx="40">
                  <c:v>0.32250000000000001</c:v>
                </c:pt>
                <c:pt idx="41">
                  <c:v>0.33</c:v>
                </c:pt>
                <c:pt idx="42">
                  <c:v>0.33750000000000002</c:v>
                </c:pt>
                <c:pt idx="43">
                  <c:v>0.34499999999999997</c:v>
                </c:pt>
                <c:pt idx="44">
                  <c:v>0.35249999999999998</c:v>
                </c:pt>
                <c:pt idx="45">
                  <c:v>0.36</c:v>
                </c:pt>
                <c:pt idx="46">
                  <c:v>0.36749999999999999</c:v>
                </c:pt>
                <c:pt idx="47">
                  <c:v>0.375</c:v>
                </c:pt>
                <c:pt idx="48">
                  <c:v>0.38250000000000001</c:v>
                </c:pt>
                <c:pt idx="49">
                  <c:v>0.39</c:v>
                </c:pt>
                <c:pt idx="50">
                  <c:v>0.39750000000000002</c:v>
                </c:pt>
                <c:pt idx="51">
                  <c:v>0.40500000000000003</c:v>
                </c:pt>
                <c:pt idx="52">
                  <c:v>0.41249999999999998</c:v>
                </c:pt>
                <c:pt idx="53">
                  <c:v>0.42</c:v>
                </c:pt>
                <c:pt idx="54">
                  <c:v>0.42749999999999999</c:v>
                </c:pt>
                <c:pt idx="55">
                  <c:v>0.435</c:v>
                </c:pt>
                <c:pt idx="56">
                  <c:v>0.4425</c:v>
                </c:pt>
                <c:pt idx="57">
                  <c:v>0.45</c:v>
                </c:pt>
                <c:pt idx="58">
                  <c:v>0.45750000000000002</c:v>
                </c:pt>
                <c:pt idx="59">
                  <c:v>0.46500000000000002</c:v>
                </c:pt>
                <c:pt idx="60">
                  <c:v>0.47249999999999998</c:v>
                </c:pt>
                <c:pt idx="61">
                  <c:v>0.48</c:v>
                </c:pt>
                <c:pt idx="62">
                  <c:v>0.48749999999999999</c:v>
                </c:pt>
                <c:pt idx="63">
                  <c:v>0.495</c:v>
                </c:pt>
                <c:pt idx="64">
                  <c:v>0.50249999999999995</c:v>
                </c:pt>
                <c:pt idx="65">
                  <c:v>0.51</c:v>
                </c:pt>
                <c:pt idx="66">
                  <c:v>0.51749999999999996</c:v>
                </c:pt>
                <c:pt idx="67">
                  <c:v>0.52500000000000002</c:v>
                </c:pt>
                <c:pt idx="68">
                  <c:v>0.53249999999999997</c:v>
                </c:pt>
                <c:pt idx="69">
                  <c:v>0.54</c:v>
                </c:pt>
                <c:pt idx="70">
                  <c:v>0.54749999999999999</c:v>
                </c:pt>
                <c:pt idx="71">
                  <c:v>0.55500000000000005</c:v>
                </c:pt>
                <c:pt idx="72">
                  <c:v>0.5625</c:v>
                </c:pt>
                <c:pt idx="73">
                  <c:v>0.56999999999999995</c:v>
                </c:pt>
                <c:pt idx="74">
                  <c:v>0.57750000000000001</c:v>
                </c:pt>
                <c:pt idx="75">
                  <c:v>0.58499999999999996</c:v>
                </c:pt>
                <c:pt idx="76">
                  <c:v>0.59250000000000003</c:v>
                </c:pt>
                <c:pt idx="77">
                  <c:v>0.6</c:v>
                </c:pt>
                <c:pt idx="78">
                  <c:v>0.60750000000000004</c:v>
                </c:pt>
                <c:pt idx="79">
                  <c:v>0.61499999999999999</c:v>
                </c:pt>
                <c:pt idx="80">
                  <c:v>0.62250000000000005</c:v>
                </c:pt>
                <c:pt idx="81">
                  <c:v>0.63</c:v>
                </c:pt>
                <c:pt idx="82">
                  <c:v>0.63749999999999996</c:v>
                </c:pt>
                <c:pt idx="83">
                  <c:v>0.64500000000000002</c:v>
                </c:pt>
                <c:pt idx="84">
                  <c:v>0.65249999999999997</c:v>
                </c:pt>
                <c:pt idx="85">
                  <c:v>0.66</c:v>
                </c:pt>
                <c:pt idx="86">
                  <c:v>0.66749999999999998</c:v>
                </c:pt>
                <c:pt idx="87">
                  <c:v>0.67500000000000004</c:v>
                </c:pt>
                <c:pt idx="88">
                  <c:v>0.6825</c:v>
                </c:pt>
                <c:pt idx="89">
                  <c:v>0.69</c:v>
                </c:pt>
                <c:pt idx="90">
                  <c:v>0.69750000000000001</c:v>
                </c:pt>
                <c:pt idx="91">
                  <c:v>0.70499999999999996</c:v>
                </c:pt>
                <c:pt idx="92">
                  <c:v>0.71250000000000002</c:v>
                </c:pt>
                <c:pt idx="93">
                  <c:v>0.72</c:v>
                </c:pt>
                <c:pt idx="94">
                  <c:v>0.72750000000000004</c:v>
                </c:pt>
                <c:pt idx="95">
                  <c:v>0.73499999999999999</c:v>
                </c:pt>
                <c:pt idx="96">
                  <c:v>0.74250000000000005</c:v>
                </c:pt>
                <c:pt idx="97">
                  <c:v>0.75</c:v>
                </c:pt>
              </c:numCache>
            </c:numRef>
          </c:xVal>
          <c:yVal>
            <c:numRef>
              <c:f>'První prototyp podle Glouerta'!$F$2:$F$99</c:f>
              <c:numCache>
                <c:formatCode>General</c:formatCode>
                <c:ptCount val="98"/>
                <c:pt idx="0">
                  <c:v>6.2578291999999994E-2</c:v>
                </c:pt>
                <c:pt idx="1">
                  <c:v>7.9316611140000007E-2</c:v>
                </c:pt>
                <c:pt idx="2">
                  <c:v>9.4153598259999999E-2</c:v>
                </c:pt>
                <c:pt idx="3">
                  <c:v>0.1072002041</c:v>
                </c:pt>
                <c:pt idx="4">
                  <c:v>0.1185740003</c:v>
                </c:pt>
                <c:pt idx="5">
                  <c:v>0.12839672699999999</c:v>
                </c:pt>
                <c:pt idx="6">
                  <c:v>0.1367916958</c:v>
                </c:pt>
                <c:pt idx="7">
                  <c:v>0.14388164470000001</c:v>
                </c:pt>
                <c:pt idx="8">
                  <c:v>0.14978667039999999</c:v>
                </c:pt>
                <c:pt idx="9">
                  <c:v>0.15462279609999999</c:v>
                </c:pt>
                <c:pt idx="10">
                  <c:v>0.1585007141</c:v>
                </c:pt>
                <c:pt idx="11">
                  <c:v>0.16152415619999999</c:v>
                </c:pt>
                <c:pt idx="12">
                  <c:v>0.16379094860000001</c:v>
                </c:pt>
                <c:pt idx="13">
                  <c:v>0.16539031230000001</c:v>
                </c:pt>
                <c:pt idx="14">
                  <c:v>0.16640480269999999</c:v>
                </c:pt>
                <c:pt idx="15">
                  <c:v>0.1669092445</c:v>
                </c:pt>
                <c:pt idx="16">
                  <c:v>0.16697170310000001</c:v>
                </c:pt>
                <c:pt idx="17">
                  <c:v>0.16665289280000001</c:v>
                </c:pt>
                <c:pt idx="18">
                  <c:v>0.16600715490000001</c:v>
                </c:pt>
                <c:pt idx="19">
                  <c:v>0.16508294670000001</c:v>
                </c:pt>
                <c:pt idx="20">
                  <c:v>0.16392312649999999</c:v>
                </c:pt>
                <c:pt idx="21">
                  <c:v>0.1625657415</c:v>
                </c:pt>
                <c:pt idx="22">
                  <c:v>0.16104366640000001</c:v>
                </c:pt>
                <c:pt idx="23">
                  <c:v>0.1593863479</c:v>
                </c:pt>
                <c:pt idx="24">
                  <c:v>0.15761878039999999</c:v>
                </c:pt>
                <c:pt idx="25">
                  <c:v>0.1557632846</c:v>
                </c:pt>
                <c:pt idx="26">
                  <c:v>0.15383850360000001</c:v>
                </c:pt>
                <c:pt idx="27">
                  <c:v>0.151862303</c:v>
                </c:pt>
                <c:pt idx="28">
                  <c:v>0.1498475343</c:v>
                </c:pt>
                <c:pt idx="29">
                  <c:v>0.14780751710000001</c:v>
                </c:pt>
                <c:pt idx="30">
                  <c:v>0.14575249379999999</c:v>
                </c:pt>
                <c:pt idx="31">
                  <c:v>0.14369089390000001</c:v>
                </c:pt>
                <c:pt idx="32">
                  <c:v>0.1416313028</c:v>
                </c:pt>
                <c:pt idx="33">
                  <c:v>0.13957942779999999</c:v>
                </c:pt>
                <c:pt idx="34">
                  <c:v>0.1375410299</c:v>
                </c:pt>
                <c:pt idx="35">
                  <c:v>0.13551983300000001</c:v>
                </c:pt>
                <c:pt idx="36">
                  <c:v>0.13352126019999999</c:v>
                </c:pt>
                <c:pt idx="37">
                  <c:v>0.1315471352</c:v>
                </c:pt>
                <c:pt idx="38">
                  <c:v>0.1296000293</c:v>
                </c:pt>
                <c:pt idx="39">
                  <c:v>0.1276822212</c:v>
                </c:pt>
                <c:pt idx="40">
                  <c:v>0.12579640559999999</c:v>
                </c:pt>
                <c:pt idx="41">
                  <c:v>0.12394211669999999</c:v>
                </c:pt>
                <c:pt idx="42">
                  <c:v>0.1221202725</c:v>
                </c:pt>
                <c:pt idx="43">
                  <c:v>0.1203338969</c:v>
                </c:pt>
                <c:pt idx="44">
                  <c:v>0.118580725</c:v>
                </c:pt>
                <c:pt idx="45">
                  <c:v>0.11686242350000001</c:v>
                </c:pt>
                <c:pt idx="46">
                  <c:v>0.1151781551</c:v>
                </c:pt>
                <c:pt idx="47">
                  <c:v>0.11352832190000001</c:v>
                </c:pt>
                <c:pt idx="48">
                  <c:v>0.1119137281</c:v>
                </c:pt>
                <c:pt idx="49">
                  <c:v>0.1103319552</c:v>
                </c:pt>
                <c:pt idx="50">
                  <c:v>0.1087852305</c:v>
                </c:pt>
                <c:pt idx="51">
                  <c:v>0.1072702417</c:v>
                </c:pt>
                <c:pt idx="52">
                  <c:v>0.10578885389999999</c:v>
                </c:pt>
                <c:pt idx="53">
                  <c:v>0.104338878</c:v>
                </c:pt>
                <c:pt idx="54">
                  <c:v>0.1029195918</c:v>
                </c:pt>
                <c:pt idx="55">
                  <c:v>0.1015335212</c:v>
                </c:pt>
                <c:pt idx="56">
                  <c:v>0.1001762905</c:v>
                </c:pt>
                <c:pt idx="57">
                  <c:v>9.8848376010000003E-2</c:v>
                </c:pt>
                <c:pt idx="58">
                  <c:v>9.7549408579999997E-2</c:v>
                </c:pt>
                <c:pt idx="59">
                  <c:v>9.6279777760000004E-2</c:v>
                </c:pt>
                <c:pt idx="60">
                  <c:v>9.5037514279999999E-2</c:v>
                </c:pt>
                <c:pt idx="61">
                  <c:v>9.3821467450000001E-2</c:v>
                </c:pt>
                <c:pt idx="62">
                  <c:v>9.2633149770000006E-2</c:v>
                </c:pt>
                <c:pt idx="63">
                  <c:v>9.1468416090000004E-2</c:v>
                </c:pt>
                <c:pt idx="64">
                  <c:v>9.0331048620000007E-2</c:v>
                </c:pt>
                <c:pt idx="65">
                  <c:v>8.9217446820000004E-2</c:v>
                </c:pt>
                <c:pt idx="66">
                  <c:v>8.8126914240000007E-2</c:v>
                </c:pt>
                <c:pt idx="67">
                  <c:v>8.7058269450000003E-2</c:v>
                </c:pt>
                <c:pt idx="68">
                  <c:v>8.6013600130000006E-2</c:v>
                </c:pt>
                <c:pt idx="69">
                  <c:v>8.49909373E-2</c:v>
                </c:pt>
                <c:pt idx="70">
                  <c:v>8.3989764250000001E-2</c:v>
                </c:pt>
                <c:pt idx="71">
                  <c:v>8.3009200020000007E-2</c:v>
                </c:pt>
                <c:pt idx="72">
                  <c:v>8.2049999720000003E-2</c:v>
                </c:pt>
                <c:pt idx="73">
                  <c:v>8.1108612839999997E-2</c:v>
                </c:pt>
                <c:pt idx="74">
                  <c:v>8.0187187780000002E-2</c:v>
                </c:pt>
                <c:pt idx="75">
                  <c:v>7.9285660669999994E-2</c:v>
                </c:pt>
                <c:pt idx="76">
                  <c:v>7.8401598959999999E-2</c:v>
                </c:pt>
                <c:pt idx="77">
                  <c:v>7.7534358469999995E-2</c:v>
                </c:pt>
                <c:pt idx="78">
                  <c:v>7.6685239629999999E-2</c:v>
                </c:pt>
                <c:pt idx="79">
                  <c:v>7.5853203709999997E-2</c:v>
                </c:pt>
                <c:pt idx="80">
                  <c:v>7.503471431E-2</c:v>
                </c:pt>
                <c:pt idx="81">
                  <c:v>7.4234997859999999E-2</c:v>
                </c:pt>
                <c:pt idx="82">
                  <c:v>7.3450151869999994E-2</c:v>
                </c:pt>
                <c:pt idx="83">
                  <c:v>7.2680594589999994E-2</c:v>
                </c:pt>
                <c:pt idx="84">
                  <c:v>7.1926623709999998E-2</c:v>
                </c:pt>
                <c:pt idx="85">
                  <c:v>7.1186003930000005E-2</c:v>
                </c:pt>
                <c:pt idx="86">
                  <c:v>7.0458694229999994E-2</c:v>
                </c:pt>
                <c:pt idx="87">
                  <c:v>6.9744531550000002E-2</c:v>
                </c:pt>
                <c:pt idx="88">
                  <c:v>6.9045739450000004E-2</c:v>
                </c:pt>
                <c:pt idx="89">
                  <c:v>6.8356923789999996E-2</c:v>
                </c:pt>
                <c:pt idx="90">
                  <c:v>6.7682603699999996E-2</c:v>
                </c:pt>
                <c:pt idx="91">
                  <c:v>6.7022221569999998E-2</c:v>
                </c:pt>
                <c:pt idx="92">
                  <c:v>6.6369816420000005E-2</c:v>
                </c:pt>
                <c:pt idx="93">
                  <c:v>6.5732402859999997E-2</c:v>
                </c:pt>
                <c:pt idx="94">
                  <c:v>6.5103737009999996E-2</c:v>
                </c:pt>
                <c:pt idx="95">
                  <c:v>6.4488140020000001E-2</c:v>
                </c:pt>
                <c:pt idx="96">
                  <c:v>6.3884527770000005E-2</c:v>
                </c:pt>
                <c:pt idx="97">
                  <c:v>6.3288884429999998E-2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'První prototyp podle Glouerta'!$G$1</c:f>
              <c:strCache>
                <c:ptCount val="1"/>
                <c:pt idx="0">
                  <c:v>Základní teorie</c:v>
                </c:pt>
              </c:strCache>
            </c:strRef>
          </c:tx>
          <c:marker>
            <c:symbol val="none"/>
          </c:marker>
          <c:xVal>
            <c:numRef>
              <c:f>'První prototyp podle Glouerta'!$A$2:$A$99</c:f>
              <c:numCache>
                <c:formatCode>General</c:formatCode>
                <c:ptCount val="98"/>
                <c:pt idx="0">
                  <c:v>2.2499999999999999E-2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4.4999999999999998E-2</c:v>
                </c:pt>
                <c:pt idx="4">
                  <c:v>5.2499999999999998E-2</c:v>
                </c:pt>
                <c:pt idx="5">
                  <c:v>0.06</c:v>
                </c:pt>
                <c:pt idx="6">
                  <c:v>6.7500000000000004E-2</c:v>
                </c:pt>
                <c:pt idx="7">
                  <c:v>7.4999999999999997E-2</c:v>
                </c:pt>
                <c:pt idx="8">
                  <c:v>8.2500000000000004E-2</c:v>
                </c:pt>
                <c:pt idx="9">
                  <c:v>0.09</c:v>
                </c:pt>
                <c:pt idx="10">
                  <c:v>9.7500000000000003E-2</c:v>
                </c:pt>
                <c:pt idx="11">
                  <c:v>0.105</c:v>
                </c:pt>
                <c:pt idx="12">
                  <c:v>0.1125</c:v>
                </c:pt>
                <c:pt idx="13">
                  <c:v>0.12</c:v>
                </c:pt>
                <c:pt idx="14">
                  <c:v>0.1275</c:v>
                </c:pt>
                <c:pt idx="15">
                  <c:v>0.13500000000000001</c:v>
                </c:pt>
                <c:pt idx="16">
                  <c:v>0.14249999999999999</c:v>
                </c:pt>
                <c:pt idx="17">
                  <c:v>0.15</c:v>
                </c:pt>
                <c:pt idx="18">
                  <c:v>0.1575</c:v>
                </c:pt>
                <c:pt idx="19">
                  <c:v>0.16500000000000001</c:v>
                </c:pt>
                <c:pt idx="20">
                  <c:v>0.17249999999999999</c:v>
                </c:pt>
                <c:pt idx="21">
                  <c:v>0.18</c:v>
                </c:pt>
                <c:pt idx="22">
                  <c:v>0.1875</c:v>
                </c:pt>
                <c:pt idx="23">
                  <c:v>0.19500000000000001</c:v>
                </c:pt>
                <c:pt idx="24">
                  <c:v>0.20250000000000001</c:v>
                </c:pt>
                <c:pt idx="25">
                  <c:v>0.21</c:v>
                </c:pt>
                <c:pt idx="26">
                  <c:v>0.2175</c:v>
                </c:pt>
                <c:pt idx="27">
                  <c:v>0.22500000000000001</c:v>
                </c:pt>
                <c:pt idx="28">
                  <c:v>0.23250000000000001</c:v>
                </c:pt>
                <c:pt idx="29">
                  <c:v>0.24</c:v>
                </c:pt>
                <c:pt idx="30">
                  <c:v>0.2475</c:v>
                </c:pt>
                <c:pt idx="31">
                  <c:v>0.255</c:v>
                </c:pt>
                <c:pt idx="32">
                  <c:v>0.26250000000000001</c:v>
                </c:pt>
                <c:pt idx="33">
                  <c:v>0.27</c:v>
                </c:pt>
                <c:pt idx="34">
                  <c:v>0.27750000000000002</c:v>
                </c:pt>
                <c:pt idx="35">
                  <c:v>0.28499999999999998</c:v>
                </c:pt>
                <c:pt idx="36">
                  <c:v>0.29249999999999998</c:v>
                </c:pt>
                <c:pt idx="37">
                  <c:v>0.3</c:v>
                </c:pt>
                <c:pt idx="38">
                  <c:v>0.3075</c:v>
                </c:pt>
                <c:pt idx="39">
                  <c:v>0.315</c:v>
                </c:pt>
                <c:pt idx="40">
                  <c:v>0.32250000000000001</c:v>
                </c:pt>
                <c:pt idx="41">
                  <c:v>0.33</c:v>
                </c:pt>
                <c:pt idx="42">
                  <c:v>0.33750000000000002</c:v>
                </c:pt>
                <c:pt idx="43">
                  <c:v>0.34499999999999997</c:v>
                </c:pt>
                <c:pt idx="44">
                  <c:v>0.35249999999999998</c:v>
                </c:pt>
                <c:pt idx="45">
                  <c:v>0.36</c:v>
                </c:pt>
                <c:pt idx="46">
                  <c:v>0.36749999999999999</c:v>
                </c:pt>
                <c:pt idx="47">
                  <c:v>0.375</c:v>
                </c:pt>
                <c:pt idx="48">
                  <c:v>0.38250000000000001</c:v>
                </c:pt>
                <c:pt idx="49">
                  <c:v>0.39</c:v>
                </c:pt>
                <c:pt idx="50">
                  <c:v>0.39750000000000002</c:v>
                </c:pt>
                <c:pt idx="51">
                  <c:v>0.40500000000000003</c:v>
                </c:pt>
                <c:pt idx="52">
                  <c:v>0.41249999999999998</c:v>
                </c:pt>
                <c:pt idx="53">
                  <c:v>0.42</c:v>
                </c:pt>
                <c:pt idx="54">
                  <c:v>0.42749999999999999</c:v>
                </c:pt>
                <c:pt idx="55">
                  <c:v>0.435</c:v>
                </c:pt>
                <c:pt idx="56">
                  <c:v>0.4425</c:v>
                </c:pt>
                <c:pt idx="57">
                  <c:v>0.45</c:v>
                </c:pt>
                <c:pt idx="58">
                  <c:v>0.45750000000000002</c:v>
                </c:pt>
                <c:pt idx="59">
                  <c:v>0.46500000000000002</c:v>
                </c:pt>
                <c:pt idx="60">
                  <c:v>0.47249999999999998</c:v>
                </c:pt>
                <c:pt idx="61">
                  <c:v>0.48</c:v>
                </c:pt>
                <c:pt idx="62">
                  <c:v>0.48749999999999999</c:v>
                </c:pt>
                <c:pt idx="63">
                  <c:v>0.495</c:v>
                </c:pt>
                <c:pt idx="64">
                  <c:v>0.50249999999999995</c:v>
                </c:pt>
                <c:pt idx="65">
                  <c:v>0.51</c:v>
                </c:pt>
                <c:pt idx="66">
                  <c:v>0.51749999999999996</c:v>
                </c:pt>
                <c:pt idx="67">
                  <c:v>0.52500000000000002</c:v>
                </c:pt>
                <c:pt idx="68">
                  <c:v>0.53249999999999997</c:v>
                </c:pt>
                <c:pt idx="69">
                  <c:v>0.54</c:v>
                </c:pt>
                <c:pt idx="70">
                  <c:v>0.54749999999999999</c:v>
                </c:pt>
                <c:pt idx="71">
                  <c:v>0.55500000000000005</c:v>
                </c:pt>
                <c:pt idx="72">
                  <c:v>0.5625</c:v>
                </c:pt>
                <c:pt idx="73">
                  <c:v>0.56999999999999995</c:v>
                </c:pt>
                <c:pt idx="74">
                  <c:v>0.57750000000000001</c:v>
                </c:pt>
                <c:pt idx="75">
                  <c:v>0.58499999999999996</c:v>
                </c:pt>
                <c:pt idx="76">
                  <c:v>0.59250000000000003</c:v>
                </c:pt>
                <c:pt idx="77">
                  <c:v>0.6</c:v>
                </c:pt>
                <c:pt idx="78">
                  <c:v>0.60750000000000004</c:v>
                </c:pt>
                <c:pt idx="79">
                  <c:v>0.61499999999999999</c:v>
                </c:pt>
                <c:pt idx="80">
                  <c:v>0.62250000000000005</c:v>
                </c:pt>
                <c:pt idx="81">
                  <c:v>0.63</c:v>
                </c:pt>
                <c:pt idx="82">
                  <c:v>0.63749999999999996</c:v>
                </c:pt>
                <c:pt idx="83">
                  <c:v>0.64500000000000002</c:v>
                </c:pt>
                <c:pt idx="84">
                  <c:v>0.65249999999999997</c:v>
                </c:pt>
                <c:pt idx="85">
                  <c:v>0.66</c:v>
                </c:pt>
                <c:pt idx="86">
                  <c:v>0.66749999999999998</c:v>
                </c:pt>
                <c:pt idx="87">
                  <c:v>0.67500000000000004</c:v>
                </c:pt>
                <c:pt idx="88">
                  <c:v>0.6825</c:v>
                </c:pt>
                <c:pt idx="89">
                  <c:v>0.69</c:v>
                </c:pt>
                <c:pt idx="90">
                  <c:v>0.69750000000000001</c:v>
                </c:pt>
                <c:pt idx="91">
                  <c:v>0.70499999999999996</c:v>
                </c:pt>
                <c:pt idx="92">
                  <c:v>0.71250000000000002</c:v>
                </c:pt>
                <c:pt idx="93">
                  <c:v>0.72</c:v>
                </c:pt>
                <c:pt idx="94">
                  <c:v>0.72750000000000004</c:v>
                </c:pt>
                <c:pt idx="95">
                  <c:v>0.73499999999999999</c:v>
                </c:pt>
                <c:pt idx="96">
                  <c:v>0.74250000000000005</c:v>
                </c:pt>
                <c:pt idx="97">
                  <c:v>0.75</c:v>
                </c:pt>
              </c:numCache>
            </c:numRef>
          </c:xVal>
          <c:yVal>
            <c:numRef>
              <c:f>'První prototyp podle Glouerta'!$G$2:$G$99</c:f>
              <c:numCache>
                <c:formatCode>General</c:formatCode>
                <c:ptCount val="98"/>
                <c:pt idx="0">
                  <c:v>0.33902995985749823</c:v>
                </c:pt>
                <c:pt idx="1">
                  <c:v>0.33405256140956358</c:v>
                </c:pt>
                <c:pt idx="2">
                  <c:v>0.32721868899883438</c:v>
                </c:pt>
                <c:pt idx="3">
                  <c:v>0.31968437845274689</c:v>
                </c:pt>
                <c:pt idx="4">
                  <c:v>0.31193649402448559</c:v>
                </c:pt>
                <c:pt idx="5">
                  <c:v>0.30420083095928968</c:v>
                </c:pt>
                <c:pt idx="6">
                  <c:v>0.29658614028932634</c:v>
                </c:pt>
                <c:pt idx="7">
                  <c:v>0.28914414204214134</c:v>
                </c:pt>
                <c:pt idx="8">
                  <c:v>0.28189772515561651</c:v>
                </c:pt>
                <c:pt idx="9">
                  <c:v>0.27485494733202931</c:v>
                </c:pt>
                <c:pt idx="10">
                  <c:v>0.26801643266585862</c:v>
                </c:pt>
                <c:pt idx="11">
                  <c:v>0.26137987164530874</c:v>
                </c:pt>
                <c:pt idx="12">
                  <c:v>0.2549406847542503</c:v>
                </c:pt>
                <c:pt idx="13">
                  <c:v>0.24869496846492695</c:v>
                </c:pt>
                <c:pt idx="14">
                  <c:v>0.24263823256135753</c:v>
                </c:pt>
                <c:pt idx="15">
                  <c:v>0.23676648287224875</c:v>
                </c:pt>
                <c:pt idx="16">
                  <c:v>0.23107557567124173</c:v>
                </c:pt>
                <c:pt idx="17">
                  <c:v>0.2255619311862766</c:v>
                </c:pt>
                <c:pt idx="18">
                  <c:v>0.22022196198507582</c:v>
                </c:pt>
                <c:pt idx="19">
                  <c:v>0.21505196174163374</c:v>
                </c:pt>
                <c:pt idx="20">
                  <c:v>0.21004821034806848</c:v>
                </c:pt>
                <c:pt idx="21">
                  <c:v>0.20520666772022053</c:v>
                </c:pt>
                <c:pt idx="22">
                  <c:v>0.20052368916303678</c:v>
                </c:pt>
                <c:pt idx="23">
                  <c:v>0.19599488703340329</c:v>
                </c:pt>
                <c:pt idx="24">
                  <c:v>0.19161642503695692</c:v>
                </c:pt>
                <c:pt idx="25">
                  <c:v>0.18738381414444188</c:v>
                </c:pt>
                <c:pt idx="26">
                  <c:v>0.18329315954901143</c:v>
                </c:pt>
                <c:pt idx="27">
                  <c:v>0.17933888468157996</c:v>
                </c:pt>
                <c:pt idx="28">
                  <c:v>0.17551784315103344</c:v>
                </c:pt>
                <c:pt idx="29">
                  <c:v>0.17182465393010724</c:v>
                </c:pt>
                <c:pt idx="30">
                  <c:v>0.16825514487535423</c:v>
                </c:pt>
                <c:pt idx="31">
                  <c:v>0.16480543618501239</c:v>
                </c:pt>
                <c:pt idx="32">
                  <c:v>0.16147034061355295</c:v>
                </c:pt>
                <c:pt idx="33">
                  <c:v>0.1582463020508256</c:v>
                </c:pt>
                <c:pt idx="34">
                  <c:v>0.15512887375434808</c:v>
                </c:pt>
                <c:pt idx="35">
                  <c:v>0.15211476563194495</c:v>
                </c:pt>
                <c:pt idx="36">
                  <c:v>0.14919852877099643</c:v>
                </c:pt>
                <c:pt idx="37">
                  <c:v>0.14637752713018329</c:v>
                </c:pt>
                <c:pt idx="38">
                  <c:v>0.14364803053893929</c:v>
                </c:pt>
                <c:pt idx="39">
                  <c:v>0.14100624353946584</c:v>
                </c:pt>
                <c:pt idx="40">
                  <c:v>0.13844771299552666</c:v>
                </c:pt>
                <c:pt idx="41">
                  <c:v>0.13597069841061654</c:v>
                </c:pt>
                <c:pt idx="42">
                  <c:v>0.13357201376116179</c:v>
                </c:pt>
                <c:pt idx="43">
                  <c:v>0.13124638796299301</c:v>
                </c:pt>
                <c:pt idx="44">
                  <c:v>0.12899337135865782</c:v>
                </c:pt>
                <c:pt idx="45">
                  <c:v>0.12680879838853173</c:v>
                </c:pt>
                <c:pt idx="46">
                  <c:v>0.12469079479993098</c:v>
                </c:pt>
                <c:pt idx="47">
                  <c:v>0.12263631498284291</c:v>
                </c:pt>
                <c:pt idx="48">
                  <c:v>0.12064193604913853</c:v>
                </c:pt>
                <c:pt idx="49">
                  <c:v>0.11870725795076796</c:v>
                </c:pt>
                <c:pt idx="50">
                  <c:v>0.1168275676051785</c:v>
                </c:pt>
                <c:pt idx="51">
                  <c:v>0.11500336428972639</c:v>
                </c:pt>
                <c:pt idx="52">
                  <c:v>0.11323034980041163</c:v>
                </c:pt>
                <c:pt idx="53">
                  <c:v>0.1115080678174148</c:v>
                </c:pt>
                <c:pt idx="54">
                  <c:v>0.10983474474963367</c:v>
                </c:pt>
                <c:pt idx="55">
                  <c:v>0.10820562061040311</c:v>
                </c:pt>
                <c:pt idx="56">
                  <c:v>0.10662246290112204</c:v>
                </c:pt>
                <c:pt idx="57">
                  <c:v>0.10508255596517831</c:v>
                </c:pt>
                <c:pt idx="58">
                  <c:v>0.1035840396158255</c:v>
                </c:pt>
                <c:pt idx="59">
                  <c:v>0.10212440614863634</c:v>
                </c:pt>
                <c:pt idx="60">
                  <c:v>0.1007034256401723</c:v>
                </c:pt>
                <c:pt idx="61">
                  <c:v>9.9320165326248988E-2</c:v>
                </c:pt>
                <c:pt idx="62">
                  <c:v>9.7971256051116409E-2</c:v>
                </c:pt>
                <c:pt idx="63">
                  <c:v>9.665870364310615E-2</c:v>
                </c:pt>
                <c:pt idx="64">
                  <c:v>9.5377132233275805E-2</c:v>
                </c:pt>
                <c:pt idx="65">
                  <c:v>9.412815978622642E-2</c:v>
                </c:pt>
                <c:pt idx="66">
                  <c:v>9.2910736759395374E-2</c:v>
                </c:pt>
                <c:pt idx="67">
                  <c:v>9.1724327423137714E-2</c:v>
                </c:pt>
                <c:pt idx="68">
                  <c:v>9.0565381194880529E-2</c:v>
                </c:pt>
                <c:pt idx="69">
                  <c:v>8.9434213459368625E-2</c:v>
                </c:pt>
                <c:pt idx="70">
                  <c:v>8.8329828778648686E-2</c:v>
                </c:pt>
                <c:pt idx="71">
                  <c:v>8.7251625540373953E-2</c:v>
                </c:pt>
                <c:pt idx="72">
                  <c:v>8.6197515205400282E-2</c:v>
                </c:pt>
                <c:pt idx="73">
                  <c:v>8.5169502641859379E-2</c:v>
                </c:pt>
                <c:pt idx="74">
                  <c:v>8.4164285544089057E-2</c:v>
                </c:pt>
                <c:pt idx="75">
                  <c:v>8.3180685528039505E-2</c:v>
                </c:pt>
                <c:pt idx="76">
                  <c:v>8.2219792450910767E-2</c:v>
                </c:pt>
                <c:pt idx="77">
                  <c:v>8.1281058115649965E-2</c:v>
                </c:pt>
                <c:pt idx="78">
                  <c:v>8.0362148888528717E-2</c:v>
                </c:pt>
                <c:pt idx="79">
                  <c:v>7.9462967053027772E-2</c:v>
                </c:pt>
                <c:pt idx="80">
                  <c:v>7.8585796705331223E-2</c:v>
                </c:pt>
                <c:pt idx="81">
                  <c:v>7.772473222724452E-2</c:v>
                </c:pt>
                <c:pt idx="82">
                  <c:v>7.6882472464353493E-2</c:v>
                </c:pt>
                <c:pt idx="83">
                  <c:v>7.6057693829564482E-2</c:v>
                </c:pt>
                <c:pt idx="84">
                  <c:v>7.524921882492501E-2</c:v>
                </c:pt>
                <c:pt idx="85">
                  <c:v>7.4458276851736116E-2</c:v>
                </c:pt>
                <c:pt idx="86">
                  <c:v>7.3684068409393497E-2</c:v>
                </c:pt>
                <c:pt idx="87">
                  <c:v>7.2925937260780657E-2</c:v>
                </c:pt>
                <c:pt idx="88">
                  <c:v>7.2181018194890992E-2</c:v>
                </c:pt>
                <c:pt idx="89">
                  <c:v>7.1453612391823532E-2</c:v>
                </c:pt>
                <c:pt idx="90">
                  <c:v>7.0738755857551169E-2</c:v>
                </c:pt>
                <c:pt idx="91">
                  <c:v>7.0036267997392862E-2</c:v>
                </c:pt>
                <c:pt idx="92">
                  <c:v>6.9351050572485792E-2</c:v>
                </c:pt>
                <c:pt idx="93">
                  <c:v>6.8675877311314831E-2</c:v>
                </c:pt>
                <c:pt idx="94">
                  <c:v>6.8015957545660991E-2</c:v>
                </c:pt>
                <c:pt idx="95">
                  <c:v>6.7366632354886491E-2</c:v>
                </c:pt>
                <c:pt idx="96">
                  <c:v>6.6728322621121189E-2</c:v>
                </c:pt>
                <c:pt idx="97">
                  <c:v>6.6104209156831503E-2</c:v>
                </c:pt>
              </c:numCache>
            </c:numRef>
          </c:yVal>
          <c:smooth val="1"/>
        </c:ser>
        <c:axId val="65815296"/>
        <c:axId val="65816832"/>
      </c:scatterChart>
      <c:valAx>
        <c:axId val="65815296"/>
        <c:scaling>
          <c:orientation val="minMax"/>
          <c:max val="0.75000000000000056"/>
        </c:scaling>
        <c:axPos val="b"/>
        <c:numFmt formatCode="General" sourceLinked="1"/>
        <c:tickLblPos val="nextTo"/>
        <c:crossAx val="65816832"/>
        <c:crosses val="autoZero"/>
        <c:crossBetween val="midCat"/>
      </c:valAx>
      <c:valAx>
        <c:axId val="6581683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5815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060500911962273"/>
          <c:y val="0.22281233782259036"/>
          <c:w val="0.17956210982101817"/>
          <c:h val="0.16743438320209994"/>
        </c:manualLayout>
      </c:layout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smoothMarker"/>
        <c:ser>
          <c:idx val="0"/>
          <c:order val="0"/>
          <c:tx>
            <c:strRef>
              <c:f>'První prototyp podle Glouerta'!$I$1</c:f>
              <c:strCache>
                <c:ptCount val="1"/>
                <c:pt idx="0">
                  <c:v>Glauert</c:v>
                </c:pt>
              </c:strCache>
            </c:strRef>
          </c:tx>
          <c:marker>
            <c:symbol val="none"/>
          </c:marker>
          <c:xVal>
            <c:numRef>
              <c:f>'První prototyp podle Glouerta'!$A$2:$A$99</c:f>
              <c:numCache>
                <c:formatCode>General</c:formatCode>
                <c:ptCount val="98"/>
                <c:pt idx="0">
                  <c:v>2.2499999999999999E-2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4.4999999999999998E-2</c:v>
                </c:pt>
                <c:pt idx="4">
                  <c:v>5.2499999999999998E-2</c:v>
                </c:pt>
                <c:pt idx="5">
                  <c:v>0.06</c:v>
                </c:pt>
                <c:pt idx="6">
                  <c:v>6.7500000000000004E-2</c:v>
                </c:pt>
                <c:pt idx="7">
                  <c:v>7.4999999999999997E-2</c:v>
                </c:pt>
                <c:pt idx="8">
                  <c:v>8.2500000000000004E-2</c:v>
                </c:pt>
                <c:pt idx="9">
                  <c:v>0.09</c:v>
                </c:pt>
                <c:pt idx="10">
                  <c:v>9.7500000000000003E-2</c:v>
                </c:pt>
                <c:pt idx="11">
                  <c:v>0.105</c:v>
                </c:pt>
                <c:pt idx="12">
                  <c:v>0.1125</c:v>
                </c:pt>
                <c:pt idx="13">
                  <c:v>0.12</c:v>
                </c:pt>
                <c:pt idx="14">
                  <c:v>0.1275</c:v>
                </c:pt>
                <c:pt idx="15">
                  <c:v>0.13500000000000001</c:v>
                </c:pt>
                <c:pt idx="16">
                  <c:v>0.14249999999999999</c:v>
                </c:pt>
                <c:pt idx="17">
                  <c:v>0.15</c:v>
                </c:pt>
                <c:pt idx="18">
                  <c:v>0.1575</c:v>
                </c:pt>
                <c:pt idx="19">
                  <c:v>0.16500000000000001</c:v>
                </c:pt>
                <c:pt idx="20">
                  <c:v>0.17249999999999999</c:v>
                </c:pt>
                <c:pt idx="21">
                  <c:v>0.18</c:v>
                </c:pt>
                <c:pt idx="22">
                  <c:v>0.1875</c:v>
                </c:pt>
                <c:pt idx="23">
                  <c:v>0.19500000000000001</c:v>
                </c:pt>
                <c:pt idx="24">
                  <c:v>0.20250000000000001</c:v>
                </c:pt>
                <c:pt idx="25">
                  <c:v>0.21</c:v>
                </c:pt>
                <c:pt idx="26">
                  <c:v>0.2175</c:v>
                </c:pt>
                <c:pt idx="27">
                  <c:v>0.22500000000000001</c:v>
                </c:pt>
                <c:pt idx="28">
                  <c:v>0.23250000000000001</c:v>
                </c:pt>
                <c:pt idx="29">
                  <c:v>0.24</c:v>
                </c:pt>
                <c:pt idx="30">
                  <c:v>0.2475</c:v>
                </c:pt>
                <c:pt idx="31">
                  <c:v>0.255</c:v>
                </c:pt>
                <c:pt idx="32">
                  <c:v>0.26250000000000001</c:v>
                </c:pt>
                <c:pt idx="33">
                  <c:v>0.27</c:v>
                </c:pt>
                <c:pt idx="34">
                  <c:v>0.27750000000000002</c:v>
                </c:pt>
                <c:pt idx="35">
                  <c:v>0.28499999999999998</c:v>
                </c:pt>
                <c:pt idx="36">
                  <c:v>0.29249999999999998</c:v>
                </c:pt>
                <c:pt idx="37">
                  <c:v>0.3</c:v>
                </c:pt>
                <c:pt idx="38">
                  <c:v>0.3075</c:v>
                </c:pt>
                <c:pt idx="39">
                  <c:v>0.315</c:v>
                </c:pt>
                <c:pt idx="40">
                  <c:v>0.32250000000000001</c:v>
                </c:pt>
                <c:pt idx="41">
                  <c:v>0.33</c:v>
                </c:pt>
                <c:pt idx="42">
                  <c:v>0.33750000000000002</c:v>
                </c:pt>
                <c:pt idx="43">
                  <c:v>0.34499999999999997</c:v>
                </c:pt>
                <c:pt idx="44">
                  <c:v>0.35249999999999998</c:v>
                </c:pt>
                <c:pt idx="45">
                  <c:v>0.36</c:v>
                </c:pt>
                <c:pt idx="46">
                  <c:v>0.36749999999999999</c:v>
                </c:pt>
                <c:pt idx="47">
                  <c:v>0.375</c:v>
                </c:pt>
                <c:pt idx="48">
                  <c:v>0.38250000000000001</c:v>
                </c:pt>
                <c:pt idx="49">
                  <c:v>0.39</c:v>
                </c:pt>
                <c:pt idx="50">
                  <c:v>0.39750000000000002</c:v>
                </c:pt>
                <c:pt idx="51">
                  <c:v>0.40500000000000003</c:v>
                </c:pt>
                <c:pt idx="52">
                  <c:v>0.41249999999999998</c:v>
                </c:pt>
                <c:pt idx="53">
                  <c:v>0.42</c:v>
                </c:pt>
                <c:pt idx="54">
                  <c:v>0.42749999999999999</c:v>
                </c:pt>
                <c:pt idx="55">
                  <c:v>0.435</c:v>
                </c:pt>
                <c:pt idx="56">
                  <c:v>0.4425</c:v>
                </c:pt>
                <c:pt idx="57">
                  <c:v>0.45</c:v>
                </c:pt>
                <c:pt idx="58">
                  <c:v>0.45750000000000002</c:v>
                </c:pt>
                <c:pt idx="59">
                  <c:v>0.46500000000000002</c:v>
                </c:pt>
                <c:pt idx="60">
                  <c:v>0.47249999999999998</c:v>
                </c:pt>
                <c:pt idx="61">
                  <c:v>0.48</c:v>
                </c:pt>
                <c:pt idx="62">
                  <c:v>0.48749999999999999</c:v>
                </c:pt>
                <c:pt idx="63">
                  <c:v>0.495</c:v>
                </c:pt>
                <c:pt idx="64">
                  <c:v>0.50249999999999995</c:v>
                </c:pt>
                <c:pt idx="65">
                  <c:v>0.51</c:v>
                </c:pt>
                <c:pt idx="66">
                  <c:v>0.51749999999999996</c:v>
                </c:pt>
                <c:pt idx="67">
                  <c:v>0.52500000000000002</c:v>
                </c:pt>
                <c:pt idx="68">
                  <c:v>0.53249999999999997</c:v>
                </c:pt>
                <c:pt idx="69">
                  <c:v>0.54</c:v>
                </c:pt>
                <c:pt idx="70">
                  <c:v>0.54749999999999999</c:v>
                </c:pt>
                <c:pt idx="71">
                  <c:v>0.55500000000000005</c:v>
                </c:pt>
                <c:pt idx="72">
                  <c:v>0.5625</c:v>
                </c:pt>
                <c:pt idx="73">
                  <c:v>0.56999999999999995</c:v>
                </c:pt>
                <c:pt idx="74">
                  <c:v>0.57750000000000001</c:v>
                </c:pt>
                <c:pt idx="75">
                  <c:v>0.58499999999999996</c:v>
                </c:pt>
                <c:pt idx="76">
                  <c:v>0.59250000000000003</c:v>
                </c:pt>
                <c:pt idx="77">
                  <c:v>0.6</c:v>
                </c:pt>
                <c:pt idx="78">
                  <c:v>0.60750000000000004</c:v>
                </c:pt>
                <c:pt idx="79">
                  <c:v>0.61499999999999999</c:v>
                </c:pt>
                <c:pt idx="80">
                  <c:v>0.62250000000000005</c:v>
                </c:pt>
                <c:pt idx="81">
                  <c:v>0.63</c:v>
                </c:pt>
                <c:pt idx="82">
                  <c:v>0.63749999999999996</c:v>
                </c:pt>
                <c:pt idx="83">
                  <c:v>0.64500000000000002</c:v>
                </c:pt>
                <c:pt idx="84">
                  <c:v>0.65249999999999997</c:v>
                </c:pt>
                <c:pt idx="85">
                  <c:v>0.66</c:v>
                </c:pt>
                <c:pt idx="86">
                  <c:v>0.66749999999999998</c:v>
                </c:pt>
                <c:pt idx="87">
                  <c:v>0.67500000000000004</c:v>
                </c:pt>
                <c:pt idx="88">
                  <c:v>0.6825</c:v>
                </c:pt>
                <c:pt idx="89">
                  <c:v>0.69</c:v>
                </c:pt>
                <c:pt idx="90">
                  <c:v>0.69750000000000001</c:v>
                </c:pt>
                <c:pt idx="91">
                  <c:v>0.70499999999999996</c:v>
                </c:pt>
                <c:pt idx="92">
                  <c:v>0.71250000000000002</c:v>
                </c:pt>
                <c:pt idx="93">
                  <c:v>0.72</c:v>
                </c:pt>
                <c:pt idx="94">
                  <c:v>0.72750000000000004</c:v>
                </c:pt>
                <c:pt idx="95">
                  <c:v>0.73499999999999999</c:v>
                </c:pt>
                <c:pt idx="96">
                  <c:v>0.74250000000000005</c:v>
                </c:pt>
                <c:pt idx="97">
                  <c:v>0.75</c:v>
                </c:pt>
              </c:numCache>
            </c:numRef>
          </c:xVal>
          <c:yVal>
            <c:numRef>
              <c:f>'První prototyp podle Glouerta'!$I$2:$I$99</c:f>
              <c:numCache>
                <c:formatCode>General</c:formatCode>
                <c:ptCount val="98"/>
                <c:pt idx="0">
                  <c:v>50.170606574074476</c:v>
                </c:pt>
                <c:pt idx="1">
                  <c:v>48.666976478491492</c:v>
                </c:pt>
                <c:pt idx="2">
                  <c:v>47.182069268554677</c:v>
                </c:pt>
                <c:pt idx="3">
                  <c:v>45.719905939151957</c:v>
                </c:pt>
                <c:pt idx="4">
                  <c:v>44.284135251680475</c:v>
                </c:pt>
                <c:pt idx="5">
                  <c:v>42.877953829352499</c:v>
                </c:pt>
                <c:pt idx="6">
                  <c:v>41.504124560599834</c:v>
                </c:pt>
                <c:pt idx="7">
                  <c:v>40.164943957668186</c:v>
                </c:pt>
                <c:pt idx="8">
                  <c:v>38.862275124608722</c:v>
                </c:pt>
                <c:pt idx="9">
                  <c:v>37.597524747293008</c:v>
                </c:pt>
                <c:pt idx="10">
                  <c:v>36.37167022869415</c:v>
                </c:pt>
                <c:pt idx="11">
                  <c:v>35.185420094151212</c:v>
                </c:pt>
                <c:pt idx="12">
                  <c:v>34.038937487666765</c:v>
                </c:pt>
                <c:pt idx="13">
                  <c:v>32.932309819682054</c:v>
                </c:pt>
                <c:pt idx="14">
                  <c:v>31.865213701358321</c:v>
                </c:pt>
                <c:pt idx="15">
                  <c:v>30.837157477611591</c:v>
                </c:pt>
                <c:pt idx="16">
                  <c:v>29.847389748671006</c:v>
                </c:pt>
                <c:pt idx="17">
                  <c:v>28.895086893435646</c:v>
                </c:pt>
                <c:pt idx="18">
                  <c:v>27.979287162139329</c:v>
                </c:pt>
                <c:pt idx="19">
                  <c:v>27.098914265023076</c:v>
                </c:pt>
                <c:pt idx="20">
                  <c:v>26.252832725787634</c:v>
                </c:pt>
                <c:pt idx="21">
                  <c:v>25.439821806284289</c:v>
                </c:pt>
                <c:pt idx="22">
                  <c:v>24.658722756668158</c:v>
                </c:pt>
                <c:pt idx="23">
                  <c:v>23.908255629331968</c:v>
                </c:pt>
                <c:pt idx="24">
                  <c:v>23.187254965095072</c:v>
                </c:pt>
                <c:pt idx="25">
                  <c:v>22.494470816420343</c:v>
                </c:pt>
                <c:pt idx="26">
                  <c:v>21.828784523319822</c:v>
                </c:pt>
                <c:pt idx="27">
                  <c:v>21.188833380162322</c:v>
                </c:pt>
                <c:pt idx="28">
                  <c:v>20.573691664767818</c:v>
                </c:pt>
                <c:pt idx="29">
                  <c:v>19.982101385271747</c:v>
                </c:pt>
                <c:pt idx="30">
                  <c:v>19.413037296725072</c:v>
                </c:pt>
                <c:pt idx="31">
                  <c:v>18.865552597830501</c:v>
                </c:pt>
                <c:pt idx="32">
                  <c:v>18.338522205743207</c:v>
                </c:pt>
                <c:pt idx="33">
                  <c:v>17.831110828211969</c:v>
                </c:pt>
                <c:pt idx="34">
                  <c:v>17.342367985550457</c:v>
                </c:pt>
                <c:pt idx="35">
                  <c:v>16.871550127509611</c:v>
                </c:pt>
                <c:pt idx="36">
                  <c:v>16.417598227548805</c:v>
                </c:pt>
                <c:pt idx="37">
                  <c:v>15.979914839656743</c:v>
                </c:pt>
                <c:pt idx="38">
                  <c:v>15.557749595386607</c:v>
                </c:pt>
                <c:pt idx="39">
                  <c:v>15.150359712252794</c:v>
                </c:pt>
                <c:pt idx="40">
                  <c:v>14.756917770444193</c:v>
                </c:pt>
                <c:pt idx="41">
                  <c:v>14.377028222817362</c:v>
                </c:pt>
                <c:pt idx="42">
                  <c:v>14.01008490867294</c:v>
                </c:pt>
                <c:pt idx="43">
                  <c:v>13.655176000057448</c:v>
                </c:pt>
                <c:pt idx="44">
                  <c:v>13.312136576799134</c:v>
                </c:pt>
                <c:pt idx="45">
                  <c:v>12.980244322464834</c:v>
                </c:pt>
                <c:pt idx="46">
                  <c:v>12.659134280127777</c:v>
                </c:pt>
                <c:pt idx="47">
                  <c:v>12.348271576497481</c:v>
                </c:pt>
                <c:pt idx="48">
                  <c:v>12.047072356121546</c:v>
                </c:pt>
                <c:pt idx="49">
                  <c:v>11.755414871198091</c:v>
                </c:pt>
                <c:pt idx="50">
                  <c:v>11.472533833459316</c:v>
                </c:pt>
                <c:pt idx="51">
                  <c:v>11.198452837307222</c:v>
                </c:pt>
                <c:pt idx="52">
                  <c:v>10.932480104959119</c:v>
                </c:pt>
                <c:pt idx="53">
                  <c:v>10.674504196123859</c:v>
                </c:pt>
                <c:pt idx="54">
                  <c:v>10.424219873265665</c:v>
                </c:pt>
                <c:pt idx="55">
                  <c:v>10.18088082447891</c:v>
                </c:pt>
                <c:pt idx="56">
                  <c:v>9.9447171438845388</c:v>
                </c:pt>
                <c:pt idx="57">
                  <c:v>9.7152933663695205</c:v>
                </c:pt>
                <c:pt idx="58">
                  <c:v>9.4923045351473956</c:v>
                </c:pt>
                <c:pt idx="59">
                  <c:v>9.275352490387176</c:v>
                </c:pt>
                <c:pt idx="60">
                  <c:v>9.0643791341684263</c:v>
                </c:pt>
                <c:pt idx="61">
                  <c:v>8.8592237575591977</c:v>
                </c:pt>
                <c:pt idx="62">
                  <c:v>8.6593674957097946</c:v>
                </c:pt>
                <c:pt idx="63">
                  <c:v>8.4650874883057252</c:v>
                </c:pt>
                <c:pt idx="64">
                  <c:v>8.2755725417006385</c:v>
                </c:pt>
                <c:pt idx="65">
                  <c:v>8.0910452041613219</c:v>
                </c:pt>
                <c:pt idx="66">
                  <c:v>7.9113353874367132</c:v>
                </c:pt>
                <c:pt idx="67">
                  <c:v>7.736349779620296</c:v>
                </c:pt>
                <c:pt idx="68">
                  <c:v>7.565553083432814</c:v>
                </c:pt>
                <c:pt idx="69">
                  <c:v>7.3989797221786002</c:v>
                </c:pt>
                <c:pt idx="70">
                  <c:v>7.236472212678084</c:v>
                </c:pt>
                <c:pt idx="71">
                  <c:v>7.077931713982025</c:v>
                </c:pt>
                <c:pt idx="72">
                  <c:v>6.9230422742438762</c:v>
                </c:pt>
                <c:pt idx="73">
                  <c:v>6.7720884013863927</c:v>
                </c:pt>
                <c:pt idx="74">
                  <c:v>6.6245778158015707</c:v>
                </c:pt>
                <c:pt idx="75">
                  <c:v>6.4803303451811587</c:v>
                </c:pt>
                <c:pt idx="76">
                  <c:v>6.3394979837690464</c:v>
                </c:pt>
                <c:pt idx="77">
                  <c:v>6.2019934357155631</c:v>
                </c:pt>
                <c:pt idx="78">
                  <c:v>6.067469276602484</c:v>
                </c:pt>
                <c:pt idx="79">
                  <c:v>5.9359052638309002</c:v>
                </c:pt>
                <c:pt idx="80">
                  <c:v>5.8076287110004401</c:v>
                </c:pt>
                <c:pt idx="81">
                  <c:v>5.6817729449614518</c:v>
                </c:pt>
                <c:pt idx="82">
                  <c:v>5.5587265857976398</c:v>
                </c:pt>
                <c:pt idx="83">
                  <c:v>5.4382920146358877</c:v>
                </c:pt>
                <c:pt idx="84">
                  <c:v>5.3202934079175996</c:v>
                </c:pt>
                <c:pt idx="85">
                  <c:v>5.2049055521477641</c:v>
                </c:pt>
                <c:pt idx="86">
                  <c:v>5.0920080517048838</c:v>
                </c:pt>
                <c:pt idx="87">
                  <c:v>4.9815016817580009</c:v>
                </c:pt>
                <c:pt idx="88">
                  <c:v>4.8729665444573769</c:v>
                </c:pt>
                <c:pt idx="89">
                  <c:v>4.7670243964135519</c:v>
                </c:pt>
                <c:pt idx="90">
                  <c:v>4.6629509387593924</c:v>
                </c:pt>
                <c:pt idx="91">
                  <c:v>4.5607173058811767</c:v>
                </c:pt>
                <c:pt idx="92">
                  <c:v>4.4610321663573895</c:v>
                </c:pt>
                <c:pt idx="93">
                  <c:v>4.3628442285776377</c:v>
                </c:pt>
                <c:pt idx="94">
                  <c:v>4.2669068059918018</c:v>
                </c:pt>
                <c:pt idx="95">
                  <c:v>4.1725419061817508</c:v>
                </c:pt>
                <c:pt idx="96">
                  <c:v>4.079808560989111</c:v>
                </c:pt>
                <c:pt idx="97">
                  <c:v>3.9891656064753853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'První prototyp podle Glouerta'!$J$1</c:f>
              <c:strCache>
                <c:ptCount val="1"/>
                <c:pt idx="0">
                  <c:v>Zjednodušená teorie</c:v>
                </c:pt>
              </c:strCache>
            </c:strRef>
          </c:tx>
          <c:marker>
            <c:symbol val="none"/>
          </c:marker>
          <c:xVal>
            <c:numRef>
              <c:f>'První prototyp podle Glouerta'!$A$2:$A$99</c:f>
              <c:numCache>
                <c:formatCode>General</c:formatCode>
                <c:ptCount val="98"/>
                <c:pt idx="0">
                  <c:v>2.2499999999999999E-2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4.4999999999999998E-2</c:v>
                </c:pt>
                <c:pt idx="4">
                  <c:v>5.2499999999999998E-2</c:v>
                </c:pt>
                <c:pt idx="5">
                  <c:v>0.06</c:v>
                </c:pt>
                <c:pt idx="6">
                  <c:v>6.7500000000000004E-2</c:v>
                </c:pt>
                <c:pt idx="7">
                  <c:v>7.4999999999999997E-2</c:v>
                </c:pt>
                <c:pt idx="8">
                  <c:v>8.2500000000000004E-2</c:v>
                </c:pt>
                <c:pt idx="9">
                  <c:v>0.09</c:v>
                </c:pt>
                <c:pt idx="10">
                  <c:v>9.7500000000000003E-2</c:v>
                </c:pt>
                <c:pt idx="11">
                  <c:v>0.105</c:v>
                </c:pt>
                <c:pt idx="12">
                  <c:v>0.1125</c:v>
                </c:pt>
                <c:pt idx="13">
                  <c:v>0.12</c:v>
                </c:pt>
                <c:pt idx="14">
                  <c:v>0.1275</c:v>
                </c:pt>
                <c:pt idx="15">
                  <c:v>0.13500000000000001</c:v>
                </c:pt>
                <c:pt idx="16">
                  <c:v>0.14249999999999999</c:v>
                </c:pt>
                <c:pt idx="17">
                  <c:v>0.15</c:v>
                </c:pt>
                <c:pt idx="18">
                  <c:v>0.1575</c:v>
                </c:pt>
                <c:pt idx="19">
                  <c:v>0.16500000000000001</c:v>
                </c:pt>
                <c:pt idx="20">
                  <c:v>0.17249999999999999</c:v>
                </c:pt>
                <c:pt idx="21">
                  <c:v>0.18</c:v>
                </c:pt>
                <c:pt idx="22">
                  <c:v>0.1875</c:v>
                </c:pt>
                <c:pt idx="23">
                  <c:v>0.19500000000000001</c:v>
                </c:pt>
                <c:pt idx="24">
                  <c:v>0.20250000000000001</c:v>
                </c:pt>
                <c:pt idx="25">
                  <c:v>0.21</c:v>
                </c:pt>
                <c:pt idx="26">
                  <c:v>0.2175</c:v>
                </c:pt>
                <c:pt idx="27">
                  <c:v>0.22500000000000001</c:v>
                </c:pt>
                <c:pt idx="28">
                  <c:v>0.23250000000000001</c:v>
                </c:pt>
                <c:pt idx="29">
                  <c:v>0.24</c:v>
                </c:pt>
                <c:pt idx="30">
                  <c:v>0.2475</c:v>
                </c:pt>
                <c:pt idx="31">
                  <c:v>0.255</c:v>
                </c:pt>
                <c:pt idx="32">
                  <c:v>0.26250000000000001</c:v>
                </c:pt>
                <c:pt idx="33">
                  <c:v>0.27</c:v>
                </c:pt>
                <c:pt idx="34">
                  <c:v>0.27750000000000002</c:v>
                </c:pt>
                <c:pt idx="35">
                  <c:v>0.28499999999999998</c:v>
                </c:pt>
                <c:pt idx="36">
                  <c:v>0.29249999999999998</c:v>
                </c:pt>
                <c:pt idx="37">
                  <c:v>0.3</c:v>
                </c:pt>
                <c:pt idx="38">
                  <c:v>0.3075</c:v>
                </c:pt>
                <c:pt idx="39">
                  <c:v>0.315</c:v>
                </c:pt>
                <c:pt idx="40">
                  <c:v>0.32250000000000001</c:v>
                </c:pt>
                <c:pt idx="41">
                  <c:v>0.33</c:v>
                </c:pt>
                <c:pt idx="42">
                  <c:v>0.33750000000000002</c:v>
                </c:pt>
                <c:pt idx="43">
                  <c:v>0.34499999999999997</c:v>
                </c:pt>
                <c:pt idx="44">
                  <c:v>0.35249999999999998</c:v>
                </c:pt>
                <c:pt idx="45">
                  <c:v>0.36</c:v>
                </c:pt>
                <c:pt idx="46">
                  <c:v>0.36749999999999999</c:v>
                </c:pt>
                <c:pt idx="47">
                  <c:v>0.375</c:v>
                </c:pt>
                <c:pt idx="48">
                  <c:v>0.38250000000000001</c:v>
                </c:pt>
                <c:pt idx="49">
                  <c:v>0.39</c:v>
                </c:pt>
                <c:pt idx="50">
                  <c:v>0.39750000000000002</c:v>
                </c:pt>
                <c:pt idx="51">
                  <c:v>0.40500000000000003</c:v>
                </c:pt>
                <c:pt idx="52">
                  <c:v>0.41249999999999998</c:v>
                </c:pt>
                <c:pt idx="53">
                  <c:v>0.42</c:v>
                </c:pt>
                <c:pt idx="54">
                  <c:v>0.42749999999999999</c:v>
                </c:pt>
                <c:pt idx="55">
                  <c:v>0.435</c:v>
                </c:pt>
                <c:pt idx="56">
                  <c:v>0.4425</c:v>
                </c:pt>
                <c:pt idx="57">
                  <c:v>0.45</c:v>
                </c:pt>
                <c:pt idx="58">
                  <c:v>0.45750000000000002</c:v>
                </c:pt>
                <c:pt idx="59">
                  <c:v>0.46500000000000002</c:v>
                </c:pt>
                <c:pt idx="60">
                  <c:v>0.47249999999999998</c:v>
                </c:pt>
                <c:pt idx="61">
                  <c:v>0.48</c:v>
                </c:pt>
                <c:pt idx="62">
                  <c:v>0.48749999999999999</c:v>
                </c:pt>
                <c:pt idx="63">
                  <c:v>0.495</c:v>
                </c:pt>
                <c:pt idx="64">
                  <c:v>0.50249999999999995</c:v>
                </c:pt>
                <c:pt idx="65">
                  <c:v>0.51</c:v>
                </c:pt>
                <c:pt idx="66">
                  <c:v>0.51749999999999996</c:v>
                </c:pt>
                <c:pt idx="67">
                  <c:v>0.52500000000000002</c:v>
                </c:pt>
                <c:pt idx="68">
                  <c:v>0.53249999999999997</c:v>
                </c:pt>
                <c:pt idx="69">
                  <c:v>0.54</c:v>
                </c:pt>
                <c:pt idx="70">
                  <c:v>0.54749999999999999</c:v>
                </c:pt>
                <c:pt idx="71">
                  <c:v>0.55500000000000005</c:v>
                </c:pt>
                <c:pt idx="72">
                  <c:v>0.5625</c:v>
                </c:pt>
                <c:pt idx="73">
                  <c:v>0.56999999999999995</c:v>
                </c:pt>
                <c:pt idx="74">
                  <c:v>0.57750000000000001</c:v>
                </c:pt>
                <c:pt idx="75">
                  <c:v>0.58499999999999996</c:v>
                </c:pt>
                <c:pt idx="76">
                  <c:v>0.59250000000000003</c:v>
                </c:pt>
                <c:pt idx="77">
                  <c:v>0.6</c:v>
                </c:pt>
                <c:pt idx="78">
                  <c:v>0.60750000000000004</c:v>
                </c:pt>
                <c:pt idx="79">
                  <c:v>0.61499999999999999</c:v>
                </c:pt>
                <c:pt idx="80">
                  <c:v>0.62250000000000005</c:v>
                </c:pt>
                <c:pt idx="81">
                  <c:v>0.63</c:v>
                </c:pt>
                <c:pt idx="82">
                  <c:v>0.63749999999999996</c:v>
                </c:pt>
                <c:pt idx="83">
                  <c:v>0.64500000000000002</c:v>
                </c:pt>
                <c:pt idx="84">
                  <c:v>0.65249999999999997</c:v>
                </c:pt>
                <c:pt idx="85">
                  <c:v>0.66</c:v>
                </c:pt>
                <c:pt idx="86">
                  <c:v>0.66749999999999998</c:v>
                </c:pt>
                <c:pt idx="87">
                  <c:v>0.67500000000000004</c:v>
                </c:pt>
                <c:pt idx="88">
                  <c:v>0.6825</c:v>
                </c:pt>
                <c:pt idx="89">
                  <c:v>0.69</c:v>
                </c:pt>
                <c:pt idx="90">
                  <c:v>0.69750000000000001</c:v>
                </c:pt>
                <c:pt idx="91">
                  <c:v>0.70499999999999996</c:v>
                </c:pt>
                <c:pt idx="92">
                  <c:v>0.71250000000000002</c:v>
                </c:pt>
                <c:pt idx="93">
                  <c:v>0.72</c:v>
                </c:pt>
                <c:pt idx="94">
                  <c:v>0.72750000000000004</c:v>
                </c:pt>
                <c:pt idx="95">
                  <c:v>0.73499999999999999</c:v>
                </c:pt>
                <c:pt idx="96">
                  <c:v>0.74250000000000005</c:v>
                </c:pt>
                <c:pt idx="97">
                  <c:v>0.75</c:v>
                </c:pt>
              </c:numCache>
            </c:numRef>
          </c:xVal>
          <c:yVal>
            <c:numRef>
              <c:f>'První prototyp podle Glouerta'!$J$2:$J$99</c:f>
              <c:numCache>
                <c:formatCode>General</c:formatCode>
                <c:ptCount val="98"/>
                <c:pt idx="0">
                  <c:v>74.296026278268315</c:v>
                </c:pt>
                <c:pt idx="1">
                  <c:v>71.004266719204196</c:v>
                </c:pt>
                <c:pt idx="2">
                  <c:v>67.800755766006375</c:v>
                </c:pt>
                <c:pt idx="3">
                  <c:v>64.701123645475079</c:v>
                </c:pt>
                <c:pt idx="4">
                  <c:v>61.717594269518315</c:v>
                </c:pt>
                <c:pt idx="5">
                  <c:v>58.858994175694733</c:v>
                </c:pt>
                <c:pt idx="6">
                  <c:v>56.130953706721428</c:v>
                </c:pt>
                <c:pt idx="7">
                  <c:v>53.536243467926482</c:v>
                </c:pt>
                <c:pt idx="8">
                  <c:v>51.075188817396203</c:v>
                </c:pt>
                <c:pt idx="9">
                  <c:v>48.746112745563259</c:v>
                </c:pt>
                <c:pt idx="10">
                  <c:v>46.545769124867491</c:v>
                </c:pt>
                <c:pt idx="11">
                  <c:v>44.46974072811031</c:v>
                </c:pt>
                <c:pt idx="12">
                  <c:v>42.512787504183329</c:v>
                </c:pt>
                <c:pt idx="13">
                  <c:v>40.66913932790743</c:v>
                </c:pt>
                <c:pt idx="14">
                  <c:v>38.932733590142057</c:v>
                </c:pt>
                <c:pt idx="15">
                  <c:v>37.297401838234194</c:v>
                </c:pt>
                <c:pt idx="16">
                  <c:v>35.757011704312873</c:v>
                </c:pt>
                <c:pt idx="17">
                  <c:v>34.305571092265197</c:v>
                </c:pt>
                <c:pt idx="18">
                  <c:v>32.937301491062527</c:v>
                </c:pt>
                <c:pt idx="19">
                  <c:v>31.646686698021782</c:v>
                </c:pt>
                <c:pt idx="20">
                  <c:v>30.428502422822845</c:v>
                </c:pt>
                <c:pt idx="21">
                  <c:v>29.277831366363877</c:v>
                </c:pt>
                <c:pt idx="22">
                  <c:v>28.190067525979785</c:v>
                </c:pt>
                <c:pt idx="23">
                  <c:v>27.16091272167381</c:v>
                </c:pt>
                <c:pt idx="24">
                  <c:v>26.186367687856603</c:v>
                </c:pt>
                <c:pt idx="25">
                  <c:v>25.262719534238915</c:v>
                </c:pt>
                <c:pt idx="26">
                  <c:v>24.386526940424037</c:v>
                </c:pt>
                <c:pt idx="27">
                  <c:v>23.554604099077146</c:v>
                </c:pt>
                <c:pt idx="28">
                  <c:v>22.764004148523927</c:v>
                </c:pt>
                <c:pt idx="29">
                  <c:v>22.012002623851455</c:v>
                </c:pt>
                <c:pt idx="30">
                  <c:v>21.296081293973469</c:v>
                </c:pt>
                <c:pt idx="31">
                  <c:v>20.613912630290706</c:v>
                </c:pt>
                <c:pt idx="32">
                  <c:v>19.963345061871614</c:v>
                </c:pt>
                <c:pt idx="33">
                  <c:v>19.342389105455187</c:v>
                </c:pt>
                <c:pt idx="34">
                  <c:v>18.749204410401383</c:v>
                </c:pt>
                <c:pt idx="35">
                  <c:v>18.182087724538452</c:v>
                </c:pt>
                <c:pt idx="36">
                  <c:v>17.639461763211695</c:v>
                </c:pt>
                <c:pt idx="37">
                  <c:v>17.119864948040426</c:v>
                </c:pt>
                <c:pt idx="38">
                  <c:v>16.621941971881849</c:v>
                </c:pt>
                <c:pt idx="39">
                  <c:v>16.144435140713995</c:v>
                </c:pt>
                <c:pt idx="40">
                  <c:v>15.686176440399134</c:v>
                </c:pt>
                <c:pt idx="41">
                  <c:v>15.246080275683415</c:v>
                </c:pt>
                <c:pt idx="42">
                  <c:v>14.823136829662939</c:v>
                </c:pt>
                <c:pt idx="43">
                  <c:v>14.416405993809089</c:v>
                </c:pt>
                <c:pt idx="44">
                  <c:v>14.02501182113501</c:v>
                </c:pt>
                <c:pt idx="45">
                  <c:v>13.648137457939601</c:v>
                </c:pt>
                <c:pt idx="46">
                  <c:v>13.285020512595423</c:v>
                </c:pt>
                <c:pt idx="47">
                  <c:v>12.93494882292201</c:v>
                </c:pt>
                <c:pt idx="48">
                  <c:v>12.597256586713442</c:v>
                </c:pt>
                <c:pt idx="49">
                  <c:v>12.271320822908759</c:v>
                </c:pt>
                <c:pt idx="50">
                  <c:v>11.956558133666885</c:v>
                </c:pt>
                <c:pt idx="51">
                  <c:v>11.652421740211832</c:v>
                </c:pt>
                <c:pt idx="52">
                  <c:v>11.358398767738283</c:v>
                </c:pt>
                <c:pt idx="53">
                  <c:v>11.074007756908987</c:v>
                </c:pt>
                <c:pt idx="54">
                  <c:v>10.798796381537318</c:v>
                </c:pt>
                <c:pt idx="55">
                  <c:v>10.532339353935971</c:v>
                </c:pt>
                <c:pt idx="56">
                  <c:v>10.274236501136633</c:v>
                </c:pt>
                <c:pt idx="57">
                  <c:v>10.024110996754255</c:v>
                </c:pt>
                <c:pt idx="58">
                  <c:v>9.7816077346948251</c:v>
                </c:pt>
                <c:pt idx="59">
                  <c:v>9.5463918321985055</c:v>
                </c:pt>
                <c:pt idx="60">
                  <c:v>9.3181472508808056</c:v>
                </c:pt>
                <c:pt idx="61">
                  <c:v>9.0965755254941758</c:v>
                </c:pt>
                <c:pt idx="62">
                  <c:v>8.8813945910906078</c:v>
                </c:pt>
                <c:pt idx="63">
                  <c:v>8.6723377001319619</c:v>
                </c:pt>
                <c:pt idx="64">
                  <c:v>8.4691524218771725</c:v>
                </c:pt>
                <c:pt idx="65">
                  <c:v>8.2715997170824185</c:v>
                </c:pt>
                <c:pt idx="66">
                  <c:v>8.0794530816890955</c:v>
                </c:pt>
                <c:pt idx="67">
                  <c:v>7.8924977537510976</c:v>
                </c:pt>
                <c:pt idx="68">
                  <c:v>7.7105299783745327</c:v>
                </c:pt>
                <c:pt idx="69">
                  <c:v>7.5333563259138412</c:v>
                </c:pt>
                <c:pt idx="70">
                  <c:v>7.3607930590945401</c:v>
                </c:pt>
                <c:pt idx="71">
                  <c:v>7.1926655451178849</c:v>
                </c:pt>
                <c:pt idx="72">
                  <c:v>7.0288077091515113</c:v>
                </c:pt>
                <c:pt idx="73">
                  <c:v>6.8690615259255061</c:v>
                </c:pt>
                <c:pt idx="74">
                  <c:v>6.7132765464394062</c:v>
                </c:pt>
                <c:pt idx="75">
                  <c:v>6.5613094570445032</c:v>
                </c:pt>
                <c:pt idx="76">
                  <c:v>6.4130236684007436</c:v>
                </c:pt>
                <c:pt idx="77">
                  <c:v>6.2682889320206474</c:v>
                </c:pt>
                <c:pt idx="78">
                  <c:v>6.1269809823060228</c:v>
                </c:pt>
                <c:pt idx="79">
                  <c:v>5.9889812021592004</c:v>
                </c:pt>
                <c:pt idx="80">
                  <c:v>5.8541763104099491</c:v>
                </c:pt>
                <c:pt idx="81">
                  <c:v>5.7224580694448335</c:v>
                </c:pt>
                <c:pt idx="82">
                  <c:v>5.5937230115578505</c:v>
                </c:pt>
                <c:pt idx="83">
                  <c:v>5.4678721826616776</c:v>
                </c:pt>
                <c:pt idx="84">
                  <c:v>5.3448109021087369</c:v>
                </c:pt>
                <c:pt idx="85">
                  <c:v>5.2244485374711811</c:v>
                </c:pt>
                <c:pt idx="86">
                  <c:v>5.1066982932206315</c:v>
                </c:pt>
                <c:pt idx="87">
                  <c:v>4.9914770123315986</c:v>
                </c:pt>
                <c:pt idx="88">
                  <c:v>4.8787049899090604</c:v>
                </c:pt>
                <c:pt idx="89">
                  <c:v>4.7683057980102408</c:v>
                </c:pt>
                <c:pt idx="90">
                  <c:v>4.6602061208945909</c:v>
                </c:pt>
                <c:pt idx="91">
                  <c:v>4.5543355999943476</c:v>
                </c:pt>
                <c:pt idx="92">
                  <c:v>4.450626687951603</c:v>
                </c:pt>
                <c:pt idx="93">
                  <c:v>4.34901451111703</c:v>
                </c:pt>
                <c:pt idx="94">
                  <c:v>4.2494367399503759</c:v>
                </c:pt>
                <c:pt idx="95">
                  <c:v>4.1518334668042431</c:v>
                </c:pt>
                <c:pt idx="96">
                  <c:v>4.0561470906107644</c:v>
                </c:pt>
                <c:pt idx="97">
                  <c:v>3.9623222080256166</c:v>
                </c:pt>
              </c:numCache>
            </c:numRef>
          </c:yVal>
          <c:smooth val="1"/>
        </c:ser>
        <c:axId val="65833216"/>
        <c:axId val="66322432"/>
      </c:scatterChart>
      <c:valAx>
        <c:axId val="65833216"/>
        <c:scaling>
          <c:orientation val="minMax"/>
        </c:scaling>
        <c:axPos val="b"/>
        <c:numFmt formatCode="General" sourceLinked="1"/>
        <c:tickLblPos val="nextTo"/>
        <c:crossAx val="66322432"/>
        <c:crosses val="autoZero"/>
        <c:crossBetween val="midCat"/>
      </c:valAx>
      <c:valAx>
        <c:axId val="66322432"/>
        <c:scaling>
          <c:orientation val="minMax"/>
        </c:scaling>
        <c:axPos val="l"/>
        <c:majorGridlines/>
        <c:numFmt formatCode="General" sourceLinked="1"/>
        <c:tickLblPos val="nextTo"/>
        <c:crossAx val="6583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133350</xdr:rowOff>
    </xdr:from>
    <xdr:to>
      <xdr:col>14</xdr:col>
      <xdr:colOff>285750</xdr:colOff>
      <xdr:row>20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20</xdr:row>
      <xdr:rowOff>104775</xdr:rowOff>
    </xdr:from>
    <xdr:to>
      <xdr:col>14</xdr:col>
      <xdr:colOff>304800</xdr:colOff>
      <xdr:row>34</xdr:row>
      <xdr:rowOff>180975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258537</xdr:colOff>
      <xdr:row>2</xdr:row>
      <xdr:rowOff>95248</xdr:rowOff>
    </xdr:from>
    <xdr:to>
      <xdr:col>20</xdr:col>
      <xdr:colOff>491218</xdr:colOff>
      <xdr:row>18</xdr:row>
      <xdr:rowOff>187777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95251</xdr:colOff>
      <xdr:row>19</xdr:row>
      <xdr:rowOff>122464</xdr:rowOff>
    </xdr:from>
    <xdr:to>
      <xdr:col>21</xdr:col>
      <xdr:colOff>381001</xdr:colOff>
      <xdr:row>34</xdr:row>
      <xdr:rowOff>13607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 pro první vrtuli - Glaue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F2" sqref="F2"/>
    </sheetView>
  </sheetViews>
  <sheetFormatPr defaultRowHeight="15"/>
  <cols>
    <col min="1" max="1" width="14.42578125" customWidth="1"/>
    <col min="3" max="3" width="15.28515625" customWidth="1"/>
    <col min="5" max="5" width="16.28515625" customWidth="1"/>
    <col min="6" max="6" width="19.140625" customWidth="1"/>
    <col min="7" max="7" width="13" customWidth="1"/>
    <col min="9" max="9" width="14.5703125" customWidth="1"/>
  </cols>
  <sheetData>
    <row r="1" spans="1:10">
      <c r="A1" t="s">
        <v>1</v>
      </c>
      <c r="B1" t="s">
        <v>0</v>
      </c>
      <c r="C1" t="s">
        <v>10</v>
      </c>
      <c r="D1" t="s">
        <v>9</v>
      </c>
      <c r="E1" t="s">
        <v>7</v>
      </c>
      <c r="F1" t="s">
        <v>6</v>
      </c>
      <c r="G1" t="s">
        <v>8</v>
      </c>
      <c r="I1" t="s">
        <v>0</v>
      </c>
      <c r="J1">
        <v>0.75</v>
      </c>
    </row>
    <row r="2" spans="1:10">
      <c r="A2">
        <v>1</v>
      </c>
      <c r="B2">
        <f>A2/30*$J$1</f>
        <v>2.5000000000000001E-2</v>
      </c>
      <c r="C2">
        <f>ATAN(2*$J$1/(3*B2*$J$2))*180/PI()</f>
        <v>78.690067525979785</v>
      </c>
      <c r="D2">
        <f>C2-5.5</f>
        <v>73.190067525979785</v>
      </c>
      <c r="E2">
        <f>4*PI()*B2/($J$3*(1+1/(TAN(F2)*TAN(F2)))*($J$4*COS(F2)+$J$5*SIN(F2)))</f>
        <v>0.36990694608582025</v>
      </c>
      <c r="F2">
        <f>ATAN(2*$J$1/(3*B2*$J$2))</f>
        <v>1.3734007669450159</v>
      </c>
      <c r="G2">
        <f>4*PI()*B2/($J$3*(1+1/(TAN(F2)*TAN(F2)))*($J$4*COS(F2)+0*SIN(F2)))</f>
        <v>0.39403748362787305</v>
      </c>
      <c r="I2" t="s">
        <v>2</v>
      </c>
      <c r="J2">
        <v>4</v>
      </c>
    </row>
    <row r="3" spans="1:10">
      <c r="A3">
        <v>2</v>
      </c>
      <c r="B3">
        <f t="shared" ref="B3:B31" si="0">A3/30*$J$1</f>
        <v>0.05</v>
      </c>
      <c r="C3">
        <f t="shared" ref="C3:C31" si="1">ATAN(2*$J$1/(3*B3*$J$2))*180/PI()</f>
        <v>68.198590513648185</v>
      </c>
      <c r="D3">
        <f t="shared" ref="D3:D31" si="2">C3-5.5</f>
        <v>62.698590513648185</v>
      </c>
      <c r="E3">
        <f t="shared" ref="E3:E31" si="3">4*PI()*B3/($J$3*(1+1/(TAN(F3)*TAN(F3)))*($J$4*COS(F3)+$J$5*SIN(F3)))</f>
        <v>0.36131494501604006</v>
      </c>
      <c r="F3">
        <f t="shared" ref="F3:F31" si="4">ATAN(2*$J$1/(3*B3*$J$2))</f>
        <v>1.1902899496825317</v>
      </c>
      <c r="G3">
        <f t="shared" ref="G3:G31" si="5">4*PI()*B3/($J$3*(1+1/(TAN(F3)*TAN(F3)))*($J$4*COS(F3)+0*SIN(F3)))</f>
        <v>0.37309996816506669</v>
      </c>
      <c r="I3" t="s">
        <v>3</v>
      </c>
      <c r="J3">
        <v>3</v>
      </c>
    </row>
    <row r="4" spans="1:10">
      <c r="A4">
        <v>3</v>
      </c>
      <c r="B4">
        <f t="shared" si="0"/>
        <v>7.5000000000000011E-2</v>
      </c>
      <c r="C4">
        <f t="shared" si="1"/>
        <v>59.036243467926482</v>
      </c>
      <c r="D4">
        <f t="shared" si="2"/>
        <v>53.536243467926482</v>
      </c>
      <c r="E4">
        <f t="shared" si="3"/>
        <v>0.33724254831293787</v>
      </c>
      <c r="F4">
        <f t="shared" si="4"/>
        <v>1.0303768265243125</v>
      </c>
      <c r="G4">
        <f t="shared" si="5"/>
        <v>0.34457578356660884</v>
      </c>
      <c r="I4" t="s">
        <v>4</v>
      </c>
      <c r="J4">
        <v>1.3029999999999999</v>
      </c>
    </row>
    <row r="5" spans="1:10">
      <c r="A5">
        <v>4</v>
      </c>
      <c r="B5">
        <f t="shared" si="0"/>
        <v>0.1</v>
      </c>
      <c r="C5">
        <f t="shared" si="1"/>
        <v>51.340191745909898</v>
      </c>
      <c r="D5">
        <f t="shared" si="2"/>
        <v>45.840191745909898</v>
      </c>
      <c r="E5">
        <f t="shared" si="3"/>
        <v>0.30874982256165512</v>
      </c>
      <c r="F5">
        <f t="shared" si="4"/>
        <v>0.89605538457134382</v>
      </c>
      <c r="G5">
        <f t="shared" si="5"/>
        <v>0.31378507484825163</v>
      </c>
      <c r="I5" t="s">
        <v>5</v>
      </c>
      <c r="J5">
        <v>1.7000000000000001E-2</v>
      </c>
    </row>
    <row r="6" spans="1:10">
      <c r="A6">
        <v>5</v>
      </c>
      <c r="B6">
        <f t="shared" si="0"/>
        <v>0.125</v>
      </c>
      <c r="C6">
        <f t="shared" si="1"/>
        <v>45</v>
      </c>
      <c r="D6">
        <f t="shared" si="2"/>
        <v>39.5</v>
      </c>
      <c r="E6">
        <f t="shared" si="3"/>
        <v>0.2804850339746443</v>
      </c>
      <c r="F6">
        <f t="shared" si="4"/>
        <v>0.78539816339744828</v>
      </c>
      <c r="G6">
        <f t="shared" si="5"/>
        <v>0.28414447033501955</v>
      </c>
    </row>
    <row r="7" spans="1:10">
      <c r="A7">
        <v>6</v>
      </c>
      <c r="B7">
        <f t="shared" si="0"/>
        <v>0.15000000000000002</v>
      </c>
      <c r="C7">
        <f t="shared" si="1"/>
        <v>39.80557109226519</v>
      </c>
      <c r="D7">
        <f t="shared" si="2"/>
        <v>34.30557109226519</v>
      </c>
      <c r="E7">
        <f t="shared" si="3"/>
        <v>0.25448546209397976</v>
      </c>
      <c r="F7">
        <f t="shared" si="4"/>
        <v>0.69473827619670314</v>
      </c>
      <c r="G7">
        <f t="shared" si="5"/>
        <v>0.25725231605637272</v>
      </c>
    </row>
    <row r="8" spans="1:10">
      <c r="A8">
        <v>7</v>
      </c>
      <c r="B8">
        <f t="shared" si="0"/>
        <v>0.17499999999999999</v>
      </c>
      <c r="C8">
        <f t="shared" si="1"/>
        <v>35.537677791974389</v>
      </c>
      <c r="D8">
        <f t="shared" si="2"/>
        <v>30.037677791974389</v>
      </c>
      <c r="E8">
        <f t="shared" si="3"/>
        <v>0.23140878187442981</v>
      </c>
      <c r="F8">
        <f t="shared" si="4"/>
        <v>0.62024948598282159</v>
      </c>
      <c r="G8">
        <f t="shared" si="5"/>
        <v>0.23356531585747189</v>
      </c>
    </row>
    <row r="9" spans="1:10">
      <c r="A9">
        <v>8</v>
      </c>
      <c r="B9">
        <f t="shared" si="0"/>
        <v>0.2</v>
      </c>
      <c r="C9">
        <f t="shared" si="1"/>
        <v>32.005383208083494</v>
      </c>
      <c r="D9">
        <f t="shared" si="2"/>
        <v>26.505383208083494</v>
      </c>
      <c r="E9">
        <f t="shared" si="3"/>
        <v>0.21125267565253497</v>
      </c>
      <c r="F9">
        <f t="shared" si="4"/>
        <v>0.55859931534356233</v>
      </c>
      <c r="G9">
        <f t="shared" si="5"/>
        <v>0.21297528476904162</v>
      </c>
    </row>
    <row r="10" spans="1:10">
      <c r="A10">
        <v>9</v>
      </c>
      <c r="B10">
        <f t="shared" si="0"/>
        <v>0.22499999999999998</v>
      </c>
      <c r="C10">
        <f t="shared" si="1"/>
        <v>29.054604099077146</v>
      </c>
      <c r="D10">
        <f t="shared" si="2"/>
        <v>23.554604099077146</v>
      </c>
      <c r="E10">
        <f t="shared" si="3"/>
        <v>0.19374690122654131</v>
      </c>
      <c r="F10">
        <f t="shared" si="4"/>
        <v>0.50709850439233695</v>
      </c>
      <c r="G10">
        <f t="shared" si="5"/>
        <v>0.19515122344059913</v>
      </c>
    </row>
    <row r="11" spans="1:10">
      <c r="A11">
        <v>10</v>
      </c>
      <c r="B11">
        <f t="shared" si="0"/>
        <v>0.25</v>
      </c>
      <c r="C11">
        <f t="shared" si="1"/>
        <v>26.56505117707799</v>
      </c>
      <c r="D11">
        <f t="shared" si="2"/>
        <v>21.06505117707799</v>
      </c>
      <c r="E11">
        <f t="shared" si="3"/>
        <v>0.17854402671345088</v>
      </c>
      <c r="F11">
        <f t="shared" si="4"/>
        <v>0.46364760900080609</v>
      </c>
      <c r="G11">
        <f t="shared" si="5"/>
        <v>0.17970874216016181</v>
      </c>
    </row>
    <row r="12" spans="1:10">
      <c r="A12">
        <v>11</v>
      </c>
      <c r="B12">
        <f t="shared" si="0"/>
        <v>0.27499999999999997</v>
      </c>
      <c r="C12">
        <f t="shared" si="1"/>
        <v>24.44395478041654</v>
      </c>
      <c r="D12">
        <f t="shared" si="2"/>
        <v>18.94395478041654</v>
      </c>
      <c r="E12">
        <f t="shared" si="3"/>
        <v>0.16530266782672917</v>
      </c>
      <c r="F12">
        <f t="shared" si="4"/>
        <v>0.42662749312687615</v>
      </c>
      <c r="G12">
        <f t="shared" si="5"/>
        <v>0.16628297388723795</v>
      </c>
    </row>
    <row r="13" spans="1:10">
      <c r="A13">
        <v>12</v>
      </c>
      <c r="B13">
        <f t="shared" si="0"/>
        <v>0.30000000000000004</v>
      </c>
      <c r="C13">
        <f t="shared" si="1"/>
        <v>22.619864948040426</v>
      </c>
      <c r="D13">
        <f t="shared" si="2"/>
        <v>17.119864948040426</v>
      </c>
      <c r="E13">
        <f t="shared" si="3"/>
        <v>0.15371857601492334</v>
      </c>
      <c r="F13">
        <f t="shared" si="4"/>
        <v>0.39479111969976149</v>
      </c>
      <c r="G13">
        <f t="shared" si="5"/>
        <v>0.15455421677734776</v>
      </c>
    </row>
    <row r="14" spans="1:10">
      <c r="A14">
        <v>13</v>
      </c>
      <c r="B14">
        <f t="shared" si="0"/>
        <v>0.32500000000000001</v>
      </c>
      <c r="C14">
        <f t="shared" si="1"/>
        <v>21.037511025421814</v>
      </c>
      <c r="D14">
        <f t="shared" si="2"/>
        <v>15.537511025421814</v>
      </c>
      <c r="E14">
        <f t="shared" si="3"/>
        <v>0.14353225347097451</v>
      </c>
      <c r="F14">
        <f t="shared" si="4"/>
        <v>0.36717383381821916</v>
      </c>
      <c r="G14">
        <f t="shared" si="5"/>
        <v>0.14425249914929275</v>
      </c>
    </row>
    <row r="15" spans="1:10">
      <c r="A15">
        <v>14</v>
      </c>
      <c r="B15">
        <f t="shared" si="0"/>
        <v>0.35</v>
      </c>
      <c r="C15">
        <f t="shared" si="1"/>
        <v>19.653824058053313</v>
      </c>
      <c r="D15">
        <f t="shared" si="2"/>
        <v>14.153824058053313</v>
      </c>
      <c r="E15">
        <f t="shared" si="3"/>
        <v>0.13452690343227436</v>
      </c>
      <c r="F15">
        <f t="shared" si="4"/>
        <v>0.34302394042070344</v>
      </c>
      <c r="G15">
        <f t="shared" si="5"/>
        <v>0.13515374187058943</v>
      </c>
    </row>
    <row r="16" spans="1:10">
      <c r="A16">
        <v>15</v>
      </c>
      <c r="B16">
        <f t="shared" si="0"/>
        <v>0.375</v>
      </c>
      <c r="C16">
        <f t="shared" si="1"/>
        <v>18.43494882292201</v>
      </c>
      <c r="D16">
        <f t="shared" si="2"/>
        <v>12.93494882292201</v>
      </c>
      <c r="E16">
        <f t="shared" si="3"/>
        <v>0.12652302936571702</v>
      </c>
      <c r="F16">
        <f t="shared" si="4"/>
        <v>0.32175055439664219</v>
      </c>
      <c r="G16">
        <f t="shared" si="5"/>
        <v>0.12707327021995524</v>
      </c>
    </row>
    <row r="17" spans="1:7">
      <c r="A17">
        <v>16</v>
      </c>
      <c r="B17">
        <f t="shared" si="0"/>
        <v>0.4</v>
      </c>
      <c r="C17">
        <f t="shared" si="1"/>
        <v>17.354024636261318</v>
      </c>
      <c r="D17">
        <f t="shared" si="2"/>
        <v>11.854024636261318</v>
      </c>
      <c r="E17">
        <f t="shared" si="3"/>
        <v>0.11937241385186846</v>
      </c>
      <c r="F17">
        <f t="shared" si="4"/>
        <v>0.30288486837497136</v>
      </c>
      <c r="G17">
        <f t="shared" si="5"/>
        <v>0.11985911066582705</v>
      </c>
    </row>
    <row r="18" spans="1:7">
      <c r="A18">
        <v>17</v>
      </c>
      <c r="B18">
        <f t="shared" si="0"/>
        <v>0.42499999999999999</v>
      </c>
      <c r="C18">
        <f t="shared" si="1"/>
        <v>16.389540334034784</v>
      </c>
      <c r="D18">
        <f t="shared" si="2"/>
        <v>10.889540334034784</v>
      </c>
      <c r="E18">
        <f t="shared" si="3"/>
        <v>0.11295255486012891</v>
      </c>
      <c r="F18">
        <f t="shared" si="4"/>
        <v>0.28605144171731822</v>
      </c>
      <c r="G18">
        <f t="shared" si="5"/>
        <v>0.11338598753418927</v>
      </c>
    </row>
    <row r="19" spans="1:7">
      <c r="A19">
        <v>18</v>
      </c>
      <c r="B19">
        <f t="shared" si="0"/>
        <v>0.44999999999999996</v>
      </c>
      <c r="C19">
        <f t="shared" si="1"/>
        <v>15.524110996754256</v>
      </c>
      <c r="D19">
        <f t="shared" si="2"/>
        <v>10.024110996754256</v>
      </c>
      <c r="E19">
        <f t="shared" si="3"/>
        <v>0.10716190104704305</v>
      </c>
      <c r="F19">
        <f t="shared" si="4"/>
        <v>0.27094685033842053</v>
      </c>
      <c r="G19">
        <f t="shared" si="5"/>
        <v>0.10755026813107983</v>
      </c>
    </row>
    <row r="20" spans="1:7">
      <c r="A20">
        <v>19</v>
      </c>
      <c r="B20">
        <f t="shared" si="0"/>
        <v>0.47499999999999998</v>
      </c>
      <c r="C20">
        <f t="shared" si="1"/>
        <v>14.743562836470737</v>
      </c>
      <c r="D20">
        <f t="shared" si="2"/>
        <v>9.243562836470737</v>
      </c>
      <c r="E20">
        <f t="shared" si="3"/>
        <v>0.10191591732207819</v>
      </c>
      <c r="F20">
        <f t="shared" si="4"/>
        <v>0.25732371497108869</v>
      </c>
      <c r="G20">
        <f t="shared" si="5"/>
        <v>0.10226583261764617</v>
      </c>
    </row>
    <row r="21" spans="1:7">
      <c r="A21">
        <v>20</v>
      </c>
      <c r="B21">
        <f t="shared" si="0"/>
        <v>0.5</v>
      </c>
      <c r="C21">
        <f t="shared" si="1"/>
        <v>14.036243467926477</v>
      </c>
      <c r="D21">
        <f t="shared" si="2"/>
        <v>8.5362434679264769</v>
      </c>
      <c r="E21">
        <f t="shared" si="3"/>
        <v>9.7143894670485412E-2</v>
      </c>
      <c r="F21">
        <f t="shared" si="4"/>
        <v>0.24497866312686414</v>
      </c>
      <c r="G21">
        <f t="shared" si="5"/>
        <v>9.7460749277046871E-2</v>
      </c>
    </row>
    <row r="22" spans="1:7">
      <c r="A22">
        <v>21</v>
      </c>
      <c r="B22">
        <f t="shared" si="0"/>
        <v>0.52499999999999991</v>
      </c>
      <c r="C22">
        <f t="shared" si="1"/>
        <v>13.392497753751101</v>
      </c>
      <c r="D22">
        <f t="shared" si="2"/>
        <v>7.8924977537511012</v>
      </c>
      <c r="E22">
        <f t="shared" si="3"/>
        <v>9.2786385693615955E-2</v>
      </c>
      <c r="F22">
        <f t="shared" si="4"/>
        <v>0.23374318086890147</v>
      </c>
      <c r="G22">
        <f t="shared" si="5"/>
        <v>9.3074615887087334E-2</v>
      </c>
    </row>
    <row r="23" spans="1:7">
      <c r="A23">
        <v>22</v>
      </c>
      <c r="B23">
        <f t="shared" si="0"/>
        <v>0.54999999999999993</v>
      </c>
      <c r="C23">
        <f t="shared" si="1"/>
        <v>12.804266065286752</v>
      </c>
      <c r="D23">
        <f t="shared" si="2"/>
        <v>7.3042660652867522</v>
      </c>
      <c r="E23">
        <f t="shared" si="3"/>
        <v>8.8793149688372749E-2</v>
      </c>
      <c r="F23">
        <f t="shared" si="4"/>
        <v>0.22347660114063303</v>
      </c>
      <c r="G23">
        <f t="shared" si="5"/>
        <v>8.905643782496353E-2</v>
      </c>
    </row>
    <row r="24" spans="1:7">
      <c r="A24">
        <v>23</v>
      </c>
      <c r="B24">
        <f t="shared" si="0"/>
        <v>0.57500000000000007</v>
      </c>
      <c r="C24">
        <f t="shared" si="1"/>
        <v>12.264773727892401</v>
      </c>
      <c r="D24">
        <f t="shared" si="2"/>
        <v>6.7647737278924005</v>
      </c>
      <c r="E24">
        <f t="shared" si="3"/>
        <v>8.5121505904967115E-2</v>
      </c>
      <c r="F24">
        <f t="shared" si="4"/>
        <v>0.21406068356382149</v>
      </c>
      <c r="G24">
        <f t="shared" si="5"/>
        <v>8.5362932979675038E-2</v>
      </c>
    </row>
    <row r="25" spans="1:7">
      <c r="A25">
        <v>24</v>
      </c>
      <c r="B25">
        <f t="shared" si="0"/>
        <v>0.60000000000000009</v>
      </c>
      <c r="C25">
        <f t="shared" si="1"/>
        <v>11.768288932020644</v>
      </c>
      <c r="D25">
        <f t="shared" si="2"/>
        <v>6.2682889320206439</v>
      </c>
      <c r="E25">
        <f t="shared" si="3"/>
        <v>8.1735011179213363E-2</v>
      </c>
      <c r="F25">
        <f t="shared" si="4"/>
        <v>0.20539538918976738</v>
      </c>
      <c r="G25">
        <f t="shared" si="5"/>
        <v>8.1957174006990055E-2</v>
      </c>
    </row>
    <row r="26" spans="1:7">
      <c r="A26">
        <v>25</v>
      </c>
      <c r="B26">
        <f t="shared" si="0"/>
        <v>0.625</v>
      </c>
      <c r="C26">
        <f t="shared" si="1"/>
        <v>11.309932474020213</v>
      </c>
      <c r="D26">
        <f t="shared" si="2"/>
        <v>5.8099324740202132</v>
      </c>
      <c r="E26">
        <f t="shared" si="3"/>
        <v>7.8602394544874235E-2</v>
      </c>
      <c r="F26">
        <f t="shared" si="4"/>
        <v>0.19739555984988078</v>
      </c>
      <c r="G26">
        <f t="shared" si="5"/>
        <v>7.8807496725574605E-2</v>
      </c>
    </row>
    <row r="27" spans="1:7">
      <c r="A27">
        <v>26</v>
      </c>
      <c r="B27">
        <f t="shared" si="0"/>
        <v>0.65</v>
      </c>
      <c r="C27">
        <f t="shared" si="1"/>
        <v>10.885527054658738</v>
      </c>
      <c r="D27">
        <f t="shared" si="2"/>
        <v>5.3855270546587377</v>
      </c>
      <c r="E27">
        <f t="shared" si="3"/>
        <v>7.5696695413936144E-2</v>
      </c>
      <c r="F27">
        <f t="shared" si="4"/>
        <v>0.18998828791871572</v>
      </c>
      <c r="G27">
        <f t="shared" si="5"/>
        <v>7.5886618641700029E-2</v>
      </c>
    </row>
    <row r="28" spans="1:7">
      <c r="A28">
        <v>27</v>
      </c>
      <c r="B28">
        <f t="shared" si="0"/>
        <v>0.67500000000000004</v>
      </c>
      <c r="C28">
        <f t="shared" si="1"/>
        <v>10.491477012331599</v>
      </c>
      <c r="D28">
        <f t="shared" si="2"/>
        <v>4.9914770123315986</v>
      </c>
      <c r="E28">
        <f t="shared" si="3"/>
        <v>7.2994563301438137E-2</v>
      </c>
      <c r="F28">
        <f t="shared" si="4"/>
        <v>0.1831108172624841</v>
      </c>
      <c r="G28">
        <f t="shared" si="5"/>
        <v>7.3170923776712374E-2</v>
      </c>
    </row>
    <row r="29" spans="1:7">
      <c r="A29">
        <v>28</v>
      </c>
      <c r="B29">
        <f t="shared" si="0"/>
        <v>0.7</v>
      </c>
      <c r="C29">
        <f t="shared" si="1"/>
        <v>10.124671655397819</v>
      </c>
      <c r="D29">
        <f t="shared" si="2"/>
        <v>4.6246716553978189</v>
      </c>
      <c r="E29">
        <f t="shared" si="3"/>
        <v>7.0475686127791745E-2</v>
      </c>
      <c r="F29">
        <f t="shared" si="4"/>
        <v>0.17670885607003664</v>
      </c>
      <c r="G29">
        <f t="shared" si="5"/>
        <v>7.0639879563842142E-2</v>
      </c>
    </row>
    <row r="30" spans="1:7">
      <c r="A30">
        <v>29</v>
      </c>
      <c r="B30">
        <f t="shared" si="0"/>
        <v>0.72499999999999998</v>
      </c>
      <c r="C30">
        <f t="shared" si="1"/>
        <v>9.7824070318072867</v>
      </c>
      <c r="D30">
        <f t="shared" si="2"/>
        <v>4.2824070318072867</v>
      </c>
      <c r="E30">
        <f t="shared" si="3"/>
        <v>6.8122321240586509E-2</v>
      </c>
      <c r="F30">
        <f t="shared" si="4"/>
        <v>0.17073521147528281</v>
      </c>
      <c r="G30">
        <f t="shared" si="5"/>
        <v>6.8275559055323065E-2</v>
      </c>
    </row>
    <row r="31" spans="1:7">
      <c r="A31">
        <v>30</v>
      </c>
      <c r="B31">
        <f t="shared" si="0"/>
        <v>0.75</v>
      </c>
      <c r="C31">
        <f t="shared" si="1"/>
        <v>9.4623222080256166</v>
      </c>
      <c r="D31">
        <f t="shared" si="2"/>
        <v>3.9623222080256166</v>
      </c>
      <c r="E31">
        <f t="shared" si="3"/>
        <v>6.5918908841877746E-2</v>
      </c>
      <c r="F31">
        <f t="shared" si="4"/>
        <v>0.16514867741462683</v>
      </c>
      <c r="G31">
        <f t="shared" si="5"/>
        <v>6.606224747711846E-2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9"/>
  <sheetViews>
    <sheetView tabSelected="1" topLeftCell="F1" zoomScale="70" zoomScaleNormal="70" workbookViewId="0">
      <selection activeCell="F1" sqref="F1"/>
    </sheetView>
  </sheetViews>
  <sheetFormatPr defaultRowHeight="15"/>
  <cols>
    <col min="1" max="1" width="7" customWidth="1"/>
    <col min="2" max="6" width="12" bestFit="1" customWidth="1"/>
    <col min="7" max="7" width="26.140625" customWidth="1"/>
    <col min="8" max="8" width="14.42578125" customWidth="1"/>
    <col min="10" max="10" width="16.7109375" customWidth="1"/>
  </cols>
  <sheetData>
    <row r="1" spans="1:10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18</v>
      </c>
      <c r="G1" t="s">
        <v>17</v>
      </c>
      <c r="H1" t="s">
        <v>16</v>
      </c>
      <c r="I1" t="s">
        <v>18</v>
      </c>
      <c r="J1" t="s">
        <v>19</v>
      </c>
    </row>
    <row r="2" spans="1:10">
      <c r="A2">
        <v>2.2499999999999999E-2</v>
      </c>
      <c r="B2">
        <v>7.3409818900000001</v>
      </c>
      <c r="C2">
        <v>0.46567492220000001</v>
      </c>
      <c r="D2">
        <v>0.97163538130000005</v>
      </c>
      <c r="E2">
        <v>0.1338309812</v>
      </c>
      <c r="F2">
        <v>6.2578291999999994E-2</v>
      </c>
      <c r="G2">
        <f>4*PI()*A2/('První protoyp'!$J$3*(1+1/(TAN(H2)*TAN(D2)))*('První protoyp'!$J$4*COS(H2)+'První protoyp'!$J$5*SIN(H2)))</f>
        <v>0.33902995985749823</v>
      </c>
      <c r="H2">
        <f>ATAN(2*'První protoyp'!$J$1/(3*A2*'První protoyp'!$J$2))</f>
        <v>1.392703388563699</v>
      </c>
      <c r="I2">
        <f>D2*180/PI()-5.5</f>
        <v>50.170606574074476</v>
      </c>
      <c r="J2">
        <f>H2*180/PI()-5.5</f>
        <v>74.296026278268315</v>
      </c>
    </row>
    <row r="3" spans="1:10">
      <c r="A3">
        <v>0.03</v>
      </c>
      <c r="B3">
        <v>5.574676889</v>
      </c>
      <c r="C3">
        <v>0.45679177840000001</v>
      </c>
      <c r="D3">
        <v>0.94539208539999997</v>
      </c>
      <c r="E3">
        <v>0.17060740299999999</v>
      </c>
      <c r="F3">
        <v>7.9316611140000007E-2</v>
      </c>
      <c r="G3">
        <f>4*PI()*A3/('První protoyp'!$J$3*(1+1/(TAN(H3)*TAN(D3)))*('První protoyp'!$J$4*COS(H3)+'První protoyp'!$J$5*SIN(H3)))</f>
        <v>0.33405256140956358</v>
      </c>
      <c r="H3">
        <f>ATAN(2*'První protoyp'!$J$1/(3*A3*'První protoyp'!$J$2))</f>
        <v>1.3352513460740334</v>
      </c>
      <c r="I3">
        <f t="shared" ref="I3:I66" si="0">D3*180/PI()-5.5</f>
        <v>48.666976478491492</v>
      </c>
      <c r="J3">
        <f t="shared" ref="J3:J66" si="1">H3*180/PI()-5.5</f>
        <v>71.004266719204196</v>
      </c>
    </row>
    <row r="4" spans="1:10">
      <c r="A4">
        <v>3.7499999999999999E-2</v>
      </c>
      <c r="B4">
        <v>4.5209808889999996</v>
      </c>
      <c r="C4">
        <v>0.44852405000000001</v>
      </c>
      <c r="D4">
        <v>0.91947556549999998</v>
      </c>
      <c r="E4">
        <v>0.2040090199</v>
      </c>
      <c r="F4">
        <v>9.4153598259999999E-2</v>
      </c>
      <c r="G4">
        <f>4*PI()*A4/('První protoyp'!$J$3*(1+1/(TAN(H4)*TAN(D4)))*('První protoyp'!$J$4*COS(H4)+'První protoyp'!$J$5*SIN(H4)))</f>
        <v>0.32721868899883438</v>
      </c>
      <c r="H4">
        <f>ATAN(2*'První protoyp'!$J$1/(3*A4*'První protoyp'!$J$2))</f>
        <v>1.2793395323170296</v>
      </c>
      <c r="I4">
        <f t="shared" si="0"/>
        <v>47.182069268554677</v>
      </c>
      <c r="J4">
        <f t="shared" si="1"/>
        <v>67.800755766006375</v>
      </c>
    </row>
    <row r="5" spans="1:10">
      <c r="A5">
        <v>4.4999999999999998E-2</v>
      </c>
      <c r="B5">
        <v>3.823516889</v>
      </c>
      <c r="C5">
        <v>0.44084361509999997</v>
      </c>
      <c r="D5">
        <v>0.89395600119999996</v>
      </c>
      <c r="E5">
        <v>0.2343309858</v>
      </c>
      <c r="F5">
        <v>0.1072002041</v>
      </c>
      <c r="G5">
        <f>4*PI()*A5/('První protoyp'!$J$3*(1+1/(TAN(H5)*TAN(D5)))*('První protoyp'!$J$4*COS(H5)+'První protoyp'!$J$5*SIN(H5)))</f>
        <v>0.31968437845274689</v>
      </c>
      <c r="H5">
        <f>ATAN(2*'První protoyp'!$J$1/(3*A5*'První protoyp'!$J$2))</f>
        <v>1.2252407462131845</v>
      </c>
      <c r="I5">
        <f t="shared" si="0"/>
        <v>45.719905939151957</v>
      </c>
      <c r="J5">
        <f t="shared" si="1"/>
        <v>64.701123645475079</v>
      </c>
    </row>
    <row r="6" spans="1:10">
      <c r="A6">
        <v>5.2499999999999998E-2</v>
      </c>
      <c r="B6">
        <v>3.3295328890000002</v>
      </c>
      <c r="C6">
        <v>0.43372144950000002</v>
      </c>
      <c r="D6">
        <v>0.86889707540000005</v>
      </c>
      <c r="E6">
        <v>0.26184825960000002</v>
      </c>
      <c r="F6">
        <v>0.1185740003</v>
      </c>
      <c r="G6">
        <f>4*PI()*A6/('První protoyp'!$J$3*(1+1/(TAN(H6)*TAN(D6)))*('První protoyp'!$J$4*COS(H6)+'První protoyp'!$J$5*SIN(H6)))</f>
        <v>0.31193649402448559</v>
      </c>
      <c r="H6">
        <f>ATAN(2*'První protoyp'!$J$1/(3*A6*'První protoyp'!$J$2))</f>
        <v>1.1731683352727673</v>
      </c>
      <c r="I6">
        <f t="shared" si="0"/>
        <v>44.284135251680475</v>
      </c>
      <c r="J6">
        <f t="shared" si="1"/>
        <v>61.717594269518315</v>
      </c>
    </row>
    <row r="7" spans="1:10">
      <c r="A7">
        <v>0.06</v>
      </c>
      <c r="B7">
        <v>2.9626398890000001</v>
      </c>
      <c r="C7">
        <v>0.42712677809999999</v>
      </c>
      <c r="D7">
        <v>0.84435457970000005</v>
      </c>
      <c r="E7">
        <v>0.28681584040000002</v>
      </c>
      <c r="F7">
        <v>0.12839672699999999</v>
      </c>
      <c r="G7">
        <f>4*PI()*A7/('První protoyp'!$J$3*(1+1/(TAN(H7)*TAN(D7)))*('První protoyp'!$J$4*COS(H7)+'První protoyp'!$J$5*SIN(H7)))</f>
        <v>0.30420083095928968</v>
      </c>
      <c r="H7">
        <f>ATAN(2*'První protoyp'!$J$1/(3*A7*'První protoyp'!$J$2))</f>
        <v>1.1232763516377269</v>
      </c>
      <c r="I7">
        <f t="shared" si="0"/>
        <v>42.877953829352499</v>
      </c>
      <c r="J7">
        <f t="shared" si="1"/>
        <v>58.858994175694733</v>
      </c>
    </row>
    <row r="8" spans="1:10">
      <c r="A8">
        <v>6.7500000000000004E-2</v>
      </c>
      <c r="B8">
        <v>2.6803878889999999</v>
      </c>
      <c r="C8">
        <v>0.4210288901</v>
      </c>
      <c r="D8">
        <v>0.82037673560000002</v>
      </c>
      <c r="E8">
        <v>0.30946921389999998</v>
      </c>
      <c r="F8">
        <v>0.1367916958</v>
      </c>
      <c r="G8">
        <f>4*PI()*A8/('První protoyp'!$J$3*(1+1/(TAN(H8)*TAN(D8)))*('První protoyp'!$J$4*COS(H8)+'První protoyp'!$J$5*SIN(H8)))</f>
        <v>0.29658614028932634</v>
      </c>
      <c r="H8">
        <f>ATAN(2*'První protoyp'!$J$1/(3*A8*'První protoyp'!$J$2))</f>
        <v>1.0756630633264925</v>
      </c>
      <c r="I8">
        <f t="shared" si="0"/>
        <v>41.504124560599834</v>
      </c>
      <c r="J8">
        <f t="shared" si="1"/>
        <v>56.130953706721428</v>
      </c>
    </row>
    <row r="9" spans="1:10">
      <c r="A9">
        <v>7.4999999999999997E-2</v>
      </c>
      <c r="B9">
        <v>2.457298889</v>
      </c>
      <c r="C9">
        <v>0.41539676580000001</v>
      </c>
      <c r="D9">
        <v>0.79700362479999998</v>
      </c>
      <c r="E9">
        <v>0.33002498149999998</v>
      </c>
      <c r="F9">
        <v>0.14388164470000001</v>
      </c>
      <c r="G9">
        <f>4*PI()*A9/('První protoyp'!$J$3*(1+1/(TAN(H9)*TAN(D9)))*('První protoyp'!$J$4*COS(H9)+'První protoyp'!$J$5*SIN(H9)))</f>
        <v>0.28914414204214134</v>
      </c>
      <c r="H9">
        <f>ATAN(2*'První protoyp'!$J$1/(3*A9*'První protoyp'!$J$2))</f>
        <v>1.0303768265243125</v>
      </c>
      <c r="I9">
        <f t="shared" si="0"/>
        <v>40.164943957668186</v>
      </c>
      <c r="J9">
        <f t="shared" si="1"/>
        <v>53.536243467926482</v>
      </c>
    </row>
    <row r="10" spans="1:10">
      <c r="A10">
        <v>8.2500000000000004E-2</v>
      </c>
      <c r="B10">
        <v>2.2771528889999999</v>
      </c>
      <c r="C10">
        <v>0.41020041899999998</v>
      </c>
      <c r="D10">
        <v>0.77426776460000002</v>
      </c>
      <c r="E10">
        <v>0.34868164190000001</v>
      </c>
      <c r="F10">
        <v>0.14978667039999999</v>
      </c>
      <c r="G10">
        <f>4*PI()*A10/('První protoyp'!$J$3*(1+1/(TAN(H10)*TAN(D10)))*('První protoyp'!$J$4*COS(H10)+'První protoyp'!$J$5*SIN(H10)))</f>
        <v>0.28189772515561651</v>
      </c>
      <c r="H10">
        <f>ATAN(2*'První protoyp'!$J$1/(3*A10*'První protoyp'!$J$2))</f>
        <v>0.9874233198010407</v>
      </c>
      <c r="I10">
        <f t="shared" si="0"/>
        <v>38.862275124608722</v>
      </c>
      <c r="J10">
        <f t="shared" si="1"/>
        <v>51.075188817396203</v>
      </c>
    </row>
    <row r="11" spans="1:10">
      <c r="A11">
        <v>0.09</v>
      </c>
      <c r="B11">
        <v>2.1291328890000001</v>
      </c>
      <c r="C11">
        <v>0.40540986420000003</v>
      </c>
      <c r="D11">
        <v>0.75219370630000004</v>
      </c>
      <c r="E11">
        <v>0.36562049279999997</v>
      </c>
      <c r="F11">
        <v>0.15462279609999999</v>
      </c>
      <c r="G11">
        <f>4*PI()*A11/('První protoyp'!$J$3*(1+1/(TAN(H11)*TAN(D11)))*('První protoyp'!$J$4*COS(H11)+'První protoyp'!$J$5*SIN(H11)))</f>
        <v>0.27485494733202931</v>
      </c>
      <c r="H11">
        <f>ATAN(2*'První protoyp'!$J$1/(3*A11*'První protoyp'!$J$2))</f>
        <v>0.9467732738181398</v>
      </c>
      <c r="I11">
        <f t="shared" si="0"/>
        <v>37.597524747293008</v>
      </c>
      <c r="J11">
        <f t="shared" si="1"/>
        <v>48.746112745563259</v>
      </c>
    </row>
    <row r="12" spans="1:10">
      <c r="A12">
        <v>9.7500000000000003E-2</v>
      </c>
      <c r="B12">
        <v>2.0057478889999998</v>
      </c>
      <c r="C12">
        <v>0.40099537810000002</v>
      </c>
      <c r="D12">
        <v>0.73079850879999997</v>
      </c>
      <c r="E12">
        <v>0.38100661810000003</v>
      </c>
      <c r="F12">
        <v>0.1585007141</v>
      </c>
      <c r="G12">
        <f>4*PI()*A12/('První protoyp'!$J$3*(1+1/(TAN(H12)*TAN(D12)))*('První protoyp'!$J$4*COS(H12)+'První protoyp'!$J$5*SIN(H12)))</f>
        <v>0.26801643266585862</v>
      </c>
      <c r="H12">
        <f>ATAN(2*'První protoyp'!$J$1/(3*A12*'První protoyp'!$J$2))</f>
        <v>0.90837003296174545</v>
      </c>
      <c r="I12">
        <f t="shared" si="0"/>
        <v>36.37167022869415</v>
      </c>
      <c r="J12">
        <f t="shared" si="1"/>
        <v>46.545769124867491</v>
      </c>
    </row>
    <row r="13" spans="1:10">
      <c r="A13">
        <v>0.105</v>
      </c>
      <c r="B13">
        <v>1.9016428889999999</v>
      </c>
      <c r="C13">
        <v>0.39693246339999999</v>
      </c>
      <c r="D13">
        <v>0.71009453820000001</v>
      </c>
      <c r="E13">
        <v>0.39498993199999999</v>
      </c>
      <c r="F13">
        <v>0.16152415619999999</v>
      </c>
      <c r="G13">
        <f>4*PI()*A13/('První protoyp'!$J$3*(1+1/(TAN(H13)*TAN(D13)))*('První protoyp'!$J$4*COS(H13)+'První protoyp'!$J$5*SIN(H13)))</f>
        <v>0.26137987164530874</v>
      </c>
      <c r="H13">
        <f>ATAN(2*'První protoyp'!$J$1/(3*A13*'První protoyp'!$J$2))</f>
        <v>0.87213650207343341</v>
      </c>
      <c r="I13">
        <f t="shared" si="0"/>
        <v>35.185420094151212</v>
      </c>
      <c r="J13">
        <f t="shared" si="1"/>
        <v>44.46974072811031</v>
      </c>
    </row>
    <row r="14" spans="1:10">
      <c r="A14">
        <v>0.1125</v>
      </c>
      <c r="B14">
        <v>1.8128948890000001</v>
      </c>
      <c r="C14">
        <v>0.39319040599999999</v>
      </c>
      <c r="D14">
        <v>0.69008464189999996</v>
      </c>
      <c r="E14">
        <v>0.40770624970000002</v>
      </c>
      <c r="F14">
        <v>0.16379094860000001</v>
      </c>
      <c r="G14">
        <f>4*PI()*A14/('První protoyp'!$J$3*(1+1/(TAN(H14)*TAN(D14)))*('První protoyp'!$J$4*COS(H14)+'První protoyp'!$J$5*SIN(H14)))</f>
        <v>0.2549406847542503</v>
      </c>
      <c r="H14">
        <f>ATAN(2*'První protoyp'!$J$1/(3*A14*'První protoyp'!$J$2))</f>
        <v>0.8379812250083899</v>
      </c>
      <c r="I14">
        <f t="shared" si="0"/>
        <v>34.038937487666765</v>
      </c>
      <c r="J14">
        <f t="shared" si="1"/>
        <v>42.512787504183329</v>
      </c>
    </row>
    <row r="15" spans="1:10">
      <c r="A15">
        <v>0.12</v>
      </c>
      <c r="B15">
        <v>1.736556889</v>
      </c>
      <c r="C15">
        <v>0.38974847379999999</v>
      </c>
      <c r="D15">
        <v>0.67077034550000003</v>
      </c>
      <c r="E15">
        <v>0.41927836140000002</v>
      </c>
      <c r="F15">
        <v>0.16539031230000001</v>
      </c>
      <c r="G15">
        <f>4*PI()*A15/('První protoyp'!$J$3*(1+1/(TAN(H15)*TAN(D15)))*('První protoyp'!$J$4*COS(H15)+'První protoyp'!$J$5*SIN(H15)))</f>
        <v>0.24869496846492695</v>
      </c>
      <c r="H15">
        <f>ATAN(2*'První protoyp'!$J$1/(3*A15*'První protoyp'!$J$2))</f>
        <v>0.80580349408398644</v>
      </c>
      <c r="I15">
        <f t="shared" si="0"/>
        <v>32.932309819682054</v>
      </c>
      <c r="J15">
        <f t="shared" si="1"/>
        <v>40.66913932790743</v>
      </c>
    </row>
    <row r="16" spans="1:10">
      <c r="A16">
        <v>0.1275</v>
      </c>
      <c r="B16">
        <v>1.670378889</v>
      </c>
      <c r="C16">
        <v>0.3865818909</v>
      </c>
      <c r="D16">
        <v>0.65214600479999996</v>
      </c>
      <c r="E16">
        <v>0.42981708909999999</v>
      </c>
      <c r="F16">
        <v>0.16640480269999999</v>
      </c>
      <c r="G16">
        <f>4*PI()*A16/('První protoyp'!$J$3*(1+1/(TAN(H16)*TAN(D16)))*('První protoyp'!$J$4*COS(H16)+'První protoyp'!$J$5*SIN(H16)))</f>
        <v>0.24263823256135753</v>
      </c>
      <c r="H16">
        <f>ATAN(2*'První protoyp'!$J$1/(3*A16*'První protoyp'!$J$2))</f>
        <v>0.77549749680945967</v>
      </c>
      <c r="I16">
        <f t="shared" si="0"/>
        <v>31.865213701358321</v>
      </c>
      <c r="J16">
        <f t="shared" si="1"/>
        <v>38.932733590142057</v>
      </c>
    </row>
    <row r="17" spans="1:10">
      <c r="A17">
        <v>0.13500000000000001</v>
      </c>
      <c r="B17">
        <v>1.6126108889999999</v>
      </c>
      <c r="C17">
        <v>0.38366959319999999</v>
      </c>
      <c r="D17">
        <v>0.63420303879999995</v>
      </c>
      <c r="E17">
        <v>0.43942230920000003</v>
      </c>
      <c r="F17">
        <v>0.1669092445</v>
      </c>
      <c r="G17">
        <f>4*PI()*A17/('První protoyp'!$J$3*(1+1/(TAN(H17)*TAN(D17)))*('První protoyp'!$J$4*COS(H17)+'První protoyp'!$J$5*SIN(H17)))</f>
        <v>0.23676648287224875</v>
      </c>
      <c r="H17">
        <f>ATAN(2*'První protoyp'!$J$1/(3*A17*'První protoyp'!$J$2))</f>
        <v>0.74695557337626028</v>
      </c>
      <c r="I17">
        <f t="shared" si="0"/>
        <v>30.837157477611591</v>
      </c>
      <c r="J17">
        <f t="shared" si="1"/>
        <v>37.297401838234194</v>
      </c>
    </row>
    <row r="18" spans="1:10">
      <c r="A18">
        <v>0.14249999999999999</v>
      </c>
      <c r="B18">
        <v>1.5618738889999999</v>
      </c>
      <c r="C18">
        <v>0.38098908479999999</v>
      </c>
      <c r="D18">
        <v>0.61692833309999995</v>
      </c>
      <c r="E18">
        <v>0.44818393029999998</v>
      </c>
      <c r="F18">
        <v>0.16697170310000001</v>
      </c>
      <c r="G18">
        <f>4*PI()*A18/('První protoyp'!$J$3*(1+1/(TAN(H18)*TAN(D18)))*('První protoyp'!$J$4*COS(H18)+'První protoyp'!$J$5*SIN(H18)))</f>
        <v>0.23107557567124173</v>
      </c>
      <c r="H18">
        <f>ATAN(2*'První protoyp'!$J$1/(3*A18*'První protoyp'!$J$2))</f>
        <v>0.72007069377409683</v>
      </c>
      <c r="I18">
        <f t="shared" si="0"/>
        <v>29.847389748671006</v>
      </c>
      <c r="J18">
        <f t="shared" si="1"/>
        <v>35.757011704312873</v>
      </c>
    </row>
    <row r="19" spans="1:10">
      <c r="A19">
        <v>0.15</v>
      </c>
      <c r="B19">
        <v>1.517064889</v>
      </c>
      <c r="C19">
        <v>0.37852263009999998</v>
      </c>
      <c r="D19">
        <v>0.60030751280000005</v>
      </c>
      <c r="E19">
        <v>0.45618281630000002</v>
      </c>
      <c r="F19">
        <v>0.16665289280000001</v>
      </c>
      <c r="G19">
        <f>4*PI()*A19/('První protoyp'!$J$3*(1+1/(TAN(H19)*TAN(D19)))*('První protoyp'!$J$4*COS(H19)+'První protoyp'!$J$5*SIN(H19)))</f>
        <v>0.2255619311862766</v>
      </c>
      <c r="H19">
        <f>ATAN(2*'První protoyp'!$J$1/(3*A19*'První protoyp'!$J$2))</f>
        <v>0.69473827619670325</v>
      </c>
      <c r="I19">
        <f t="shared" si="0"/>
        <v>28.895086893435646</v>
      </c>
      <c r="J19">
        <f t="shared" si="1"/>
        <v>34.305571092265197</v>
      </c>
    </row>
    <row r="20" spans="1:10">
      <c r="A20">
        <v>0.1575</v>
      </c>
      <c r="B20">
        <v>1.4772928890000001</v>
      </c>
      <c r="C20">
        <v>0.37625331610000001</v>
      </c>
      <c r="D20">
        <v>0.58432379219999997</v>
      </c>
      <c r="E20">
        <v>0.46349164990000002</v>
      </c>
      <c r="F20">
        <v>0.16600715490000001</v>
      </c>
      <c r="G20">
        <f>4*PI()*A20/('První protoyp'!$J$3*(1+1/(TAN(H20)*TAN(D20)))*('První protoyp'!$J$4*COS(H20)+'První protoyp'!$J$5*SIN(H20)))</f>
        <v>0.22022196198507582</v>
      </c>
      <c r="H20">
        <f>ATAN(2*'První protoyp'!$J$1/(3*A20*'První protoyp'!$J$2))</f>
        <v>0.67085746660076695</v>
      </c>
      <c r="I20">
        <f t="shared" si="0"/>
        <v>27.979287162139329</v>
      </c>
      <c r="J20">
        <f t="shared" si="1"/>
        <v>32.937301491062527</v>
      </c>
    </row>
    <row r="21" spans="1:10">
      <c r="A21">
        <v>0.16500000000000001</v>
      </c>
      <c r="B21">
        <v>1.441830889</v>
      </c>
      <c r="C21">
        <v>0.37416471010000002</v>
      </c>
      <c r="D21">
        <v>0.56895838649999997</v>
      </c>
      <c r="E21">
        <v>0.47017573280000002</v>
      </c>
      <c r="F21">
        <v>0.16508294670000001</v>
      </c>
      <c r="G21">
        <f>4*PI()*A21/('První protoyp'!$J$3*(1+1/(TAN(H21)*TAN(D21)))*('První protoyp'!$J$4*COS(H21)+'První protoyp'!$J$5*SIN(H21)))</f>
        <v>0.21505196174163374</v>
      </c>
      <c r="H21">
        <f>ATAN(2*'První protoyp'!$J$1/(3*A21*'První protoyp'!$J$2))</f>
        <v>0.64833198908726064</v>
      </c>
      <c r="I21">
        <f t="shared" si="0"/>
        <v>27.098914265023076</v>
      </c>
      <c r="J21">
        <f t="shared" si="1"/>
        <v>31.646686698021782</v>
      </c>
    </row>
    <row r="22" spans="1:10">
      <c r="A22">
        <v>0.17249999999999999</v>
      </c>
      <c r="B22">
        <v>1.4100798889999999</v>
      </c>
      <c r="C22">
        <v>0.37224207970000001</v>
      </c>
      <c r="D22">
        <v>0.55419147790000001</v>
      </c>
      <c r="E22">
        <v>0.4762937236</v>
      </c>
      <c r="F22">
        <v>0.16392312649999999</v>
      </c>
      <c r="G22">
        <f>4*PI()*A22/('První protoyp'!$J$3*(1+1/(TAN(H22)*TAN(D22)))*('První protoyp'!$J$4*COS(H22)+'První protoyp'!$J$5*SIN(H22)))</f>
        <v>0.21004821034806848</v>
      </c>
      <c r="H22">
        <f>ATAN(2*'První protoyp'!$J$1/(3*A22*'První protoyp'!$J$2))</f>
        <v>0.62707066258901845</v>
      </c>
      <c r="I22">
        <f t="shared" si="0"/>
        <v>26.252832725787634</v>
      </c>
      <c r="J22">
        <f t="shared" si="1"/>
        <v>30.428502422822845</v>
      </c>
    </row>
    <row r="23" spans="1:10">
      <c r="A23">
        <v>0.18</v>
      </c>
      <c r="B23">
        <v>1.3815428890000001</v>
      </c>
      <c r="C23">
        <v>0.37047013340000001</v>
      </c>
      <c r="D23">
        <v>0.54000176050000004</v>
      </c>
      <c r="E23">
        <v>0.4818983121</v>
      </c>
      <c r="F23">
        <v>0.1625657415</v>
      </c>
      <c r="G23">
        <f>4*PI()*A23/('První protoyp'!$J$3*(1+1/(TAN(H23)*TAN(D23)))*('První protoyp'!$J$4*COS(H23)+'První protoyp'!$J$5*SIN(H23)))</f>
        <v>0.20520666772022053</v>
      </c>
      <c r="H23">
        <f>ATAN(2*'První protoyp'!$J$1/(3*A23*'První protoyp'!$J$2))</f>
        <v>0.60698766404640792</v>
      </c>
      <c r="I23">
        <f t="shared" si="0"/>
        <v>25.439821806284289</v>
      </c>
      <c r="J23">
        <f t="shared" si="1"/>
        <v>29.277831366363877</v>
      </c>
    </row>
    <row r="24" spans="1:10">
      <c r="A24">
        <v>0.1875</v>
      </c>
      <c r="B24">
        <v>1.355802889</v>
      </c>
      <c r="C24">
        <v>0.3688388964</v>
      </c>
      <c r="D24">
        <v>0.52636901030000005</v>
      </c>
      <c r="E24">
        <v>0.4870368337</v>
      </c>
      <c r="F24">
        <v>0.16104366640000001</v>
      </c>
      <c r="G24">
        <f>4*PI()*A24/('První protoyp'!$J$3*(1+1/(TAN(H24)*TAN(D24)))*('První protoyp'!$J$4*COS(H24)+'První protoyp'!$J$5*SIN(H24)))</f>
        <v>0.20052368916303678</v>
      </c>
      <c r="H24">
        <f>ATAN(2*'První protoyp'!$J$1/(3*A24*'První protoyp'!$J$2))</f>
        <v>0.5880026035475675</v>
      </c>
      <c r="I24">
        <f t="shared" si="0"/>
        <v>24.658722756668158</v>
      </c>
      <c r="J24">
        <f t="shared" si="1"/>
        <v>28.190067525979785</v>
      </c>
    </row>
    <row r="25" spans="1:10">
      <c r="A25">
        <v>0.19500000000000001</v>
      </c>
      <c r="B25">
        <v>1.332509889</v>
      </c>
      <c r="C25">
        <v>0.3673343905</v>
      </c>
      <c r="D25">
        <v>0.51327088799999998</v>
      </c>
      <c r="E25">
        <v>0.49175182629999997</v>
      </c>
      <c r="F25">
        <v>0.1593863479</v>
      </c>
      <c r="G25">
        <f>4*PI()*A25/('První protoyp'!$J$3*(1+1/(TAN(H25)*TAN(D25)))*('První protoyp'!$J$4*COS(H25)+'První protoyp'!$J$5*SIN(H25)))</f>
        <v>0.19599488703340329</v>
      </c>
      <c r="H25">
        <f>ATAN(2*'První protoyp'!$J$1/(3*A25*'První protoyp'!$J$2))</f>
        <v>0.57004046369971029</v>
      </c>
      <c r="I25">
        <f t="shared" si="0"/>
        <v>23.908255629331968</v>
      </c>
      <c r="J25">
        <f t="shared" si="1"/>
        <v>27.16091272167381</v>
      </c>
    </row>
    <row r="26" spans="1:10">
      <c r="A26">
        <v>0.20250000000000001</v>
      </c>
      <c r="B26">
        <v>1.311365889</v>
      </c>
      <c r="C26">
        <v>0.36594910089999999</v>
      </c>
      <c r="D26">
        <v>0.50068705250000001</v>
      </c>
      <c r="E26">
        <v>0.49608153259999999</v>
      </c>
      <c r="F26">
        <v>0.15761878039999999</v>
      </c>
      <c r="G26">
        <f>4*PI()*A26/('První protoyp'!$J$3*(1+1/(TAN(H26)*TAN(D26)))*('První protoyp'!$J$4*COS(H26)+'První protoyp'!$J$5*SIN(H26)))</f>
        <v>0.19161642503695692</v>
      </c>
      <c r="H26">
        <f>ATAN(2*'První protoyp'!$J$1/(3*A26*'První protoyp'!$J$2))</f>
        <v>0.55303144415064054</v>
      </c>
      <c r="I26">
        <f t="shared" si="0"/>
        <v>23.187254965095072</v>
      </c>
      <c r="J26">
        <f t="shared" si="1"/>
        <v>26.186367687856603</v>
      </c>
    </row>
    <row r="27" spans="1:10">
      <c r="A27">
        <v>0.21</v>
      </c>
      <c r="B27">
        <v>1.292117889</v>
      </c>
      <c r="C27">
        <v>0.36467182259999997</v>
      </c>
      <c r="D27">
        <v>0.48859568809999998</v>
      </c>
      <c r="E27">
        <v>0.50006035299999996</v>
      </c>
      <c r="F27">
        <v>0.1557632846</v>
      </c>
      <c r="G27">
        <f>4*PI()*A27/('První protoyp'!$J$3*(1+1/(TAN(H27)*TAN(D27)))*('První protoyp'!$J$4*COS(H27)+'První protoyp'!$J$5*SIN(H27)))</f>
        <v>0.18738381414444188</v>
      </c>
      <c r="H27">
        <f>ATAN(2*'První protoyp'!$J$1/(3*A27*'První protoyp'!$J$2))</f>
        <v>0.53691074274004558</v>
      </c>
      <c r="I27">
        <f t="shared" si="0"/>
        <v>22.494470816420343</v>
      </c>
      <c r="J27">
        <f t="shared" si="1"/>
        <v>25.262719534238915</v>
      </c>
    </row>
    <row r="28" spans="1:10">
      <c r="A28">
        <v>0.2175</v>
      </c>
      <c r="B28">
        <v>1.2745478889999999</v>
      </c>
      <c r="C28">
        <v>0.36349786540000001</v>
      </c>
      <c r="D28">
        <v>0.47697727049999999</v>
      </c>
      <c r="E28">
        <v>0.50371925149999996</v>
      </c>
      <c r="F28">
        <v>0.15383850360000001</v>
      </c>
      <c r="G28">
        <f>4*PI()*A28/('První protoyp'!$J$3*(1+1/(TAN(H28)*TAN(D28)))*('První protoyp'!$J$4*COS(H28)+'První protoyp'!$J$5*SIN(H28)))</f>
        <v>0.18329315954901143</v>
      </c>
      <c r="H28">
        <f>ATAN(2*'První protoyp'!$J$1/(3*A28*'První protoyp'!$J$2))</f>
        <v>0.52161829709638663</v>
      </c>
      <c r="I28">
        <f t="shared" si="0"/>
        <v>21.828784523319822</v>
      </c>
      <c r="J28">
        <f t="shared" si="1"/>
        <v>24.386526940424037</v>
      </c>
    </row>
    <row r="29" spans="1:10">
      <c r="A29">
        <v>0.22500000000000001</v>
      </c>
      <c r="B29">
        <v>1.258470889</v>
      </c>
      <c r="C29">
        <v>0.36240928369999997</v>
      </c>
      <c r="D29">
        <v>0.46580801599999999</v>
      </c>
      <c r="E29">
        <v>0.50708611950000004</v>
      </c>
      <c r="F29">
        <v>0.151862303</v>
      </c>
      <c r="G29">
        <f>4*PI()*A29/('První protoyp'!$J$3*(1+1/(TAN(H29)*TAN(D29)))*('První protoyp'!$J$4*COS(H29)+'První protoyp'!$J$5*SIN(H29)))</f>
        <v>0.17933888468157996</v>
      </c>
      <c r="H29">
        <f>ATAN(2*'První protoyp'!$J$1/(3*A29*'První protoyp'!$J$2))</f>
        <v>0.50709850439233695</v>
      </c>
      <c r="I29">
        <f t="shared" si="0"/>
        <v>21.188833380162322</v>
      </c>
      <c r="J29">
        <f t="shared" si="1"/>
        <v>23.554604099077146</v>
      </c>
    </row>
    <row r="30" spans="1:10">
      <c r="A30">
        <v>0.23250000000000001</v>
      </c>
      <c r="B30">
        <v>1.2437228890000001</v>
      </c>
      <c r="C30">
        <v>0.36140999880000002</v>
      </c>
      <c r="D30">
        <v>0.45507176770000002</v>
      </c>
      <c r="E30">
        <v>0.5101861016</v>
      </c>
      <c r="F30">
        <v>0.1498475343</v>
      </c>
      <c r="G30">
        <f>4*PI()*A30/('První protoyp'!$J$3*(1+1/(TAN(H30)*TAN(D30)))*('První protoyp'!$J$4*COS(H30)+'První protoyp'!$J$5*SIN(H30)))</f>
        <v>0.17551784315103344</v>
      </c>
      <c r="H30">
        <f>ATAN(2*'První protoyp'!$J$1/(3*A30*'První protoyp'!$J$2))</f>
        <v>0.49329993218907897</v>
      </c>
      <c r="I30">
        <f t="shared" si="0"/>
        <v>20.573691664767818</v>
      </c>
      <c r="J30">
        <f t="shared" si="1"/>
        <v>22.764004148523927</v>
      </c>
    </row>
    <row r="31" spans="1:10">
      <c r="A31">
        <v>0.24</v>
      </c>
      <c r="B31">
        <v>1.2301648890000001</v>
      </c>
      <c r="C31">
        <v>0.36048516339999997</v>
      </c>
      <c r="D31">
        <v>0.44474656950000002</v>
      </c>
      <c r="E31">
        <v>0.51304188549999996</v>
      </c>
      <c r="F31">
        <v>0.14780751710000001</v>
      </c>
      <c r="G31">
        <f>4*PI()*A31/('První protoyp'!$J$3*(1+1/(TAN(H31)*TAN(D31)))*('První protoyp'!$J$4*COS(H31)+'První protoyp'!$J$5*SIN(H31)))</f>
        <v>0.17182465393010724</v>
      </c>
      <c r="H31">
        <f>ATAN(2*'První protoyp'!$J$1/(3*A31*'První protoyp'!$J$2))</f>
        <v>0.48017502960352693</v>
      </c>
      <c r="I31">
        <f t="shared" si="0"/>
        <v>19.982101385271747</v>
      </c>
      <c r="J31">
        <f t="shared" si="1"/>
        <v>22.012002623851455</v>
      </c>
    </row>
    <row r="32" spans="1:10">
      <c r="A32">
        <v>0.2475</v>
      </c>
      <c r="B32">
        <v>1.2176738890000001</v>
      </c>
      <c r="C32">
        <v>0.35963083130000001</v>
      </c>
      <c r="D32">
        <v>0.43481452749999999</v>
      </c>
      <c r="E32">
        <v>0.51567396180000002</v>
      </c>
      <c r="F32">
        <v>0.14575249379999999</v>
      </c>
      <c r="G32">
        <f>4*PI()*A32/('První protoyp'!$J$3*(1+1/(TAN(H32)*TAN(D32)))*('První protoyp'!$J$4*COS(H32)+'První protoyp'!$J$5*SIN(H32)))</f>
        <v>0.16825514487535423</v>
      </c>
      <c r="H32">
        <f>ATAN(2*'První protoyp'!$J$1/(3*A32*'První protoyp'!$J$2))</f>
        <v>0.46767984521189959</v>
      </c>
      <c r="I32">
        <f t="shared" si="0"/>
        <v>19.413037296725072</v>
      </c>
      <c r="J32">
        <f t="shared" si="1"/>
        <v>21.296081293973469</v>
      </c>
    </row>
    <row r="33" spans="1:10">
      <c r="A33">
        <v>0.255</v>
      </c>
      <c r="B33">
        <v>1.206141889</v>
      </c>
      <c r="C33">
        <v>0.35884600179999998</v>
      </c>
      <c r="D33">
        <v>0.42525911690000001</v>
      </c>
      <c r="E33">
        <v>0.5181008547</v>
      </c>
      <c r="F33">
        <v>0.14369089390000001</v>
      </c>
      <c r="G33">
        <f>4*PI()*A33/('První protoyp'!$J$3*(1+1/(TAN(H33)*TAN(D33)))*('První protoyp'!$J$4*COS(H33)+'První protoyp'!$J$5*SIN(H33)))</f>
        <v>0.16480543618501239</v>
      </c>
      <c r="H33">
        <f>ATAN(2*'První protoyp'!$J$1/(3*A33*'První protoyp'!$J$2))</f>
        <v>0.45577375597670555</v>
      </c>
      <c r="I33">
        <f t="shared" si="0"/>
        <v>18.865552597830501</v>
      </c>
      <c r="J33">
        <f t="shared" si="1"/>
        <v>20.613912630290706</v>
      </c>
    </row>
    <row r="34" spans="1:10">
      <c r="A34">
        <v>0.26250000000000001</v>
      </c>
      <c r="B34">
        <v>1.1954758889999999</v>
      </c>
      <c r="C34">
        <v>0.35811762000000003</v>
      </c>
      <c r="D34">
        <v>0.4160607013</v>
      </c>
      <c r="E34">
        <v>0.52033932800000005</v>
      </c>
      <c r="F34">
        <v>0.1416313028</v>
      </c>
      <c r="G34">
        <f>4*PI()*A34/('První protoyp'!$J$3*(1+1/(TAN(H34)*TAN(D34)))*('První protoyp'!$J$4*COS(H34)+'První protoyp'!$J$5*SIN(H34)))</f>
        <v>0.16147034061355295</v>
      </c>
      <c r="H34">
        <f>ATAN(2*'První protoyp'!$J$1/(3*A34*'První protoyp'!$J$2))</f>
        <v>0.4444192099010989</v>
      </c>
      <c r="I34">
        <f t="shared" si="0"/>
        <v>18.338522205743207</v>
      </c>
      <c r="J34">
        <f t="shared" si="1"/>
        <v>19.963345061871614</v>
      </c>
    </row>
    <row r="35" spans="1:10">
      <c r="A35">
        <v>0.27</v>
      </c>
      <c r="B35">
        <v>1.1855918889999999</v>
      </c>
      <c r="C35">
        <v>0.35744733719999999</v>
      </c>
      <c r="D35">
        <v>0.40720470209999998</v>
      </c>
      <c r="E35">
        <v>0.52240456820000003</v>
      </c>
      <c r="F35">
        <v>0.13957942779999999</v>
      </c>
      <c r="G35">
        <f>4*PI()*A35/('První protoyp'!$J$3*(1+1/(TAN(H35)*TAN(D35)))*('První protoyp'!$J$4*COS(H35)+'První protoyp'!$J$5*SIN(H35)))</f>
        <v>0.1582463020508256</v>
      </c>
      <c r="H35">
        <f>ATAN(2*'První protoyp'!$J$1/(3*A35*'První protoyp'!$J$2))</f>
        <v>0.43358148395176177</v>
      </c>
      <c r="I35">
        <f t="shared" si="0"/>
        <v>17.831110828211969</v>
      </c>
      <c r="J35">
        <f t="shared" si="1"/>
        <v>19.342389105455187</v>
      </c>
    </row>
    <row r="36" spans="1:10">
      <c r="A36">
        <v>0.27750000000000002</v>
      </c>
      <c r="B36">
        <v>1.176416889</v>
      </c>
      <c r="C36">
        <v>0.35682813140000003</v>
      </c>
      <c r="D36">
        <v>0.3986745303</v>
      </c>
      <c r="E36">
        <v>0.52431034789999997</v>
      </c>
      <c r="F36">
        <v>0.1375410299</v>
      </c>
      <c r="G36">
        <f>4*PI()*A36/('První protoyp'!$J$3*(1+1/(TAN(H36)*TAN(D36)))*('První protoyp'!$J$4*COS(H36)+'První protoyp'!$J$5*SIN(H36)))</f>
        <v>0.15512887375434808</v>
      </c>
      <c r="H36">
        <f>ATAN(2*'První protoyp'!$J$1/(3*A36*'První protoyp'!$J$2))</f>
        <v>0.42322845795063435</v>
      </c>
      <c r="I36">
        <f t="shared" si="0"/>
        <v>17.342367985550457</v>
      </c>
      <c r="J36">
        <f t="shared" si="1"/>
        <v>18.749204410401383</v>
      </c>
    </row>
    <row r="37" spans="1:10">
      <c r="A37">
        <v>0.28499999999999998</v>
      </c>
      <c r="B37">
        <v>1.167884889</v>
      </c>
      <c r="C37">
        <v>0.35626348320000001</v>
      </c>
      <c r="D37">
        <v>0.39045720849999999</v>
      </c>
      <c r="E37">
        <v>0.52606917149999999</v>
      </c>
      <c r="F37">
        <v>0.13551983300000001</v>
      </c>
      <c r="G37">
        <f>4*PI()*A37/('První protoyp'!$J$3*(1+1/(TAN(H37)*TAN(D37)))*('První protoyp'!$J$4*COS(H37)+'První protoyp'!$J$5*SIN(H37)))</f>
        <v>0.15211476563194495</v>
      </c>
      <c r="H37">
        <f>ATAN(2*'První protoyp'!$J$1/(3*A37*'První protoyp'!$J$2))</f>
        <v>0.4133304045393279</v>
      </c>
      <c r="I37">
        <f t="shared" si="0"/>
        <v>16.871550127509611</v>
      </c>
      <c r="J37">
        <f t="shared" si="1"/>
        <v>18.182087724538452</v>
      </c>
    </row>
    <row r="38" spans="1:10">
      <c r="A38">
        <v>0.29249999999999998</v>
      </c>
      <c r="B38">
        <v>1.1599398889999999</v>
      </c>
      <c r="C38">
        <v>0.35573514789999999</v>
      </c>
      <c r="D38">
        <v>0.38253425320000001</v>
      </c>
      <c r="E38">
        <v>0.5276924033</v>
      </c>
      <c r="F38">
        <v>0.13352126019999999</v>
      </c>
      <c r="G38">
        <f>4*PI()*A38/('První protoyp'!$J$3*(1+1/(TAN(H38)*TAN(D38)))*('První protoyp'!$J$4*COS(H38)+'První protoyp'!$J$5*SIN(H38)))</f>
        <v>0.14919852877099643</v>
      </c>
      <c r="H38">
        <f>ATAN(2*'První protoyp'!$J$1/(3*A38*'První protoyp'!$J$2))</f>
        <v>0.40385979490737661</v>
      </c>
      <c r="I38">
        <f t="shared" si="0"/>
        <v>16.417598227548805</v>
      </c>
      <c r="J38">
        <f t="shared" si="1"/>
        <v>17.639461763211695</v>
      </c>
    </row>
    <row r="39" spans="1:10">
      <c r="A39">
        <v>0.3</v>
      </c>
      <c r="B39">
        <v>1.1525288890000001</v>
      </c>
      <c r="C39">
        <v>0.35525142589999997</v>
      </c>
      <c r="D39">
        <v>0.37489523699999999</v>
      </c>
      <c r="E39">
        <v>0.52919038500000004</v>
      </c>
      <c r="F39">
        <v>0.1315471352</v>
      </c>
      <c r="G39">
        <f>4*PI()*A39/('První protoyp'!$J$3*(1+1/(TAN(H39)*TAN(D39)))*('První protoyp'!$J$4*COS(H39)+'První protoyp'!$J$5*SIN(H39)))</f>
        <v>0.14637752713018329</v>
      </c>
      <c r="H39">
        <f>ATAN(2*'První protoyp'!$J$1/(3*A39*'První protoyp'!$J$2))</f>
        <v>0.39479111969976155</v>
      </c>
      <c r="I39">
        <f t="shared" si="0"/>
        <v>15.979914839656743</v>
      </c>
      <c r="J39">
        <f t="shared" si="1"/>
        <v>17.119864948040426</v>
      </c>
    </row>
    <row r="40" spans="1:10">
      <c r="A40">
        <v>0.3075</v>
      </c>
      <c r="B40">
        <v>1.145605889</v>
      </c>
      <c r="C40">
        <v>0.35480917979999999</v>
      </c>
      <c r="D40">
        <v>0.36752706349999997</v>
      </c>
      <c r="E40">
        <v>0.53057253689999995</v>
      </c>
      <c r="F40">
        <v>0.1296000293</v>
      </c>
      <c r="G40">
        <f>4*PI()*A40/('První protoyp'!$J$3*(1+1/(TAN(H40)*TAN(D40)))*('První protoyp'!$J$4*COS(H40)+'První protoyp'!$J$5*SIN(H40)))</f>
        <v>0.14364803053893929</v>
      </c>
      <c r="H40">
        <f>ATAN(2*'První protoyp'!$J$1/(3*A40*'První protoyp'!$J$2))</f>
        <v>0.38610072434446513</v>
      </c>
      <c r="I40">
        <f t="shared" si="0"/>
        <v>15.557749595386607</v>
      </c>
      <c r="J40">
        <f t="shared" si="1"/>
        <v>16.621941971881849</v>
      </c>
    </row>
    <row r="41" spans="1:10">
      <c r="A41">
        <v>0.315</v>
      </c>
      <c r="B41">
        <v>1.1391298889999999</v>
      </c>
      <c r="C41">
        <v>0.3544035384</v>
      </c>
      <c r="D41">
        <v>0.3604167687</v>
      </c>
      <c r="E41">
        <v>0.53184745010000001</v>
      </c>
      <c r="F41">
        <v>0.1276822212</v>
      </c>
      <c r="G41">
        <f>4*PI()*A41/('První protoyp'!$J$3*(1+1/(TAN(H41)*TAN(D41)))*('První protoyp'!$J$4*COS(H41)+'První protoyp'!$J$5*SIN(H41)))</f>
        <v>0.14100624353946584</v>
      </c>
      <c r="H41">
        <f>ATAN(2*'První protoyp'!$J$1/(3*A41*'První protoyp'!$J$2))</f>
        <v>0.37776665793982139</v>
      </c>
      <c r="I41">
        <f t="shared" si="0"/>
        <v>15.150359712252794</v>
      </c>
      <c r="J41">
        <f t="shared" si="1"/>
        <v>16.144435140713995</v>
      </c>
    </row>
    <row r="42" spans="1:10">
      <c r="A42">
        <v>0.32250000000000001</v>
      </c>
      <c r="B42">
        <v>1.1330648889999999</v>
      </c>
      <c r="C42">
        <v>0.35402147890000002</v>
      </c>
      <c r="D42">
        <v>0.35354991140000003</v>
      </c>
      <c r="E42">
        <v>0.53302296780000002</v>
      </c>
      <c r="F42">
        <v>0.12579640559999999</v>
      </c>
      <c r="G42">
        <f>4*PI()*A42/('První protoyp'!$J$3*(1+1/(TAN(H42)*TAN(D42)))*('První protoyp'!$J$4*COS(H42)+'První protoyp'!$J$5*SIN(H42)))</f>
        <v>0.13844771299552666</v>
      </c>
      <c r="H42">
        <f>ATAN(2*'První protoyp'!$J$1/(3*A42*'První protoyp'!$J$2))</f>
        <v>0.36976853479341709</v>
      </c>
      <c r="I42">
        <f t="shared" si="0"/>
        <v>14.756917770444193</v>
      </c>
      <c r="J42">
        <f t="shared" si="1"/>
        <v>15.686176440399134</v>
      </c>
    </row>
    <row r="43" spans="1:10">
      <c r="A43">
        <v>0.33</v>
      </c>
      <c r="B43">
        <v>1.1273758890000001</v>
      </c>
      <c r="C43">
        <v>0.35367717160000001</v>
      </c>
      <c r="D43">
        <v>0.346919588</v>
      </c>
      <c r="E43">
        <v>0.53410626019999996</v>
      </c>
      <c r="F43">
        <v>0.12394211669999999</v>
      </c>
      <c r="G43">
        <f>4*PI()*A43/('První protoyp'!$J$3*(1+1/(TAN(H43)*TAN(D43)))*('První protoyp'!$J$4*COS(H43)+'První protoyp'!$J$5*SIN(H43)))</f>
        <v>0.13597069841061654</v>
      </c>
      <c r="H43">
        <f>ATAN(2*'První protoyp'!$J$1/(3*A43*'První protoyp'!$J$2))</f>
        <v>0.36208740769372844</v>
      </c>
      <c r="I43">
        <f t="shared" si="0"/>
        <v>14.377028222817362</v>
      </c>
      <c r="J43">
        <f t="shared" si="1"/>
        <v>15.246080275683415</v>
      </c>
    </row>
    <row r="44" spans="1:10">
      <c r="A44">
        <v>0.33750000000000002</v>
      </c>
      <c r="B44">
        <v>1.122032889</v>
      </c>
      <c r="C44">
        <v>0.35336893600000002</v>
      </c>
      <c r="D44">
        <v>0.34051521899999998</v>
      </c>
      <c r="E44">
        <v>0.53510388799999997</v>
      </c>
      <c r="F44">
        <v>0.1221202725</v>
      </c>
      <c r="G44">
        <f>4*PI()*A44/('První protoyp'!$J$3*(1+1/(TAN(H44)*TAN(D44)))*('První protoyp'!$J$4*COS(H44)+'První protoyp'!$J$5*SIN(H44)))</f>
        <v>0.13357201376116179</v>
      </c>
      <c r="H44">
        <f>ATAN(2*'První protoyp'!$J$1/(3*A44*'První protoyp'!$J$2))</f>
        <v>0.35470565201094023</v>
      </c>
      <c r="I44">
        <f t="shared" si="0"/>
        <v>14.01008490867294</v>
      </c>
      <c r="J44">
        <f t="shared" si="1"/>
        <v>14.823136829662939</v>
      </c>
    </row>
    <row r="45" spans="1:10">
      <c r="A45">
        <v>0.34499999999999997</v>
      </c>
      <c r="B45">
        <v>1.1170108889999999</v>
      </c>
      <c r="C45">
        <v>0.35307097059999998</v>
      </c>
      <c r="D45">
        <v>0.33432088999999998</v>
      </c>
      <c r="E45">
        <v>0.53602185960000004</v>
      </c>
      <c r="F45">
        <v>0.1203338969</v>
      </c>
      <c r="G45">
        <f>4*PI()*A45/('První protoyp'!$J$3*(1+1/(TAN(H45)*TAN(D45)))*('První protoyp'!$J$4*COS(H45)+'První protoyp'!$J$5*SIN(H45)))</f>
        <v>0.13124638796299301</v>
      </c>
      <c r="H45">
        <f>ATAN(2*'První protoyp'!$J$1/(3*A45*'První protoyp'!$J$2))</f>
        <v>0.347606859755902</v>
      </c>
      <c r="I45">
        <f t="shared" si="0"/>
        <v>13.655176000057448</v>
      </c>
      <c r="J45">
        <f t="shared" si="1"/>
        <v>14.416405993809089</v>
      </c>
    </row>
    <row r="46" spans="1:10">
      <c r="A46">
        <v>0.35249999999999998</v>
      </c>
      <c r="B46">
        <v>1.1122828890000001</v>
      </c>
      <c r="C46">
        <v>0.352808652</v>
      </c>
      <c r="D46">
        <v>0.32833372259999999</v>
      </c>
      <c r="E46">
        <v>0.53686568830000003</v>
      </c>
      <c r="F46">
        <v>0.118580725</v>
      </c>
      <c r="G46">
        <f>4*PI()*A46/('První protoyp'!$J$3*(1+1/(TAN(H46)*TAN(D46)))*('První protoyp'!$J$4*COS(H46)+'První protoyp'!$J$5*SIN(H46)))</f>
        <v>0.12899337135865782</v>
      </c>
      <c r="H46">
        <f>ATAN(2*'První protoyp'!$J$1/(3*A46*'První protoyp'!$J$2))</f>
        <v>0.34077574276962008</v>
      </c>
      <c r="I46">
        <f t="shared" si="0"/>
        <v>13.312136576799134</v>
      </c>
      <c r="J46">
        <f t="shared" si="1"/>
        <v>14.02501182113501</v>
      </c>
    </row>
    <row r="47" spans="1:10">
      <c r="A47">
        <v>0.36</v>
      </c>
      <c r="B47">
        <v>1.107827889</v>
      </c>
      <c r="C47">
        <v>0.35256567750000001</v>
      </c>
      <c r="D47">
        <v>0.32254111000000002</v>
      </c>
      <c r="E47">
        <v>0.5376404333</v>
      </c>
      <c r="F47">
        <v>0.11686242350000001</v>
      </c>
      <c r="G47">
        <f>4*PI()*A47/('První protoyp'!$J$3*(1+1/(TAN(H47)*TAN(D47)))*('První protoyp'!$J$4*COS(H47)+'První protoyp'!$J$5*SIN(H47)))</f>
        <v>0.12680879838853173</v>
      </c>
      <c r="H47">
        <f>ATAN(2*'První protoyp'!$J$1/(3*A47*'První protoyp'!$J$2))</f>
        <v>0.33419804426550326</v>
      </c>
      <c r="I47">
        <f t="shared" si="0"/>
        <v>12.980244322464834</v>
      </c>
      <c r="J47">
        <f t="shared" si="1"/>
        <v>13.648137457939601</v>
      </c>
    </row>
    <row r="48" spans="1:10">
      <c r="A48">
        <v>0.36749999999999999</v>
      </c>
      <c r="B48">
        <v>1.103624889</v>
      </c>
      <c r="C48">
        <v>0.35234997909999999</v>
      </c>
      <c r="D48">
        <v>0.31693668250000001</v>
      </c>
      <c r="E48">
        <v>0.53835074599999999</v>
      </c>
      <c r="F48">
        <v>0.1151781551</v>
      </c>
      <c r="G48">
        <f>4*PI()*A48/('První protoyp'!$J$3*(1+1/(TAN(H48)*TAN(D48)))*('První protoyp'!$J$4*COS(H48)+'První protoyp'!$J$5*SIN(H48)))</f>
        <v>0.12469079479993098</v>
      </c>
      <c r="H48">
        <f>ATAN(2*'První protoyp'!$J$1/(3*A48*'První protoyp'!$J$2))</f>
        <v>0.32786045799946306</v>
      </c>
      <c r="I48">
        <f t="shared" si="0"/>
        <v>12.659134280127777</v>
      </c>
      <c r="J48">
        <f t="shared" si="1"/>
        <v>13.285020512595423</v>
      </c>
    </row>
    <row r="49" spans="1:10">
      <c r="A49">
        <v>0.375</v>
      </c>
      <c r="B49">
        <v>1.0996558890000001</v>
      </c>
      <c r="C49">
        <v>0.35215517899999998</v>
      </c>
      <c r="D49">
        <v>0.31151110479999999</v>
      </c>
      <c r="E49">
        <v>0.53900090509999998</v>
      </c>
      <c r="F49">
        <v>0.11352832190000001</v>
      </c>
      <c r="G49">
        <f>4*PI()*A49/('První protoyp'!$J$3*(1+1/(TAN(H49)*TAN(D49)))*('První protoyp'!$J$4*COS(H49)+'První protoyp'!$J$5*SIN(H49)))</f>
        <v>0.12263631498284291</v>
      </c>
      <c r="H49">
        <f>ATAN(2*'První protoyp'!$J$1/(3*A49*'První protoyp'!$J$2))</f>
        <v>0.32175055439664219</v>
      </c>
      <c r="I49">
        <f t="shared" si="0"/>
        <v>12.348271576497481</v>
      </c>
      <c r="J49">
        <f t="shared" si="1"/>
        <v>12.93494882292201</v>
      </c>
    </row>
    <row r="50" spans="1:10">
      <c r="A50">
        <v>0.38250000000000001</v>
      </c>
      <c r="B50">
        <v>1.095904889</v>
      </c>
      <c r="C50">
        <v>0.35196894309999999</v>
      </c>
      <c r="D50">
        <v>0.30625418669999999</v>
      </c>
      <c r="E50">
        <v>0.53959485070000002</v>
      </c>
      <c r="F50">
        <v>0.1119137281</v>
      </c>
      <c r="G50">
        <f>4*PI()*A50/('První protoyp'!$J$3*(1+1/(TAN(H50)*TAN(D50)))*('První protoyp'!$J$4*COS(H50)+'První protoyp'!$J$5*SIN(H50)))</f>
        <v>0.12064193604913853</v>
      </c>
      <c r="H50">
        <f>ATAN(2*'První protoyp'!$J$1/(3*A50*'První protoyp'!$J$2))</f>
        <v>0.31585671301638024</v>
      </c>
      <c r="I50">
        <f t="shared" si="0"/>
        <v>12.047072356121546</v>
      </c>
      <c r="J50">
        <f t="shared" si="1"/>
        <v>12.597256586713442</v>
      </c>
    </row>
    <row r="51" spans="1:10">
      <c r="A51">
        <v>0.39</v>
      </c>
      <c r="B51">
        <v>1.0923548890000001</v>
      </c>
      <c r="C51">
        <v>0.35181337600000001</v>
      </c>
      <c r="D51">
        <v>0.30116380329999998</v>
      </c>
      <c r="E51">
        <v>0.54013621830000003</v>
      </c>
      <c r="F51">
        <v>0.1103319552</v>
      </c>
      <c r="G51">
        <f>4*PI()*A51/('První protoyp'!$J$3*(1+1/(TAN(H51)*TAN(D51)))*('První protoyp'!$J$4*COS(H51)+'První protoyp'!$J$5*SIN(H51)))</f>
        <v>0.11870725795076796</v>
      </c>
      <c r="H51">
        <f>ATAN(2*'První protoyp'!$J$1/(3*A51*'První protoyp'!$J$2))</f>
        <v>0.31016806078798598</v>
      </c>
      <c r="I51">
        <f t="shared" si="0"/>
        <v>11.755414871198091</v>
      </c>
      <c r="J51">
        <f t="shared" si="1"/>
        <v>12.271320822908759</v>
      </c>
    </row>
    <row r="52" spans="1:10">
      <c r="A52">
        <v>0.39750000000000002</v>
      </c>
      <c r="B52">
        <v>1.0889938889999999</v>
      </c>
      <c r="C52">
        <v>0.35165830250000002</v>
      </c>
      <c r="D52">
        <v>0.29622659779999999</v>
      </c>
      <c r="E52">
        <v>0.54062835919999996</v>
      </c>
      <c r="F52">
        <v>0.1087852305</v>
      </c>
      <c r="G52">
        <f>4*PI()*A52/('První protoyp'!$J$3*(1+1/(TAN(H52)*TAN(D52)))*('První protoyp'!$J$4*COS(H52)+'První protoyp'!$J$5*SIN(H52)))</f>
        <v>0.1168275676051785</v>
      </c>
      <c r="H52">
        <f>ATAN(2*'První protoyp'!$J$1/(3*A52*'První protoyp'!$J$2))</f>
        <v>0.3046744154982835</v>
      </c>
      <c r="I52">
        <f t="shared" si="0"/>
        <v>11.472533833459316</v>
      </c>
      <c r="J52">
        <f t="shared" si="1"/>
        <v>11.956558133666885</v>
      </c>
    </row>
    <row r="53" spans="1:10">
      <c r="A53">
        <v>0.40500000000000003</v>
      </c>
      <c r="B53">
        <v>1.0858068890000001</v>
      </c>
      <c r="C53">
        <v>0.35153503380000001</v>
      </c>
      <c r="D53">
        <v>0.29144298200000002</v>
      </c>
      <c r="E53">
        <v>0.54107437439999995</v>
      </c>
      <c r="F53">
        <v>0.1072702417</v>
      </c>
      <c r="G53">
        <f>4*PI()*A53/('První protoyp'!$J$3*(1+1/(TAN(H53)*TAN(D53)))*('První protoyp'!$J$4*COS(H53)+'První protoyp'!$J$5*SIN(H53)))</f>
        <v>0.11500336428972639</v>
      </c>
      <c r="H53">
        <f>ATAN(2*'První protoyp'!$J$1/(3*A53*'První protoyp'!$J$2))</f>
        <v>0.29936623405735197</v>
      </c>
      <c r="I53">
        <f t="shared" si="0"/>
        <v>11.198452837307222</v>
      </c>
      <c r="J53">
        <f t="shared" si="1"/>
        <v>11.652421740211832</v>
      </c>
    </row>
    <row r="54" spans="1:10">
      <c r="A54">
        <v>0.41249999999999998</v>
      </c>
      <c r="B54">
        <v>1.0827838890000001</v>
      </c>
      <c r="C54">
        <v>0.35141560669999999</v>
      </c>
      <c r="D54">
        <v>0.28680088209999999</v>
      </c>
      <c r="E54">
        <v>0.54147712680000004</v>
      </c>
      <c r="F54">
        <v>0.10578885389999999</v>
      </c>
      <c r="G54">
        <f>4*PI()*A54/('První protoyp'!$J$3*(1+1/(TAN(H54)*TAN(D54)))*('První protoyp'!$J$4*COS(H54)+'První protoyp'!$J$5*SIN(H54)))</f>
        <v>0.11323034980041163</v>
      </c>
      <c r="H54">
        <f>ATAN(2*'První protoyp'!$J$1/(3*A54*'První protoyp'!$J$2))</f>
        <v>0.29423456511118784</v>
      </c>
      <c r="I54">
        <f t="shared" si="0"/>
        <v>10.932480104959119</v>
      </c>
      <c r="J54">
        <f t="shared" si="1"/>
        <v>11.358398767738283</v>
      </c>
    </row>
    <row r="55" spans="1:10">
      <c r="A55">
        <v>0.42</v>
      </c>
      <c r="B55">
        <v>1.079912889</v>
      </c>
      <c r="C55">
        <v>0.35131815119999998</v>
      </c>
      <c r="D55">
        <v>0.28229835310000001</v>
      </c>
      <c r="E55">
        <v>0.54183927050000003</v>
      </c>
      <c r="F55">
        <v>0.104338878</v>
      </c>
      <c r="G55">
        <f>4*PI()*A55/('První protoyp'!$J$3*(1+1/(TAN(H55)*TAN(D55)))*('První protoyp'!$J$4*COS(H55)+'První protoyp'!$J$5*SIN(H55)))</f>
        <v>0.1115080678174148</v>
      </c>
      <c r="H55">
        <f>ATAN(2*'První protoyp'!$J$1/(3*A55*'První protoyp'!$J$2))</f>
        <v>0.28927100560914176</v>
      </c>
      <c r="I55">
        <f t="shared" si="0"/>
        <v>10.674504196123859</v>
      </c>
      <c r="J55">
        <f t="shared" si="1"/>
        <v>11.074007756908987</v>
      </c>
    </row>
    <row r="56" spans="1:10">
      <c r="A56">
        <v>0.42749999999999999</v>
      </c>
      <c r="B56">
        <v>1.0771838890000001</v>
      </c>
      <c r="C56">
        <v>0.3512438678</v>
      </c>
      <c r="D56">
        <v>0.2779300676</v>
      </c>
      <c r="E56">
        <v>0.54216326319999997</v>
      </c>
      <c r="F56">
        <v>0.1029195918</v>
      </c>
      <c r="G56">
        <f>4*PI()*A56/('První protoyp'!$J$3*(1+1/(TAN(H56)*TAN(D56)))*('První protoyp'!$J$4*COS(H56)+'První protoyp'!$J$5*SIN(H56)))</f>
        <v>0.10983474474963367</v>
      </c>
      <c r="H56">
        <f>ATAN(2*'První protoyp'!$J$1/(3*A56*'První protoyp'!$J$2))</f>
        <v>0.28446766096996412</v>
      </c>
      <c r="I56">
        <f t="shared" si="0"/>
        <v>10.424219873265665</v>
      </c>
      <c r="J56">
        <f t="shared" si="1"/>
        <v>10.798796381537318</v>
      </c>
    </row>
    <row r="57" spans="1:10">
      <c r="A57">
        <v>0.435</v>
      </c>
      <c r="B57">
        <v>1.0745898890000001</v>
      </c>
      <c r="C57">
        <v>0.35115411810000002</v>
      </c>
      <c r="D57">
        <v>0.27368300000000001</v>
      </c>
      <c r="E57">
        <v>0.54245138100000001</v>
      </c>
      <c r="F57">
        <v>0.1015335212</v>
      </c>
      <c r="G57">
        <f>4*PI()*A57/('První protoyp'!$J$3*(1+1/(TAN(H57)*TAN(D57)))*('První protoyp'!$J$4*COS(H57)+'První protoyp'!$J$5*SIN(H57)))</f>
        <v>0.10820562061040311</v>
      </c>
      <c r="H57">
        <f>ATAN(2*'První protoyp'!$J$1/(3*A57*'První protoyp'!$J$2))</f>
        <v>0.27981710852324321</v>
      </c>
      <c r="I57">
        <f t="shared" si="0"/>
        <v>10.18088082447891</v>
      </c>
      <c r="J57">
        <f t="shared" si="1"/>
        <v>10.532339353935971</v>
      </c>
    </row>
    <row r="58" spans="1:10">
      <c r="A58">
        <v>0.4425</v>
      </c>
      <c r="B58">
        <v>1.0721198890000001</v>
      </c>
      <c r="C58">
        <v>0.35109337130000001</v>
      </c>
      <c r="D58">
        <v>0.26956116619999998</v>
      </c>
      <c r="E58">
        <v>0.54270574390000004</v>
      </c>
      <c r="F58">
        <v>0.1001762905</v>
      </c>
      <c r="G58">
        <f>4*PI()*A58/('První protoyp'!$J$3*(1+1/(TAN(H58)*TAN(D58)))*('První protoyp'!$J$4*COS(H58)+'První protoyp'!$J$5*SIN(H58)))</f>
        <v>0.10662246290112204</v>
      </c>
      <c r="H58">
        <f>ATAN(2*'První protoyp'!$J$1/(3*A58*'První protoyp'!$J$2))</f>
        <v>0.27531236393310449</v>
      </c>
      <c r="I58">
        <f t="shared" si="0"/>
        <v>9.9447171438845388</v>
      </c>
      <c r="J58">
        <f t="shared" si="1"/>
        <v>10.274236501136633</v>
      </c>
    </row>
    <row r="59" spans="1:10">
      <c r="A59">
        <v>0.45</v>
      </c>
      <c r="B59">
        <v>1.0697668890000001</v>
      </c>
      <c r="C59">
        <v>0.3510476079</v>
      </c>
      <c r="D59">
        <v>0.2655569659</v>
      </c>
      <c r="E59">
        <v>0.54292831679999998</v>
      </c>
      <c r="F59">
        <v>9.8848376010000003E-2</v>
      </c>
      <c r="G59">
        <f>4*PI()*A59/('První protoyp'!$J$3*(1+1/(TAN(H59)*TAN(D59)))*('První protoyp'!$J$4*COS(H59)+'První protoyp'!$J$5*SIN(H59)))</f>
        <v>0.10508255596517831</v>
      </c>
      <c r="H59">
        <f>ATAN(2*'První protoyp'!$J$1/(3*A59*'První protoyp'!$J$2))</f>
        <v>0.27094685033842048</v>
      </c>
      <c r="I59">
        <f t="shared" si="0"/>
        <v>9.7152933663695205</v>
      </c>
      <c r="J59">
        <f t="shared" si="1"/>
        <v>10.024110996754255</v>
      </c>
    </row>
    <row r="60" spans="1:10">
      <c r="A60">
        <v>0.45750000000000002</v>
      </c>
      <c r="B60">
        <v>1.0675238890000001</v>
      </c>
      <c r="C60">
        <v>0.35101272109999998</v>
      </c>
      <c r="D60">
        <v>0.26166507659999999</v>
      </c>
      <c r="E60">
        <v>0.54312092779999999</v>
      </c>
      <c r="F60">
        <v>9.7549408579999997E-2</v>
      </c>
      <c r="G60">
        <f>4*PI()*A60/('První protoyp'!$J$3*(1+1/(TAN(H60)*TAN(D60)))*('První protoyp'!$J$4*COS(H60)+'První protoyp'!$J$5*SIN(H60)))</f>
        <v>0.1035840396158255</v>
      </c>
      <c r="H60">
        <f>ATAN(2*'První protoyp'!$J$1/(3*A60*'První protoyp'!$J$2))</f>
        <v>0.26671436996865677</v>
      </c>
      <c r="I60">
        <f t="shared" si="0"/>
        <v>9.4923045351473956</v>
      </c>
      <c r="J60">
        <f t="shared" si="1"/>
        <v>9.7816077346948251</v>
      </c>
    </row>
    <row r="61" spans="1:10">
      <c r="A61">
        <v>0.46500000000000002</v>
      </c>
      <c r="B61">
        <v>1.0653848889999999</v>
      </c>
      <c r="C61">
        <v>0.35097460229999999</v>
      </c>
      <c r="D61">
        <v>0.25787854910000002</v>
      </c>
      <c r="E61">
        <v>0.5432852775</v>
      </c>
      <c r="F61">
        <v>9.6279777760000004E-2</v>
      </c>
      <c r="G61">
        <f>4*PI()*A61/('První protoyp'!$J$3*(1+1/(TAN(H61)*TAN(D61)))*('První protoyp'!$J$4*COS(H61)+'První protoyp'!$J$5*SIN(H61)))</f>
        <v>0.10212440614863634</v>
      </c>
      <c r="H61">
        <f>ATAN(2*'První protoyp'!$J$1/(3*A61*'První protoyp'!$J$2))</f>
        <v>0.26260907801704608</v>
      </c>
      <c r="I61">
        <f t="shared" si="0"/>
        <v>9.275352490387176</v>
      </c>
      <c r="J61">
        <f t="shared" si="1"/>
        <v>9.5463918321985055</v>
      </c>
    </row>
    <row r="62" spans="1:10">
      <c r="A62">
        <v>0.47249999999999998</v>
      </c>
      <c r="B62">
        <v>1.0633428890000001</v>
      </c>
      <c r="C62">
        <v>0.3509492367</v>
      </c>
      <c r="D62">
        <v>0.25419636940000001</v>
      </c>
      <c r="E62">
        <v>0.54342295309999999</v>
      </c>
      <c r="F62">
        <v>9.5037514279999999E-2</v>
      </c>
      <c r="G62">
        <f>4*PI()*A62/('První protoyp'!$J$3*(1+1/(TAN(H62)*TAN(D62)))*('První protoyp'!$J$4*COS(H62)+'První protoyp'!$J$5*SIN(H62)))</f>
        <v>0.1007034256401723</v>
      </c>
      <c r="H62">
        <f>ATAN(2*'První protoyp'!$J$1/(3*A62*'První protoyp'!$J$2))</f>
        <v>0.25862545857321628</v>
      </c>
      <c r="I62">
        <f t="shared" si="0"/>
        <v>9.0643791341684263</v>
      </c>
      <c r="J62">
        <f t="shared" si="1"/>
        <v>9.3181472508808056</v>
      </c>
    </row>
    <row r="63" spans="1:10">
      <c r="A63">
        <v>0.48</v>
      </c>
      <c r="B63">
        <v>1.061391889</v>
      </c>
      <c r="C63">
        <v>0.35094271960000001</v>
      </c>
      <c r="D63">
        <v>0.25061573259999997</v>
      </c>
      <c r="E63">
        <v>0.54353543390000003</v>
      </c>
      <c r="F63">
        <v>9.3821467450000001E-2</v>
      </c>
      <c r="G63">
        <f>4*PI()*A63/('První protoyp'!$J$3*(1+1/(TAN(H63)*TAN(D63)))*('První protoyp'!$J$4*COS(H63)+'První protoyp'!$J$5*SIN(H63)))</f>
        <v>9.9320165326248988E-2</v>
      </c>
      <c r="H63">
        <f>ATAN(2*'První protoyp'!$J$1/(3*A63*'První protoyp'!$J$2))</f>
        <v>0.25475830243589487</v>
      </c>
      <c r="I63">
        <f t="shared" si="0"/>
        <v>8.8592237575591977</v>
      </c>
      <c r="J63">
        <f t="shared" si="1"/>
        <v>9.0965755254941758</v>
      </c>
    </row>
    <row r="64" spans="1:10">
      <c r="A64">
        <v>0.48749999999999999</v>
      </c>
      <c r="B64">
        <v>1.0595278889999999</v>
      </c>
      <c r="C64">
        <v>0.35092588050000001</v>
      </c>
      <c r="D64">
        <v>0.2471275828</v>
      </c>
      <c r="E64">
        <v>0.54362409619999996</v>
      </c>
      <c r="F64">
        <v>9.2633149770000006E-2</v>
      </c>
      <c r="G64">
        <f>4*PI()*A64/('První protoyp'!$J$3*(1+1/(TAN(H64)*TAN(D64)))*('První protoyp'!$J$4*COS(H64)+'První protoyp'!$J$5*SIN(H64)))</f>
        <v>9.7971256051116409E-2</v>
      </c>
      <c r="H64">
        <f>ATAN(2*'První protoyp'!$J$1/(3*A64*'První protoyp'!$J$2))</f>
        <v>0.25100268664303466</v>
      </c>
      <c r="I64">
        <f t="shared" si="0"/>
        <v>8.6593674957097946</v>
      </c>
      <c r="J64">
        <f t="shared" si="1"/>
        <v>8.8813945910906078</v>
      </c>
    </row>
    <row r="65" spans="1:10">
      <c r="A65">
        <v>0.495</v>
      </c>
      <c r="B65">
        <v>1.0577438889999999</v>
      </c>
      <c r="C65">
        <v>0.35094494100000001</v>
      </c>
      <c r="D65">
        <v>0.243736757</v>
      </c>
      <c r="E65">
        <v>0.54369023400000005</v>
      </c>
      <c r="F65">
        <v>9.1468416090000004E-2</v>
      </c>
      <c r="G65">
        <f>4*PI()*A65/('První protoyp'!$J$3*(1+1/(TAN(H65)*TAN(D65)))*('První protoyp'!$J$4*COS(H65)+'První protoyp'!$J$5*SIN(H65)))</f>
        <v>9.665870364310615E-2</v>
      </c>
      <c r="H65">
        <f>ATAN(2*'První protoyp'!$J$1/(3*A65*'První protoyp'!$J$2))</f>
        <v>0.24735395557182355</v>
      </c>
      <c r="I65">
        <f t="shared" si="0"/>
        <v>8.4650874883057252</v>
      </c>
      <c r="J65">
        <f t="shared" si="1"/>
        <v>8.6723377001319619</v>
      </c>
    </row>
    <row r="66" spans="1:10">
      <c r="A66">
        <v>0.50249999999999995</v>
      </c>
      <c r="B66">
        <v>1.056037889</v>
      </c>
      <c r="C66">
        <v>0.35093972070000001</v>
      </c>
      <c r="D66">
        <v>0.2404290972</v>
      </c>
      <c r="E66">
        <v>0.5437350447</v>
      </c>
      <c r="F66">
        <v>9.0331048620000007E-2</v>
      </c>
      <c r="G66">
        <f>4*PI()*A66/('První protoyp'!$J$3*(1+1/(TAN(H66)*TAN(D66)))*('První protoyp'!$J$4*COS(H66)+'První protoyp'!$J$5*SIN(H66)))</f>
        <v>9.5377132233275805E-2</v>
      </c>
      <c r="H66">
        <f>ATAN(2*'První protoyp'!$J$1/(3*A66*'První protoyp'!$J$2))</f>
        <v>0.2438077034746966</v>
      </c>
      <c r="I66">
        <f t="shared" si="0"/>
        <v>8.2755725417006385</v>
      </c>
      <c r="J66">
        <f t="shared" si="1"/>
        <v>8.4691524218771725</v>
      </c>
    </row>
    <row r="67" spans="1:10">
      <c r="A67">
        <v>0.51</v>
      </c>
      <c r="B67">
        <v>1.054403889</v>
      </c>
      <c r="C67">
        <v>0.35094986389999999</v>
      </c>
      <c r="D67">
        <v>0.23720848759999999</v>
      </c>
      <c r="E67">
        <v>0.54375965940000004</v>
      </c>
      <c r="F67">
        <v>8.9217446820000004E-2</v>
      </c>
      <c r="G67">
        <f>4*PI()*A67/('První protoyp'!$J$3*(1+1/(TAN(H67)*TAN(D67)))*('První protoyp'!$J$4*COS(H67)+'První protoyp'!$J$5*SIN(H67)))</f>
        <v>9.412815978622642E-2</v>
      </c>
      <c r="H67">
        <f>ATAN(2*'První protoyp'!$J$1/(3*A67*'První protoyp'!$J$2))</f>
        <v>0.24035975832980774</v>
      </c>
      <c r="I67">
        <f t="shared" ref="I67:I99" si="2">D67*180/PI()-5.5</f>
        <v>8.0910452041613219</v>
      </c>
      <c r="J67">
        <f t="shared" ref="J67:J99" si="3">H67*180/PI()-5.5</f>
        <v>8.2715997170824185</v>
      </c>
    </row>
    <row r="68" spans="1:10">
      <c r="A68">
        <v>0.51749999999999996</v>
      </c>
      <c r="B68">
        <v>1.0528378890000001</v>
      </c>
      <c r="C68">
        <v>0.3509763165</v>
      </c>
      <c r="D68">
        <v>0.23407195959999999</v>
      </c>
      <c r="E68">
        <v>0.5437651335</v>
      </c>
      <c r="F68">
        <v>8.8126914240000007E-2</v>
      </c>
      <c r="G68">
        <f>4*PI()*A68/('První protoyp'!$J$3*(1+1/(TAN(H68)*TAN(D68)))*('První protoyp'!$J$4*COS(H68)+'První protoyp'!$J$5*SIN(H68)))</f>
        <v>9.2910736759395374E-2</v>
      </c>
      <c r="H68">
        <f>ATAN(2*'První protoyp'!$J$1/(3*A68*'První protoyp'!$J$2))</f>
        <v>0.2370061668955652</v>
      </c>
      <c r="I68">
        <f t="shared" si="2"/>
        <v>7.9113353874367132</v>
      </c>
      <c r="J68">
        <f t="shared" si="3"/>
        <v>8.0794530816890955</v>
      </c>
    </row>
    <row r="69" spans="1:10">
      <c r="A69">
        <v>0.52500000000000002</v>
      </c>
      <c r="B69">
        <v>1.051335889</v>
      </c>
      <c r="C69">
        <v>0.35102716919999999</v>
      </c>
      <c r="D69">
        <v>0.2310178846</v>
      </c>
      <c r="E69">
        <v>0.54375245620000001</v>
      </c>
      <c r="F69">
        <v>8.7058269450000003E-2</v>
      </c>
      <c r="G69">
        <f>4*PI()*A69/('První protoyp'!$J$3*(1+1/(TAN(H69)*TAN(D69)))*('První protoyp'!$J$4*COS(H69)+'První protoyp'!$J$5*SIN(H69)))</f>
        <v>9.1724327423137714E-2</v>
      </c>
      <c r="H69">
        <f>ATAN(2*'První protoyp'!$J$1/(3*A69*'První protoyp'!$J$2))</f>
        <v>0.23374318086890142</v>
      </c>
      <c r="I69">
        <f t="shared" si="2"/>
        <v>7.736349779620296</v>
      </c>
      <c r="J69">
        <f t="shared" si="3"/>
        <v>7.8924977537510976</v>
      </c>
    </row>
    <row r="70" spans="1:10">
      <c r="A70">
        <v>0.53249999999999997</v>
      </c>
      <c r="B70">
        <v>1.0498958890000001</v>
      </c>
      <c r="C70">
        <v>0.35106393159999999</v>
      </c>
      <c r="D70">
        <v>0.2280369199</v>
      </c>
      <c r="E70">
        <v>0.54372254880000004</v>
      </c>
      <c r="F70">
        <v>8.6013600130000006E-2</v>
      </c>
      <c r="G70">
        <f>4*PI()*A70/('První protoyp'!$J$3*(1+1/(TAN(H70)*TAN(D70)))*('První protoyp'!$J$4*COS(H70)+'První protoyp'!$J$5*SIN(H70)))</f>
        <v>9.0565381194880529E-2</v>
      </c>
      <c r="H70">
        <f>ATAN(2*'První protoyp'!$J$1/(3*A70*'První protoyp'!$J$2))</f>
        <v>0.23056724405605092</v>
      </c>
      <c r="I70">
        <f t="shared" si="2"/>
        <v>7.565553083432814</v>
      </c>
      <c r="J70">
        <f t="shared" si="3"/>
        <v>7.7105299783745327</v>
      </c>
    </row>
    <row r="71" spans="1:10">
      <c r="A71">
        <v>0.54</v>
      </c>
      <c r="B71">
        <v>1.0485138890000001</v>
      </c>
      <c r="C71">
        <v>0.35110569149999998</v>
      </c>
      <c r="D71">
        <v>0.2251296663</v>
      </c>
      <c r="E71">
        <v>0.54367628320000005</v>
      </c>
      <c r="F71">
        <v>8.49909373E-2</v>
      </c>
      <c r="G71">
        <f>4*PI()*A71/('První protoyp'!$J$3*(1+1/(TAN(H71)*TAN(D71)))*('První protoyp'!$J$4*COS(H71)+'První protoyp'!$J$5*SIN(H71)))</f>
        <v>8.9434213459368625E-2</v>
      </c>
      <c r="H71">
        <f>ATAN(2*'První protoyp'!$J$1/(3*A71*'První protoyp'!$J$2))</f>
        <v>0.22747498047282769</v>
      </c>
      <c r="I71">
        <f t="shared" si="2"/>
        <v>7.3989797221786002</v>
      </c>
      <c r="J71">
        <f t="shared" si="3"/>
        <v>7.5333563259138412</v>
      </c>
    </row>
    <row r="72" spans="1:10">
      <c r="A72">
        <v>0.54749999999999999</v>
      </c>
      <c r="B72">
        <v>1.047186889</v>
      </c>
      <c r="C72">
        <v>0.35115124320000002</v>
      </c>
      <c r="D72">
        <v>0.2222933752</v>
      </c>
      <c r="E72">
        <v>0.54361447529999996</v>
      </c>
      <c r="F72">
        <v>8.3989764250000001E-2</v>
      </c>
      <c r="G72">
        <f>4*PI()*A72/('První protoyp'!$J$3*(1+1/(TAN(H72)*TAN(D72)))*('První protoyp'!$J$4*COS(H72)+'První protoyp'!$J$5*SIN(H72)))</f>
        <v>8.8329828778648686E-2</v>
      </c>
      <c r="H72">
        <f>ATAN(2*'První protoyp'!$J$1/(3*A72*'První protoyp'!$J$2))</f>
        <v>0.22446318329883336</v>
      </c>
      <c r="I72">
        <f t="shared" si="2"/>
        <v>7.236472212678084</v>
      </c>
      <c r="J72">
        <f t="shared" si="3"/>
        <v>7.3607930590945401</v>
      </c>
    </row>
    <row r="73" spans="1:10">
      <c r="A73">
        <v>0.55500000000000005</v>
      </c>
      <c r="B73">
        <v>1.0459118890000001</v>
      </c>
      <c r="C73">
        <v>0.3512049995</v>
      </c>
      <c r="D73">
        <v>0.21952632150000001</v>
      </c>
      <c r="E73">
        <v>0.54353789269999997</v>
      </c>
      <c r="F73">
        <v>8.3009200020000007E-2</v>
      </c>
      <c r="G73">
        <f>4*PI()*A73/('První protoyp'!$J$3*(1+1/(TAN(H73)*TAN(D73)))*('První protoyp'!$J$4*COS(H73)+'První protoyp'!$J$5*SIN(H73)))</f>
        <v>8.7251625540373953E-2</v>
      </c>
      <c r="H73">
        <f>ATAN(2*'První protoyp'!$J$1/(3*A73*'První protoyp'!$J$2))</f>
        <v>0.22152880461674798</v>
      </c>
      <c r="I73">
        <f t="shared" si="2"/>
        <v>7.077931713982025</v>
      </c>
      <c r="J73">
        <f t="shared" si="3"/>
        <v>7.1926655451178849</v>
      </c>
    </row>
    <row r="74" spans="1:10">
      <c r="A74">
        <v>0.5625</v>
      </c>
      <c r="B74">
        <v>1.0446868890000001</v>
      </c>
      <c r="C74">
        <v>0.3512470808</v>
      </c>
      <c r="D74">
        <v>0.2168229908</v>
      </c>
      <c r="E74">
        <v>0.5434472534</v>
      </c>
      <c r="F74">
        <v>8.2049999720000003E-2</v>
      </c>
      <c r="G74">
        <f>4*PI()*A74/('První protoyp'!$J$3*(1+1/(TAN(H74)*TAN(D74)))*('První protoyp'!$J$4*COS(H74)+'První protoyp'!$J$5*SIN(H74)))</f>
        <v>8.6197515205400282E-2</v>
      </c>
      <c r="H74">
        <f>ATAN(2*'První protoyp'!$J$1/(3*A74*'První protoyp'!$J$2))</f>
        <v>0.21866894587394195</v>
      </c>
      <c r="I74">
        <f t="shared" si="2"/>
        <v>6.9230422742438762</v>
      </c>
      <c r="J74">
        <f t="shared" si="3"/>
        <v>7.0288077091515113</v>
      </c>
    </row>
    <row r="75" spans="1:10">
      <c r="A75">
        <v>0.56999999999999995</v>
      </c>
      <c r="B75">
        <v>1.043507889</v>
      </c>
      <c r="C75">
        <v>0.35132276299999998</v>
      </c>
      <c r="D75">
        <v>0.2141883487</v>
      </c>
      <c r="E75">
        <v>0.54334324280000001</v>
      </c>
      <c r="F75">
        <v>8.1108612839999997E-2</v>
      </c>
      <c r="G75">
        <f>4*PI()*A75/('První protoyp'!$J$3*(1+1/(TAN(H75)*TAN(D75)))*('První protoyp'!$J$4*COS(H75)+'První protoyp'!$J$5*SIN(H75)))</f>
        <v>8.5169502641859379E-2</v>
      </c>
      <c r="H75">
        <f>ATAN(2*'První protoyp'!$J$1/(3*A75*'První protoyp'!$J$2))</f>
        <v>0.21588084900915402</v>
      </c>
      <c r="I75">
        <f t="shared" si="2"/>
        <v>6.7720884013863927</v>
      </c>
      <c r="J75">
        <f t="shared" si="3"/>
        <v>6.8690615259255061</v>
      </c>
    </row>
    <row r="76" spans="1:10">
      <c r="A76">
        <v>0.57750000000000001</v>
      </c>
      <c r="B76">
        <v>1.0423738890000001</v>
      </c>
      <c r="C76">
        <v>0.35139150990000001</v>
      </c>
      <c r="D76">
        <v>0.21161380329999999</v>
      </c>
      <c r="E76">
        <v>0.54322649349999996</v>
      </c>
      <c r="F76">
        <v>8.0187187780000002E-2</v>
      </c>
      <c r="G76">
        <f>4*PI()*A76/('První protoyp'!$J$3*(1+1/(TAN(H76)*TAN(D76)))*('První protoyp'!$J$4*COS(H76)+'První protoyp'!$J$5*SIN(H76)))</f>
        <v>8.4164285544089057E-2</v>
      </c>
      <c r="H76">
        <f>ATAN(2*'První protoyp'!$J$1/(3*A76*'První protoyp'!$J$2))</f>
        <v>0.21316188819196974</v>
      </c>
      <c r="I76">
        <f t="shared" si="2"/>
        <v>6.6245778158015707</v>
      </c>
      <c r="J76">
        <f t="shared" si="3"/>
        <v>6.7132765464394062</v>
      </c>
    </row>
    <row r="77" spans="1:10">
      <c r="A77">
        <v>0.58499999999999996</v>
      </c>
      <c r="B77">
        <v>1.0412828890000001</v>
      </c>
      <c r="C77">
        <v>0.35144575810000001</v>
      </c>
      <c r="D77">
        <v>0.20909621</v>
      </c>
      <c r="E77">
        <v>0.54309760569999999</v>
      </c>
      <c r="F77">
        <v>7.9285660669999994E-2</v>
      </c>
      <c r="G77">
        <f>4*PI()*A77/('První protoyp'!$J$3*(1+1/(TAN(H77)*TAN(D77)))*('První protoyp'!$J$4*COS(H77)+'První protoyp'!$J$5*SIN(H77)))</f>
        <v>8.3180685528039505E-2</v>
      </c>
      <c r="H77">
        <f>ATAN(2*'První protoyp'!$J$1/(3*A77*'První protoyp'!$J$2))</f>
        <v>0.21050956212735616</v>
      </c>
      <c r="I77">
        <f t="shared" si="2"/>
        <v>6.4803303451811587</v>
      </c>
      <c r="J77">
        <f t="shared" si="3"/>
        <v>6.5613094570445032</v>
      </c>
    </row>
    <row r="78" spans="1:10">
      <c r="A78">
        <v>0.59250000000000003</v>
      </c>
      <c r="B78">
        <v>1.040231889</v>
      </c>
      <c r="C78">
        <v>0.35151530869999997</v>
      </c>
      <c r="D78">
        <v>0.2066382216</v>
      </c>
      <c r="E78">
        <v>0.54295715150000001</v>
      </c>
      <c r="F78">
        <v>7.8401598959999999E-2</v>
      </c>
      <c r="G78">
        <f>4*PI()*A78/('První protoyp'!$J$3*(1+1/(TAN(H78)*TAN(D78)))*('První protoyp'!$J$4*COS(H78)+'První protoyp'!$J$5*SIN(H78)))</f>
        <v>8.2219792450910767E-2</v>
      </c>
      <c r="H78">
        <f>ATAN(2*'První protoyp'!$J$1/(3*A78*'První protoyp'!$J$2))</f>
        <v>0.20792148688160614</v>
      </c>
      <c r="I78">
        <f t="shared" si="2"/>
        <v>6.3394979837690464</v>
      </c>
      <c r="J78">
        <f t="shared" si="3"/>
        <v>6.4130236684007436</v>
      </c>
    </row>
    <row r="79" spans="1:10">
      <c r="A79">
        <v>0.6</v>
      </c>
      <c r="B79">
        <v>1.039218889</v>
      </c>
      <c r="C79">
        <v>0.3516029504</v>
      </c>
      <c r="D79">
        <v>0.20423831449999999</v>
      </c>
      <c r="E79">
        <v>0.5428056671</v>
      </c>
      <c r="F79">
        <v>7.7534358469999995E-2</v>
      </c>
      <c r="G79">
        <f>4*PI()*A79/('První protoyp'!$J$3*(1+1/(TAN(H79)*TAN(D79)))*('První protoyp'!$J$4*COS(H79)+'První protoyp'!$J$5*SIN(H79)))</f>
        <v>8.1281058115649965E-2</v>
      </c>
      <c r="H79">
        <f>ATAN(2*'První protoyp'!$J$1/(3*A79*'První protoyp'!$J$2))</f>
        <v>0.20539538918976741</v>
      </c>
      <c r="I79">
        <f t="shared" si="2"/>
        <v>6.2019934357155631</v>
      </c>
      <c r="J79">
        <f t="shared" si="3"/>
        <v>6.2682889320206474</v>
      </c>
    </row>
    <row r="80" spans="1:10">
      <c r="A80">
        <v>0.60750000000000004</v>
      </c>
      <c r="B80">
        <v>1.0382428889999999</v>
      </c>
      <c r="C80">
        <v>0.35168039540000001</v>
      </c>
      <c r="D80">
        <v>0.20189042500000001</v>
      </c>
      <c r="E80">
        <v>0.54264365209999998</v>
      </c>
      <c r="F80">
        <v>7.6685239629999999E-2</v>
      </c>
      <c r="G80">
        <f>4*PI()*A80/('První protoyp'!$J$3*(1+1/(TAN(H80)*TAN(D80)))*('První protoyp'!$J$4*COS(H80)+'První protoyp'!$J$5*SIN(H80)))</f>
        <v>8.0362148888528717E-2</v>
      </c>
      <c r="H80">
        <f>ATAN(2*'První protoyp'!$J$1/(3*A80*'První protoyp'!$J$2))</f>
        <v>0.20292910020800464</v>
      </c>
      <c r="I80">
        <f t="shared" si="2"/>
        <v>6.067469276602484</v>
      </c>
      <c r="J80">
        <f t="shared" si="3"/>
        <v>6.1269809823060228</v>
      </c>
    </row>
    <row r="81" spans="1:10">
      <c r="A81">
        <v>0.61499999999999999</v>
      </c>
      <c r="B81">
        <v>1.0373018890000001</v>
      </c>
      <c r="C81">
        <v>0.35175655119999999</v>
      </c>
      <c r="D81">
        <v>0.19959419980000001</v>
      </c>
      <c r="E81">
        <v>0.54247158510000004</v>
      </c>
      <c r="F81">
        <v>7.5853203709999997E-2</v>
      </c>
      <c r="G81">
        <f>4*PI()*A81/('První protoyp'!$J$3*(1+1/(TAN(H81)*TAN(D81)))*('První protoyp'!$J$4*COS(H81)+'První protoyp'!$J$5*SIN(H81)))</f>
        <v>7.9462967053027772E-2</v>
      </c>
      <c r="H81">
        <f>ATAN(2*'První protoyp'!$J$1/(3*A81*'První protoyp'!$J$2))</f>
        <v>0.20052054967741431</v>
      </c>
      <c r="I81">
        <f t="shared" si="2"/>
        <v>5.9359052638309002</v>
      </c>
      <c r="J81">
        <f t="shared" si="3"/>
        <v>5.9889812021592004</v>
      </c>
    </row>
    <row r="82" spans="1:10">
      <c r="A82">
        <v>0.62250000000000005</v>
      </c>
      <c r="B82">
        <v>1.036392889</v>
      </c>
      <c r="C82">
        <v>0.35188216589999999</v>
      </c>
      <c r="D82">
        <v>0.19735535160000001</v>
      </c>
      <c r="E82">
        <v>0.54228992730000003</v>
      </c>
      <c r="F82">
        <v>7.503471431E-2</v>
      </c>
      <c r="G82">
        <f>4*PI()*A82/('První protoyp'!$J$3*(1+1/(TAN(H82)*TAN(D82)))*('První protoyp'!$J$4*COS(H82)+'První protoyp'!$J$5*SIN(H82)))</f>
        <v>7.8585796705331223E-2</v>
      </c>
      <c r="H82">
        <f>ATAN(2*'První protoyp'!$J$1/(3*A82*'První protoyp'!$J$2))</f>
        <v>0.19816776046859533</v>
      </c>
      <c r="I82">
        <f t="shared" si="2"/>
        <v>5.8076287110004401</v>
      </c>
      <c r="J82">
        <f t="shared" si="3"/>
        <v>5.8541763104099491</v>
      </c>
    </row>
    <row r="83" spans="1:10">
      <c r="A83">
        <v>0.63</v>
      </c>
      <c r="B83">
        <v>1.0355168889999999</v>
      </c>
      <c r="C83">
        <v>0.35196423910000002</v>
      </c>
      <c r="D83">
        <v>0.1951587541</v>
      </c>
      <c r="E83">
        <v>0.54209908669999995</v>
      </c>
      <c r="F83">
        <v>7.4234997859999999E-2</v>
      </c>
      <c r="G83">
        <f>4*PI()*A83/('První protoyp'!$J$3*(1+1/(TAN(H83)*TAN(D83)))*('První protoyp'!$J$4*COS(H83)+'První protoyp'!$J$5*SIN(H83)))</f>
        <v>7.772473222724452E-2</v>
      </c>
      <c r="H83">
        <f>ATAN(2*'První protoyp'!$J$1/(3*A83*'První protoyp'!$J$2))</f>
        <v>0.19586884347881878</v>
      </c>
      <c r="I83">
        <f t="shared" si="2"/>
        <v>5.6817729449614518</v>
      </c>
      <c r="J83">
        <f t="shared" si="3"/>
        <v>5.7224580694448335</v>
      </c>
    </row>
    <row r="84" spans="1:10">
      <c r="A84">
        <v>0.63749999999999996</v>
      </c>
      <c r="B84">
        <v>1.034670889</v>
      </c>
      <c r="C84">
        <v>0.35205986709999998</v>
      </c>
      <c r="D84">
        <v>0.19301119</v>
      </c>
      <c r="E84">
        <v>0.5418994774</v>
      </c>
      <c r="F84">
        <v>7.3450151869999994E-2</v>
      </c>
      <c r="G84">
        <f>4*PI()*A84/('První protoyp'!$J$3*(1+1/(TAN(H84)*TAN(D84)))*('První protoyp'!$J$4*COS(H84)+'První protoyp'!$J$5*SIN(H84)))</f>
        <v>7.6882472464353493E-2</v>
      </c>
      <c r="H84">
        <f>ATAN(2*'První protoyp'!$J$1/(3*A84*'První protoyp'!$J$2))</f>
        <v>0.19362199285594542</v>
      </c>
      <c r="I84">
        <f t="shared" si="2"/>
        <v>5.5587265857976398</v>
      </c>
      <c r="J84">
        <f t="shared" si="3"/>
        <v>5.5937230115578505</v>
      </c>
    </row>
    <row r="85" spans="1:10">
      <c r="A85">
        <v>0.64500000000000002</v>
      </c>
      <c r="B85">
        <v>1.033853889</v>
      </c>
      <c r="C85">
        <v>0.35215523560000001</v>
      </c>
      <c r="D85">
        <v>0.19090921020000001</v>
      </c>
      <c r="E85">
        <v>0.5416914786</v>
      </c>
      <c r="F85">
        <v>7.2680594589999994E-2</v>
      </c>
      <c r="G85">
        <f>4*PI()*A85/('První protoyp'!$J$3*(1+1/(TAN(H85)*TAN(D85)))*('První protoyp'!$J$4*COS(H85)+'První protoyp'!$J$5*SIN(H85)))</f>
        <v>7.6057693829564482E-2</v>
      </c>
      <c r="H85">
        <f>ATAN(2*'První protoyp'!$J$1/(3*A85*'První protoyp'!$J$2))</f>
        <v>0.19142548152534322</v>
      </c>
      <c r="I85">
        <f t="shared" si="2"/>
        <v>5.4382920146358877</v>
      </c>
      <c r="J85">
        <f t="shared" si="3"/>
        <v>5.4678721826616776</v>
      </c>
    </row>
    <row r="86" spans="1:10">
      <c r="A86">
        <v>0.65249999999999997</v>
      </c>
      <c r="B86">
        <v>1.033064889</v>
      </c>
      <c r="C86">
        <v>0.35223824409999999</v>
      </c>
      <c r="D86">
        <v>0.18884974600000001</v>
      </c>
      <c r="E86">
        <v>0.54147544889999999</v>
      </c>
      <c r="F86">
        <v>7.1926623709999998E-2</v>
      </c>
      <c r="G86">
        <f>4*PI()*A86/('První protoyp'!$J$3*(1+1/(TAN(H86)*TAN(D86)))*('První protoyp'!$J$4*COS(H86)+'První protoyp'!$J$5*SIN(H86)))</f>
        <v>7.524921882492501E-2</v>
      </c>
      <c r="H86">
        <f>ATAN(2*'První protoyp'!$J$1/(3*A86*'První protoyp'!$J$2))</f>
        <v>0.18927765699797391</v>
      </c>
      <c r="I86">
        <f t="shared" si="2"/>
        <v>5.3202934079175996</v>
      </c>
      <c r="J86">
        <f t="shared" si="3"/>
        <v>5.3448109021087369</v>
      </c>
    </row>
    <row r="87" spans="1:10">
      <c r="A87">
        <v>0.66</v>
      </c>
      <c r="B87">
        <v>1.032301889</v>
      </c>
      <c r="C87">
        <v>0.3523405121</v>
      </c>
      <c r="D87">
        <v>0.186835848</v>
      </c>
      <c r="E87">
        <v>0.54125173839999996</v>
      </c>
      <c r="F87">
        <v>7.1186003930000005E-2</v>
      </c>
      <c r="G87">
        <f>4*PI()*A87/('První protoyp'!$J$3*(1+1/(TAN(H87)*TAN(D87)))*('První protoyp'!$J$4*COS(H87)+'První protoyp'!$J$5*SIN(H87)))</f>
        <v>7.4458276851736116E-2</v>
      </c>
      <c r="H87">
        <f>ATAN(2*'První protoyp'!$J$1/(3*A87*'První protoyp'!$J$2))</f>
        <v>0.18717693743956257</v>
      </c>
      <c r="I87">
        <f t="shared" si="2"/>
        <v>5.2049055521477641</v>
      </c>
      <c r="J87">
        <f t="shared" si="3"/>
        <v>5.2244485374711811</v>
      </c>
    </row>
    <row r="88" spans="1:10">
      <c r="A88">
        <v>0.66749999999999998</v>
      </c>
      <c r="B88">
        <v>1.0315638890000001</v>
      </c>
      <c r="C88">
        <v>0.35245666060000003</v>
      </c>
      <c r="D88">
        <v>0.1848654149</v>
      </c>
      <c r="E88">
        <v>0.54102067119999997</v>
      </c>
      <c r="F88">
        <v>7.0458694229999994E-2</v>
      </c>
      <c r="G88">
        <f>4*PI()*A88/('První protoyp'!$J$3*(1+1/(TAN(H88)*TAN(D88)))*('První protoyp'!$J$4*COS(H88)+'První protoyp'!$J$5*SIN(H88)))</f>
        <v>7.3684068409393497E-2</v>
      </c>
      <c r="H88">
        <f>ATAN(2*'První protoyp'!$J$1/(3*A88*'První protoyp'!$J$2))</f>
        <v>0.18512180798236297</v>
      </c>
      <c r="I88">
        <f t="shared" si="2"/>
        <v>5.0920080517048838</v>
      </c>
      <c r="J88">
        <f t="shared" si="3"/>
        <v>5.1066982932206315</v>
      </c>
    </row>
    <row r="89" spans="1:10">
      <c r="A89">
        <v>0.67500000000000004</v>
      </c>
      <c r="B89">
        <v>1.030849889</v>
      </c>
      <c r="C89">
        <v>0.35258344419999998</v>
      </c>
      <c r="D89">
        <v>0.18293671489999999</v>
      </c>
      <c r="E89">
        <v>0.54078255460000002</v>
      </c>
      <c r="F89">
        <v>6.9744531550000002E-2</v>
      </c>
      <c r="G89">
        <f>4*PI()*A89/('První protoyp'!$J$3*(1+1/(TAN(H89)*TAN(D89)))*('První protoyp'!$J$4*COS(H89)+'První protoyp'!$J$5*SIN(H89)))</f>
        <v>7.2925937260780657E-2</v>
      </c>
      <c r="H89">
        <f>ATAN(2*'První protoyp'!$J$1/(3*A89*'První protoyp'!$J$2))</f>
        <v>0.1831108172624841</v>
      </c>
      <c r="I89">
        <f t="shared" si="2"/>
        <v>4.9815016817580009</v>
      </c>
      <c r="J89">
        <f t="shared" si="3"/>
        <v>4.9914770123315986</v>
      </c>
    </row>
    <row r="90" spans="1:10">
      <c r="A90">
        <v>0.6825</v>
      </c>
      <c r="B90">
        <v>1.0301598890000001</v>
      </c>
      <c r="C90">
        <v>0.3526749911</v>
      </c>
      <c r="D90">
        <v>0.18104241939999999</v>
      </c>
      <c r="E90">
        <v>0.54053766979999995</v>
      </c>
      <c r="F90">
        <v>6.9045739450000004E-2</v>
      </c>
      <c r="G90">
        <f>4*PI()*A90/('První protoyp'!$J$3*(1+1/(TAN(H90)*TAN(D90)))*('První protoyp'!$J$4*COS(H90)+'První protoyp'!$J$5*SIN(H90)))</f>
        <v>7.2181018194890992E-2</v>
      </c>
      <c r="H90">
        <f>ATAN(2*'První protoyp'!$J$1/(3*A90*'První protoyp'!$J$2))</f>
        <v>0.18114257416707796</v>
      </c>
      <c r="I90">
        <f t="shared" si="2"/>
        <v>4.8729665444573769</v>
      </c>
      <c r="J90">
        <f t="shared" si="3"/>
        <v>4.8787049899090604</v>
      </c>
    </row>
    <row r="91" spans="1:10">
      <c r="A91">
        <v>0.69</v>
      </c>
      <c r="B91">
        <v>1.0294908890000001</v>
      </c>
      <c r="C91">
        <v>0.3528214133</v>
      </c>
      <c r="D91">
        <v>0.17919338009999999</v>
      </c>
      <c r="E91">
        <v>0.54028631719999998</v>
      </c>
      <c r="F91">
        <v>6.8356923789999996E-2</v>
      </c>
      <c r="G91">
        <f>4*PI()*A91/('První protoyp'!$J$3*(1+1/(TAN(H91)*TAN(D91)))*('První protoyp'!$J$4*COS(H91)+'První protoyp'!$J$5*SIN(H91)))</f>
        <v>7.1453612391823532E-2</v>
      </c>
      <c r="H91">
        <f>ATAN(2*'První protoyp'!$J$1/(3*A91*'První protoyp'!$J$2))</f>
        <v>0.1792157447769025</v>
      </c>
      <c r="I91">
        <f t="shared" si="2"/>
        <v>4.7670243964135519</v>
      </c>
      <c r="J91">
        <f t="shared" si="3"/>
        <v>4.7683057980102408</v>
      </c>
    </row>
    <row r="92" spans="1:10">
      <c r="A92">
        <v>0.69750000000000001</v>
      </c>
      <c r="B92">
        <v>1.028843889</v>
      </c>
      <c r="C92">
        <v>0.35293576989999997</v>
      </c>
      <c r="D92">
        <v>0.1773769556</v>
      </c>
      <c r="E92">
        <v>0.54002873929999995</v>
      </c>
      <c r="F92">
        <v>6.7682603699999996E-2</v>
      </c>
      <c r="G92">
        <f>4*PI()*A92/('První protoyp'!$J$3*(1+1/(TAN(H92)*TAN(D92)))*('První protoyp'!$J$4*COS(H92)+'První protoyp'!$J$5*SIN(H92)))</f>
        <v>7.0738755857551169E-2</v>
      </c>
      <c r="H92">
        <f>ATAN(2*'První protoyp'!$J$1/(3*A92*'První protoyp'!$J$2))</f>
        <v>0.17732904949089165</v>
      </c>
      <c r="I92">
        <f t="shared" si="2"/>
        <v>4.6629509387593924</v>
      </c>
      <c r="J92">
        <f t="shared" si="3"/>
        <v>4.6602061208945909</v>
      </c>
    </row>
    <row r="93" spans="1:10">
      <c r="A93">
        <v>0.70499999999999996</v>
      </c>
      <c r="B93">
        <v>1.028217889</v>
      </c>
      <c r="C93">
        <v>0.35302138779999997</v>
      </c>
      <c r="D93">
        <v>0.1755926421</v>
      </c>
      <c r="E93">
        <v>0.53976518699999998</v>
      </c>
      <c r="F93">
        <v>6.7022221569999998E-2</v>
      </c>
      <c r="G93">
        <f>4*PI()*A93/('První protoyp'!$J$3*(1+1/(TAN(H93)*TAN(D93)))*('První protoyp'!$J$4*COS(H93)+'První protoyp'!$J$5*SIN(H93)))</f>
        <v>7.0036267997392862E-2</v>
      </c>
      <c r="H93">
        <f>ATAN(2*'První protoyp'!$J$1/(3*A93*'První protoyp'!$J$2))</f>
        <v>0.17548126032038094</v>
      </c>
      <c r="I93">
        <f t="shared" si="2"/>
        <v>4.5607173058811767</v>
      </c>
      <c r="J93">
        <f t="shared" si="3"/>
        <v>4.5543355999943476</v>
      </c>
    </row>
    <row r="94" spans="1:10">
      <c r="A94">
        <v>0.71250000000000002</v>
      </c>
      <c r="B94">
        <v>1.0276098890000001</v>
      </c>
      <c r="C94">
        <v>0.3531823295</v>
      </c>
      <c r="D94">
        <v>0.17385280819999999</v>
      </c>
      <c r="E94">
        <v>0.53949592670000002</v>
      </c>
      <c r="F94">
        <v>6.6369816420000005E-2</v>
      </c>
      <c r="G94">
        <f>4*PI()*A94/('První protoyp'!$J$3*(1+1/(TAN(H94)*TAN(D94)))*('První protoyp'!$J$4*COS(H94)+'První protoyp'!$J$5*SIN(H94)))</f>
        <v>6.9351050572485792E-2</v>
      </c>
      <c r="H94">
        <f>ATAN(2*'První protoyp'!$J$1/(3*A94*'První protoyp'!$J$2))</f>
        <v>0.17367119834157382</v>
      </c>
      <c r="I94">
        <f t="shared" si="2"/>
        <v>4.4610321663573895</v>
      </c>
      <c r="J94">
        <f t="shared" si="3"/>
        <v>4.450626687951603</v>
      </c>
    </row>
    <row r="95" spans="1:10">
      <c r="A95">
        <v>0.72</v>
      </c>
      <c r="B95">
        <v>1.027021889</v>
      </c>
      <c r="C95">
        <v>0.35328343470000001</v>
      </c>
      <c r="D95">
        <v>0.17213910539999999</v>
      </c>
      <c r="E95">
        <v>0.53922115000000004</v>
      </c>
      <c r="F95">
        <v>6.5732402859999997E-2</v>
      </c>
      <c r="G95">
        <f>4*PI()*A95/('První protoyp'!$J$3*(1+1/(TAN(H95)*TAN(D95)))*('První protoyp'!$J$4*COS(H95)+'První protoyp'!$J$5*SIN(H95)))</f>
        <v>6.8675877311314831E-2</v>
      </c>
      <c r="H95">
        <f>ATAN(2*'První protoyp'!$J$1/(3*A95*'První protoyp'!$J$2))</f>
        <v>0.17189773129569183</v>
      </c>
      <c r="I95">
        <f t="shared" si="2"/>
        <v>4.3628442285776377</v>
      </c>
      <c r="J95">
        <f t="shared" si="3"/>
        <v>4.34901451111703</v>
      </c>
    </row>
    <row r="96" spans="1:10">
      <c r="A96">
        <v>0.72750000000000004</v>
      </c>
      <c r="B96">
        <v>1.0264508889999999</v>
      </c>
      <c r="C96">
        <v>0.35343556199999998</v>
      </c>
      <c r="D96">
        <v>0.17046468149999999</v>
      </c>
      <c r="E96">
        <v>0.53894110179999999</v>
      </c>
      <c r="F96">
        <v>6.5103737009999996E-2</v>
      </c>
      <c r="G96">
        <f>4*PI()*A96/('První protoyp'!$J$3*(1+1/(TAN(H96)*TAN(D96)))*('První protoyp'!$J$4*COS(H96)+'První protoyp'!$J$5*SIN(H96)))</f>
        <v>6.8015957545660991E-2</v>
      </c>
      <c r="H96">
        <f>ATAN(2*'První protoyp'!$J$1/(3*A96*'První protoyp'!$J$2))</f>
        <v>0.17015977132703625</v>
      </c>
      <c r="I96">
        <f t="shared" si="2"/>
        <v>4.2669068059918018</v>
      </c>
      <c r="J96">
        <f t="shared" si="3"/>
        <v>4.2494367399503759</v>
      </c>
    </row>
    <row r="97" spans="1:10">
      <c r="A97">
        <v>0.73499999999999999</v>
      </c>
      <c r="B97">
        <v>1.0258978889999999</v>
      </c>
      <c r="C97">
        <v>0.3535520996</v>
      </c>
      <c r="D97">
        <v>0.16881770330000001</v>
      </c>
      <c r="E97">
        <v>0.53865596579999997</v>
      </c>
      <c r="F97">
        <v>6.4488140020000001E-2</v>
      </c>
      <c r="G97">
        <f>4*PI()*A97/('První protoyp'!$J$3*(1+1/(TAN(H97)*TAN(D97)))*('První protoyp'!$J$4*COS(H97)+'První protoyp'!$J$5*SIN(H97)))</f>
        <v>6.7366632354886491E-2</v>
      </c>
      <c r="H97">
        <f>ATAN(2*'První protoyp'!$J$1/(3*A97*'První protoyp'!$J$2))</f>
        <v>0.16845627284991288</v>
      </c>
      <c r="I97">
        <f t="shared" si="2"/>
        <v>4.1725419061817508</v>
      </c>
      <c r="J97">
        <f t="shared" si="3"/>
        <v>4.1518334668042431</v>
      </c>
    </row>
    <row r="98" spans="1:10">
      <c r="A98">
        <v>0.74250000000000005</v>
      </c>
      <c r="B98">
        <v>1.025361889</v>
      </c>
      <c r="C98">
        <v>0.35364757299999999</v>
      </c>
      <c r="D98">
        <v>0.1671992011</v>
      </c>
      <c r="E98">
        <v>0.53836594010000005</v>
      </c>
      <c r="F98">
        <v>6.3884527770000005E-2</v>
      </c>
      <c r="G98">
        <f>4*PI()*A98/('První protoyp'!$J$3*(1+1/(TAN(H98)*TAN(D98)))*('První protoyp'!$J$4*COS(H98)+'První protoyp'!$J$5*SIN(H98)))</f>
        <v>6.6728322621121189E-2</v>
      </c>
      <c r="H98">
        <f>ATAN(2*'První protoyp'!$J$1/(3*A98*'První protoyp'!$J$2))</f>
        <v>0.16678623053603475</v>
      </c>
      <c r="I98">
        <f t="shared" si="2"/>
        <v>4.079808560989111</v>
      </c>
      <c r="J98">
        <f t="shared" si="3"/>
        <v>4.0561470906107644</v>
      </c>
    </row>
    <row r="99" spans="1:10">
      <c r="A99">
        <v>0.75</v>
      </c>
      <c r="B99">
        <v>1.024840889</v>
      </c>
      <c r="C99">
        <v>0.35379423399999999</v>
      </c>
      <c r="D99">
        <v>0.16561718310000001</v>
      </c>
      <c r="E99">
        <v>0.53807123430000003</v>
      </c>
      <c r="F99">
        <v>6.3288884429999998E-2</v>
      </c>
      <c r="G99">
        <f>4*PI()*A99/('První protoyp'!$J$3*(1+1/(TAN(H99)*TAN(D99)))*('První protoyp'!$J$4*COS(H99)+'První protoyp'!$J$5*SIN(H99)))</f>
        <v>6.6104209156831503E-2</v>
      </c>
      <c r="H99">
        <f>ATAN(2*'První protoyp'!$J$1/(3*A99*'První protoyp'!$J$2))</f>
        <v>0.16514867741462683</v>
      </c>
      <c r="I99">
        <f t="shared" si="2"/>
        <v>3.9891656064753853</v>
      </c>
      <c r="J99">
        <f t="shared" si="3"/>
        <v>3.9623222080256166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První protoyp</vt:lpstr>
      <vt:lpstr>První prototyp podle Glouerta</vt:lpstr>
      <vt:lpstr>List3</vt:lpstr>
      <vt:lpstr>'První prototyp podle Glouerta'!Data_pro_první_vrtuli___Glauert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Honza</cp:lastModifiedBy>
  <dcterms:created xsi:type="dcterms:W3CDTF">2012-01-22T16:53:17Z</dcterms:created>
  <dcterms:modified xsi:type="dcterms:W3CDTF">2012-02-14T15:35:51Z</dcterms:modified>
</cp:coreProperties>
</file>