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DFFC612-B49A-4F30-B91D-8A8E207EDF0E}" xr6:coauthVersionLast="47" xr6:coauthVersionMax="47" xr10:uidLastSave="{00000000-0000-0000-0000-000000000000}"/>
  <bookViews>
    <workbookView xWindow="57480" yWindow="-120" windowWidth="38640" windowHeight="21840" tabRatio="748" activeTab="6" xr2:uid="{00000000-000D-0000-FFFF-FFFF00000000}"/>
  </bookViews>
  <sheets>
    <sheet name="财政局-快报" sheetId="9" r:id="rId1"/>
    <sheet name="国资委-企业财务快报" sheetId="1" r:id="rId2"/>
    <sheet name="企业财务快报补充统计报表" sheetId="2" r:id="rId3"/>
    <sheet name="企业财务快报利润因素分析表" sheetId="3" r:id="rId4"/>
    <sheet name="企业财务快报预报表" sheetId="4" r:id="rId5"/>
    <sheet name="资产负债表" sheetId="12" r:id="rId6"/>
    <sheet name="利润表" sheetId="13" r:id="rId7"/>
    <sheet name="现金流量表" sheetId="14" r:id="rId8"/>
    <sheet name="科目余额表（5级含未过账）" sheetId="11" r:id="rId9"/>
    <sheet name="上年科目余额表" sheetId="17" r:id="rId10"/>
    <sheet name="Sheet1" sheetId="16" r:id="rId11"/>
    <sheet name="科目余额表2022" sheetId="15" state="hidden" r:id="rId12"/>
  </sheets>
  <definedNames>
    <definedName name="_xlnm._FilterDatabase" localSheetId="8" hidden="1">'科目余额表（5级含未过账）'!$A$2:$L$1965</definedName>
    <definedName name="_xlnm._FilterDatabase" localSheetId="9" hidden="1">上年科目余额表!$A$2:$L$1764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4" l="1"/>
  <c r="B3" i="14"/>
  <c r="G73" i="13"/>
  <c r="F73" i="13"/>
  <c r="E73" i="13"/>
  <c r="D73" i="13"/>
  <c r="G72" i="13"/>
  <c r="F72" i="13"/>
  <c r="E72" i="13"/>
  <c r="D72" i="13"/>
  <c r="G71" i="13"/>
  <c r="F71" i="13"/>
  <c r="E71" i="13"/>
  <c r="D71" i="13"/>
  <c r="G53" i="13"/>
  <c r="F53" i="13"/>
  <c r="E53" i="13"/>
  <c r="D53" i="13"/>
  <c r="G52" i="13"/>
  <c r="F52" i="13"/>
  <c r="E52" i="13"/>
  <c r="D52" i="13"/>
  <c r="G50" i="13"/>
  <c r="F50" i="13"/>
  <c r="E50" i="13"/>
  <c r="D50" i="13"/>
  <c r="G49" i="13"/>
  <c r="F49" i="13"/>
  <c r="E49" i="13"/>
  <c r="D49" i="13"/>
  <c r="G47" i="13"/>
  <c r="F47" i="13"/>
  <c r="E47" i="13"/>
  <c r="D47" i="13"/>
  <c r="G45" i="13"/>
  <c r="F45" i="13"/>
  <c r="E45" i="13"/>
  <c r="D45" i="13"/>
  <c r="G44" i="13"/>
  <c r="F44" i="13"/>
  <c r="E44" i="13"/>
  <c r="D44" i="13"/>
  <c r="G43" i="13"/>
  <c r="F43" i="13"/>
  <c r="E43" i="13"/>
  <c r="D43" i="13"/>
  <c r="G42" i="13"/>
  <c r="F42" i="13"/>
  <c r="E42" i="13"/>
  <c r="D42" i="13"/>
  <c r="G41" i="13"/>
  <c r="F41" i="13"/>
  <c r="E41" i="13"/>
  <c r="D41" i="13"/>
  <c r="G40" i="13"/>
  <c r="F40" i="13"/>
  <c r="E40" i="13"/>
  <c r="D40" i="13"/>
  <c r="G39" i="13"/>
  <c r="F39" i="13"/>
  <c r="E39" i="13"/>
  <c r="D39" i="13"/>
  <c r="G38" i="13"/>
  <c r="F38" i="13"/>
  <c r="E38" i="13"/>
  <c r="D38" i="13"/>
  <c r="G37" i="13"/>
  <c r="F37" i="13"/>
  <c r="E37" i="13"/>
  <c r="D37" i="13"/>
  <c r="G36" i="13"/>
  <c r="F36" i="13"/>
  <c r="E36" i="13"/>
  <c r="D36" i="13"/>
  <c r="G35" i="13"/>
  <c r="F35" i="13"/>
  <c r="E35" i="13"/>
  <c r="D35" i="13"/>
  <c r="G30" i="13"/>
  <c r="F30" i="13"/>
  <c r="E30" i="13"/>
  <c r="D30" i="13"/>
  <c r="G29" i="13"/>
  <c r="F29" i="13"/>
  <c r="E29" i="13"/>
  <c r="D29" i="13"/>
  <c r="G27" i="13"/>
  <c r="F27" i="13"/>
  <c r="E27" i="13"/>
  <c r="D27" i="13"/>
  <c r="G26" i="13"/>
  <c r="F26" i="13"/>
  <c r="E26" i="13"/>
  <c r="D26" i="13"/>
  <c r="G25" i="13"/>
  <c r="F25" i="13"/>
  <c r="E25" i="13"/>
  <c r="D25" i="13"/>
  <c r="G24" i="13"/>
  <c r="F24" i="13"/>
  <c r="E24" i="13"/>
  <c r="D24" i="13"/>
  <c r="G23" i="13"/>
  <c r="F23" i="13"/>
  <c r="E23" i="13"/>
  <c r="D23" i="13"/>
  <c r="G22" i="13"/>
  <c r="F22" i="13"/>
  <c r="E22" i="13"/>
  <c r="D22" i="13"/>
  <c r="G21" i="13"/>
  <c r="F21" i="13"/>
  <c r="E21" i="13"/>
  <c r="D21" i="13"/>
  <c r="G20" i="13"/>
  <c r="F20" i="13"/>
  <c r="E20" i="13"/>
  <c r="D20" i="13"/>
  <c r="G12" i="13"/>
  <c r="F12" i="13"/>
  <c r="E12" i="13"/>
  <c r="D12" i="13"/>
  <c r="G11" i="13"/>
  <c r="F11" i="13"/>
  <c r="E11" i="13"/>
  <c r="D11" i="13"/>
  <c r="G7" i="13"/>
  <c r="F7" i="13"/>
  <c r="E7" i="13"/>
  <c r="D7" i="13"/>
  <c r="G6" i="13"/>
  <c r="F6" i="13"/>
  <c r="E6" i="13"/>
  <c r="D6" i="13"/>
  <c r="B4" i="13"/>
  <c r="A2" i="13"/>
  <c r="E74" i="9"/>
  <c r="D74" i="9"/>
  <c r="C7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E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直接贴去年数据</t>
        </r>
      </text>
    </comment>
    <comment ref="A65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清除所有，提示是什么数就是什么数</t>
        </r>
      </text>
    </comment>
  </commentList>
</comments>
</file>

<file path=xl/sharedStrings.xml><?xml version="1.0" encoding="utf-8"?>
<sst xmlns="http://schemas.openxmlformats.org/spreadsheetml/2006/main" count="10515" uniqueCount="5110">
  <si>
    <t>项目</t>
  </si>
  <si>
    <t>行次</t>
  </si>
  <si>
    <t>本月数</t>
  </si>
  <si>
    <t>本年累计</t>
  </si>
  <si>
    <t>上年同期</t>
  </si>
  <si>
    <t>1.营业总收入</t>
  </si>
  <si>
    <t>2.营业成本</t>
  </si>
  <si>
    <t>3.税金及附加</t>
  </si>
  <si>
    <t>4.销售费用</t>
  </si>
  <si>
    <t>5.管理费用</t>
  </si>
  <si>
    <t>6.研发费用</t>
  </si>
  <si>
    <t>7.财务费用</t>
  </si>
  <si>
    <t xml:space="preserve">  其中：利息费用</t>
  </si>
  <si>
    <t xml:space="preserve">        汇兑净损失（净收益以“-”号填列）</t>
  </si>
  <si>
    <t>10.其他收益</t>
  </si>
  <si>
    <t>8.其他收益</t>
  </si>
  <si>
    <t>8.资产减值损失（损失以“-”号填列）</t>
  </si>
  <si>
    <t>11.投资收益（损失以“-”号填列）</t>
  </si>
  <si>
    <t>9.投资收益（损失以“-”号填列）</t>
  </si>
  <si>
    <t>9.信用减值损失（损失以“-”号填列）</t>
  </si>
  <si>
    <t xml:space="preserve">   其中：对联营企业和合营企业的投资收益</t>
  </si>
  <si>
    <t>12.公允价值变动收益（损失以“-”号填列）</t>
  </si>
  <si>
    <t>10.公允价值变动收益（损失以“-”号填列）</t>
  </si>
  <si>
    <t>11.信用减值损失（损失以“-”号填列）</t>
  </si>
  <si>
    <t>12.资产减值损失（损失以“-”号填列）</t>
  </si>
  <si>
    <t>13.资产处置收益（损失以“-”号填列）</t>
  </si>
  <si>
    <t>14.营业利润（亏损以“－”号填列）</t>
  </si>
  <si>
    <t>15.营业外收支净额</t>
  </si>
  <si>
    <t xml:space="preserve">   其中：政府补助</t>
  </si>
  <si>
    <t>16.利润总额（亏损以“－”号填列）</t>
  </si>
  <si>
    <t>17.净利润（亏损以“－”号填列）</t>
  </si>
  <si>
    <t xml:space="preserve">   其中：归属于母公司所有者的净利润</t>
  </si>
  <si>
    <t>18.资产总额</t>
  </si>
  <si>
    <t>19.流动资产</t>
  </si>
  <si>
    <t xml:space="preserve">   其中：货币资金</t>
  </si>
  <si>
    <t xml:space="preserve">         应收票据</t>
  </si>
  <si>
    <t xml:space="preserve">         应收账款</t>
  </si>
  <si>
    <t xml:space="preserve">         存货</t>
  </si>
  <si>
    <t xml:space="preserve">          其中：原材料</t>
  </si>
  <si>
    <t xml:space="preserve">                库存商品(产成品)</t>
  </si>
  <si>
    <t xml:space="preserve">         合同资产</t>
  </si>
  <si>
    <t>20.负债总额</t>
  </si>
  <si>
    <t>21.流动负债</t>
  </si>
  <si>
    <t xml:space="preserve">   其中：应付票据</t>
  </si>
  <si>
    <t xml:space="preserve">         应付账款</t>
  </si>
  <si>
    <t>22.带息负债总额</t>
  </si>
  <si>
    <t xml:space="preserve">   其中：银行借款</t>
  </si>
  <si>
    <t xml:space="preserve">         应付债券</t>
  </si>
  <si>
    <t>23.所有者权益总额</t>
  </si>
  <si>
    <t>23.所有者权益（或股东权益）总额</t>
  </si>
  <si>
    <t xml:space="preserve">   其中：其他权益工具</t>
  </si>
  <si>
    <t xml:space="preserve">   其中：归属于母公司的所有者权益总额</t>
  </si>
  <si>
    <t xml:space="preserve">         其中：永续债</t>
  </si>
  <si>
    <t>24.经营活动产生的现金流量净额</t>
  </si>
  <si>
    <t xml:space="preserve">               优先股</t>
  </si>
  <si>
    <t xml:space="preserve">   其中：经营活动现金流入</t>
  </si>
  <si>
    <t xml:space="preserve">   归属于母公司的所有者权益（或股东权益）总额</t>
  </si>
  <si>
    <t>25.资本化利息支出</t>
  </si>
  <si>
    <t>26.应交税费总额</t>
  </si>
  <si>
    <t xml:space="preserve">   其中：应交增值税</t>
  </si>
  <si>
    <t xml:space="preserve">         应交消费税</t>
  </si>
  <si>
    <t xml:space="preserve">         应交所得税</t>
  </si>
  <si>
    <t>27.已交税费总额</t>
  </si>
  <si>
    <t xml:space="preserve">   其中：已交增值税</t>
  </si>
  <si>
    <t xml:space="preserve">         已交消费税</t>
  </si>
  <si>
    <t xml:space="preserve">         已交所得税</t>
  </si>
  <si>
    <t>28.应发职工薪酬总额</t>
  </si>
  <si>
    <t>29.实际发放职工薪酬总额</t>
  </si>
  <si>
    <t>28.应发职工薪酬（不含劳务派遣费用）</t>
  </si>
  <si>
    <t xml:space="preserve">   其中：职工工资总额</t>
  </si>
  <si>
    <t xml:space="preserve">   其中：应发职工工资总额</t>
  </si>
  <si>
    <t xml:space="preserve">         其中：在岗职工工资总额</t>
  </si>
  <si>
    <t xml:space="preserve">         其中：应发在岗职工工资总额</t>
  </si>
  <si>
    <t xml:space="preserve">         劳务派遣费用</t>
  </si>
  <si>
    <t>29.实际发放职工薪酬（不含劳务派遣费用）</t>
  </si>
  <si>
    <t>29.职工人数（人）（不含劳务派遣人员）</t>
  </si>
  <si>
    <t>30.职工人数（人）（不含劳务派遣人员）</t>
  </si>
  <si>
    <t xml:space="preserve">   其中：实际发放职工工资总额</t>
  </si>
  <si>
    <t xml:space="preserve">   其中：在岗职工人数（人）</t>
  </si>
  <si>
    <t xml:space="preserve">         其中：实际发放在岗职工工资总额</t>
  </si>
  <si>
    <t>30.从业人员人数（人）</t>
  </si>
  <si>
    <t>31.从业人员人数（人）</t>
  </si>
  <si>
    <t>31.固定资产投资额</t>
  </si>
  <si>
    <t xml:space="preserve">   其中：劳务派遣人数</t>
  </si>
  <si>
    <t>32.固定资产投资额</t>
  </si>
  <si>
    <t>33.劳动生产总值</t>
  </si>
  <si>
    <t>34.工业总产值</t>
  </si>
  <si>
    <t>32.计提的资产折旧额</t>
  </si>
  <si>
    <t>33.计提折旧额</t>
  </si>
  <si>
    <t>35.工业销售产值</t>
  </si>
  <si>
    <t>35.工业总产值</t>
  </si>
  <si>
    <t>34.劳动生产总值</t>
  </si>
  <si>
    <t>36.出口产品销售收入</t>
  </si>
  <si>
    <t>36.工业销售产值</t>
  </si>
  <si>
    <t>37.新产品产值</t>
  </si>
  <si>
    <t>37.出口产品销售收入</t>
  </si>
  <si>
    <t>38.新产品产值</t>
  </si>
  <si>
    <t>39.三新营业收入</t>
  </si>
  <si>
    <t>40.研发（R&amp;D）经费投入</t>
  </si>
  <si>
    <t>41.上市公司市值</t>
  </si>
  <si>
    <t>38.研发（R&amp;D）经费投入</t>
  </si>
  <si>
    <t>填报表</t>
  </si>
  <si>
    <t>上年同期（取金蝶）</t>
  </si>
  <si>
    <t>——</t>
  </si>
  <si>
    <t>同比增减（%）</t>
  </si>
  <si>
    <t>一、两金压降情况：</t>
  </si>
  <si>
    <t>--</t>
  </si>
  <si>
    <t>1.当年新增的应收款项</t>
  </si>
  <si>
    <t xml:space="preserve">  其中：应收账款</t>
  </si>
  <si>
    <t xml:space="preserve">        应收票据</t>
  </si>
  <si>
    <t xml:space="preserve">        其他应收款</t>
  </si>
  <si>
    <t>2.当年收回的应收款项</t>
  </si>
  <si>
    <t>3.处置变卖的非正常存货原值</t>
  </si>
  <si>
    <t xml:space="preserve">  其中：当年回收资金金额</t>
  </si>
  <si>
    <t>二、当年获得的财政性资金（现金流入）</t>
  </si>
  <si>
    <t>1.在损益类科目列示的金额</t>
  </si>
  <si>
    <t>2.在权益类科目列示的金额</t>
  </si>
  <si>
    <t>3.在其他科目列示的金额</t>
  </si>
  <si>
    <t>三、带息负债总额</t>
  </si>
  <si>
    <t>（一）银行借款</t>
  </si>
  <si>
    <t>1.长期借款</t>
  </si>
  <si>
    <t>2.短期借款</t>
  </si>
  <si>
    <t>（二）应付债券</t>
  </si>
  <si>
    <t xml:space="preserve">  其中：3个月内到期的应付债券</t>
  </si>
  <si>
    <t>（三）其他</t>
  </si>
  <si>
    <t xml:space="preserve">  其中：永续债</t>
  </si>
  <si>
    <t>四、当年到位融资额</t>
  </si>
  <si>
    <t>1.银行借款</t>
  </si>
  <si>
    <t>2.向非银行金融机构借款</t>
  </si>
  <si>
    <t>3.进入权益类科目的融资额</t>
  </si>
  <si>
    <t>五、社会贡献总额（本年累计数）</t>
  </si>
  <si>
    <t xml:space="preserve">  其中：乡村振兴（扶贫）方面的支出</t>
  </si>
  <si>
    <t xml:space="preserve">        其中：现金支出</t>
  </si>
  <si>
    <t xml:space="preserve">        其他捐赠支出</t>
  </si>
  <si>
    <t>六、本年企业支付的环境保护及生态恢复支出</t>
  </si>
  <si>
    <t xml:space="preserve">  其中：本年企业支出的节能减排费用</t>
  </si>
  <si>
    <t>指标名称</t>
  </si>
  <si>
    <t>金额</t>
  </si>
  <si>
    <t>备注</t>
  </si>
  <si>
    <t>本月止累计实现利润总额</t>
  </si>
  <si>
    <t>利润总额同比增加(+)或减少(-）</t>
  </si>
  <si>
    <t>一、利润增加因素合计</t>
  </si>
  <si>
    <t>其中:1.销售数量同比上升增加利润</t>
  </si>
  <si>
    <t xml:space="preserve">     2.销售价格同比上升增加利润</t>
  </si>
  <si>
    <t xml:space="preserve">     3.销售成本同比下降增加利润</t>
  </si>
  <si>
    <t xml:space="preserve">     其中:原材料成本同比下降增加利润</t>
  </si>
  <si>
    <t xml:space="preserve">     4.税金及附加同比下降增加利润</t>
  </si>
  <si>
    <t xml:space="preserve">     5.管理费用同比下降增加利润</t>
  </si>
  <si>
    <t xml:space="preserve">     6.销售费用同比下降增加利润</t>
  </si>
  <si>
    <t xml:space="preserve">     7.财务费用同比下降增加利润</t>
  </si>
  <si>
    <t xml:space="preserve">     8.投资收益同比上升增加利润</t>
  </si>
  <si>
    <t xml:space="preserve">     9.新增项目盈利增加利润</t>
  </si>
  <si>
    <t xml:space="preserve">    10.政策性因素增加利润</t>
  </si>
  <si>
    <t xml:space="preserve">    11.非经营性和不可比因素增加利润</t>
  </si>
  <si>
    <t xml:space="preserve">    其他因素影响增加利润</t>
  </si>
  <si>
    <t>二、利润减少因素合计</t>
  </si>
  <si>
    <t>其中:1.销售数量同比下降减少利润</t>
  </si>
  <si>
    <t xml:space="preserve">     2.销售价格同比下降减少利润</t>
  </si>
  <si>
    <t xml:space="preserve">     3.销售成本同比上升减少利润</t>
  </si>
  <si>
    <t xml:space="preserve">       其中:原材料成本同比上升减少利润</t>
  </si>
  <si>
    <t xml:space="preserve">     4.税金及附加同比上升减少利润</t>
  </si>
  <si>
    <t xml:space="preserve">     5.管理费用同比上升减少利润</t>
  </si>
  <si>
    <t xml:space="preserve">     6.销售费用同比上升减少利润</t>
  </si>
  <si>
    <t xml:space="preserve">     7.财务费用同比上升减少利润</t>
  </si>
  <si>
    <t xml:space="preserve">     8.投资收益同比下降减少利润</t>
  </si>
  <si>
    <t xml:space="preserve">     9.新增项目亏损减少利润</t>
  </si>
  <si>
    <t xml:space="preserve">    10.政策性因素减少利润</t>
  </si>
  <si>
    <t xml:space="preserve">    11.非经营性和不可比因素减少利润</t>
  </si>
  <si>
    <t xml:space="preserve">       其中:不可抗力因素减少利润</t>
  </si>
  <si>
    <t xml:space="preserve">    其他因素影响减少利润</t>
  </si>
  <si>
    <t xml:space="preserve">    注:1.以上仅列示主要增减因素,企业可根据自身实际进行适当增加，行数不够可自己加行；</t>
  </si>
  <si>
    <t xml:space="preserve">       2.涉及政策性因素、非经营性和不可抗力因素等，须在备注栏简要说明，填不下可另附文字说明；</t>
  </si>
  <si>
    <t xml:space="preserve">       3.不生产产品的企业可根据实际对以上因素进行适当修改；</t>
  </si>
  <si>
    <t xml:space="preserve">       4.金额以万元为单位，保留2位小数点。</t>
  </si>
  <si>
    <t>下月预计数</t>
  </si>
  <si>
    <t>下月累计数</t>
  </si>
  <si>
    <t>预计环比增减（%）</t>
  </si>
  <si>
    <t xml:space="preserve"> 1.营业总收入</t>
  </si>
  <si>
    <t xml:space="preserve"> 2.销售费用</t>
  </si>
  <si>
    <t xml:space="preserve"> 3.管理费用</t>
  </si>
  <si>
    <t xml:space="preserve"> 4.研发费用</t>
  </si>
  <si>
    <t xml:space="preserve"> 5.财务费用</t>
  </si>
  <si>
    <t xml:space="preserve"> 6.利润总额</t>
  </si>
  <si>
    <t xml:space="preserve"> 7.固定资产投资额</t>
  </si>
  <si>
    <t xml:space="preserve"> 8.劳动生产总值</t>
  </si>
  <si>
    <t xml:space="preserve"> 9.工业总产值</t>
  </si>
  <si>
    <t xml:space="preserve"> 10.工业销售产值</t>
  </si>
  <si>
    <t xml:space="preserve"> 11.新产品产值</t>
  </si>
  <si>
    <t>资产负债表</t>
  </si>
  <si>
    <t>2025年9月</t>
  </si>
  <si>
    <t>企财01表</t>
  </si>
  <si>
    <t>编制单位：</t>
  </si>
  <si>
    <t>南宁产投电力有限责任公司</t>
  </si>
  <si>
    <t>金额单位：元</t>
  </si>
  <si>
    <t>期末金额</t>
  </si>
  <si>
    <t>去年同期</t>
  </si>
  <si>
    <t>流动资产:</t>
  </si>
  <si>
    <t>流动负债：</t>
  </si>
  <si>
    <t xml:space="preserve">        货币资金</t>
  </si>
  <si>
    <t>8,560,863.03</t>
  </si>
  <si>
    <t>7,436,320.98</t>
  </si>
  <si>
    <t xml:space="preserve">        短期借款</t>
  </si>
  <si>
    <t>0.00</t>
  </si>
  <si>
    <t xml:space="preserve">      △结算备付金</t>
  </si>
  <si>
    <t xml:space="preserve">      △向中央银行借款</t>
  </si>
  <si>
    <t xml:space="preserve">      △拆出资金</t>
  </si>
  <si>
    <t xml:space="preserve">      △拆入资金</t>
  </si>
  <si>
    <t xml:space="preserve">      ☆交易性金融资产</t>
  </si>
  <si>
    <t xml:space="preserve">      ☆交易性金融负债</t>
  </si>
  <si>
    <t xml:space="preserve">        以公允价值计量且其变动计入当期损益的金融资产</t>
  </si>
  <si>
    <t xml:space="preserve">        以公允价值计量且其变动计入当期损益的金融负债</t>
  </si>
  <si>
    <t xml:space="preserve">        衍生金融资产</t>
  </si>
  <si>
    <t xml:space="preserve">        衍生金融负债</t>
  </si>
  <si>
    <t>1,391,186.70</t>
  </si>
  <si>
    <t xml:space="preserve">        应付票据</t>
  </si>
  <si>
    <t>1,283,260.43</t>
  </si>
  <si>
    <t>33,057,144.86</t>
  </si>
  <si>
    <t xml:space="preserve">        应收账款</t>
  </si>
  <si>
    <t>9,251,904.21</t>
  </si>
  <si>
    <t>2,430,596.87</t>
  </si>
  <si>
    <t xml:space="preserve">        应付账款</t>
  </si>
  <si>
    <t>103,571,572.60</t>
  </si>
  <si>
    <t>52,337,108.97</t>
  </si>
  <si>
    <t xml:space="preserve">      ☆应收款项融资</t>
  </si>
  <si>
    <t xml:space="preserve">        预收款项</t>
  </si>
  <si>
    <t>2,978,698.63</t>
  </si>
  <si>
    <t>1,837,359.68</t>
  </si>
  <si>
    <t xml:space="preserve">        预付账款</t>
  </si>
  <si>
    <t>1,295,433.38</t>
  </si>
  <si>
    <t>482,095.66</t>
  </si>
  <si>
    <t xml:space="preserve">      ☆合同负债</t>
  </si>
  <si>
    <t xml:space="preserve">      △应收保费</t>
  </si>
  <si>
    <t xml:space="preserve">      △卖出回购金融资产款</t>
  </si>
  <si>
    <t xml:space="preserve">      △应收分保账款</t>
  </si>
  <si>
    <t xml:space="preserve">      △吸收存款及同业存放</t>
  </si>
  <si>
    <t xml:space="preserve">      △应收分保合同准备金</t>
  </si>
  <si>
    <t xml:space="preserve">      △代理买卖证券款</t>
  </si>
  <si>
    <t>510.35</t>
  </si>
  <si>
    <t xml:space="preserve">      △代理承销证券款</t>
  </si>
  <si>
    <t xml:space="preserve">            其中：应收股利</t>
  </si>
  <si>
    <t xml:space="preserve">        应付职工薪酬</t>
  </si>
  <si>
    <t xml:space="preserve">      △买入返售金融资产</t>
  </si>
  <si>
    <t xml:space="preserve">            其中：应付工资</t>
  </si>
  <si>
    <t xml:space="preserve">        存货</t>
  </si>
  <si>
    <t>135,033,397.33</t>
  </si>
  <si>
    <t xml:space="preserve">                  应付福利费</t>
  </si>
  <si>
    <t xml:space="preserve">           其中:原材料</t>
  </si>
  <si>
    <t xml:space="preserve">                     #其中：职工奖励及福利基金</t>
  </si>
  <si>
    <t xml:space="preserve">                库存商品(产成品）</t>
  </si>
  <si>
    <t xml:space="preserve">        应交税费</t>
  </si>
  <si>
    <t>1,181.58</t>
  </si>
  <si>
    <t>248.49</t>
  </si>
  <si>
    <t xml:space="preserve">      ☆合同资产</t>
  </si>
  <si>
    <t xml:space="preserve">            其中：应交税金</t>
  </si>
  <si>
    <t xml:space="preserve">        持有待售资产</t>
  </si>
  <si>
    <t xml:space="preserve">        其他应付款</t>
  </si>
  <si>
    <t>22,205,551.71</t>
  </si>
  <si>
    <t>8,208,941.78</t>
  </si>
  <si>
    <t xml:space="preserve">        一年内到期的非流动资产</t>
  </si>
  <si>
    <t xml:space="preserve">            其中：应付股利</t>
  </si>
  <si>
    <t xml:space="preserve">        其他流动资产</t>
  </si>
  <si>
    <t>25,178,988.00</t>
  </si>
  <si>
    <t>22,301,016.40</t>
  </si>
  <si>
    <t xml:space="preserve">      △应付手续费及佣金</t>
  </si>
  <si>
    <t>流动资产合计</t>
  </si>
  <si>
    <t>180,711,772.65</t>
  </si>
  <si>
    <t>32,650,540.26</t>
  </si>
  <si>
    <t xml:space="preserve">      △应付分保账款</t>
  </si>
  <si>
    <t>非流动资产:</t>
  </si>
  <si>
    <t xml:space="preserve">        持有待售负债</t>
  </si>
  <si>
    <t xml:space="preserve">     △发放贷款及垫款</t>
  </si>
  <si>
    <t xml:space="preserve">        一年内到期的非流动负债</t>
  </si>
  <si>
    <t xml:space="preserve">     ☆债权投资</t>
  </si>
  <si>
    <t xml:space="preserve">        其他流动负债</t>
  </si>
  <si>
    <t xml:space="preserve">       可供出售金融资产</t>
  </si>
  <si>
    <t>流动负债合计</t>
  </si>
  <si>
    <t>130,040,264.95</t>
  </si>
  <si>
    <t>95,440,803.78</t>
  </si>
  <si>
    <t xml:space="preserve">     ☆其他债权投资</t>
  </si>
  <si>
    <t>非流动负债：</t>
  </si>
  <si>
    <t xml:space="preserve">       持有至到期投资</t>
  </si>
  <si>
    <t xml:space="preserve">       △保险合同准备金</t>
  </si>
  <si>
    <t xml:space="preserve">       长期应收款</t>
  </si>
  <si>
    <t xml:space="preserve">         长期借款</t>
  </si>
  <si>
    <t>234,858,403.88</t>
  </si>
  <si>
    <t>172,279,000.00</t>
  </si>
  <si>
    <t xml:space="preserve">       长期股权投资</t>
  </si>
  <si>
    <t xml:space="preserve">     ☆其他权益工具投资</t>
  </si>
  <si>
    <t xml:space="preserve">             其中：优先股</t>
  </si>
  <si>
    <t xml:space="preserve">     ☆其他非流动金融资产</t>
  </si>
  <si>
    <t xml:space="preserve">                   永续债</t>
  </si>
  <si>
    <t xml:space="preserve">       投资性房地产</t>
  </si>
  <si>
    <t>137,512,816.00</t>
  </si>
  <si>
    <t xml:space="preserve">       ☆租赁负债</t>
  </si>
  <si>
    <t xml:space="preserve">  -</t>
  </si>
  <si>
    <t xml:space="preserve">       固定资产</t>
  </si>
  <si>
    <t>125,896,919.24</t>
  </si>
  <si>
    <t>122,319,570.97</t>
  </si>
  <si>
    <t xml:space="preserve">         长期应付款</t>
  </si>
  <si>
    <t xml:space="preserve">           其中：固定资产原价</t>
  </si>
  <si>
    <t>135,762,544.22</t>
  </si>
  <si>
    <t>125,120,785.45</t>
  </si>
  <si>
    <t xml:space="preserve">         长期应付职工薪酬</t>
  </si>
  <si>
    <t xml:space="preserve">                 累计折旧</t>
  </si>
  <si>
    <t>9,865,624.98</t>
  </si>
  <si>
    <t>2,801,214.48</t>
  </si>
  <si>
    <t xml:space="preserve">         预计负债</t>
  </si>
  <si>
    <t xml:space="preserve">                 固定资产减值准备</t>
  </si>
  <si>
    <t xml:space="preserve">         递延收益</t>
  </si>
  <si>
    <t>6,238,375.00</t>
  </si>
  <si>
    <t>6,500,000.00</t>
  </si>
  <si>
    <t xml:space="preserve">       在建工程</t>
  </si>
  <si>
    <t>8,545,638.77</t>
  </si>
  <si>
    <t>153,913,324.62</t>
  </si>
  <si>
    <t xml:space="preserve">         递延所得税负债</t>
  </si>
  <si>
    <t>696,184.38</t>
  </si>
  <si>
    <t xml:space="preserve">       生产性生物资产</t>
  </si>
  <si>
    <t xml:space="preserve">         其他非流动负债</t>
  </si>
  <si>
    <t xml:space="preserve">       油气资产</t>
  </si>
  <si>
    <t xml:space="preserve">             其中：特准储备基金</t>
  </si>
  <si>
    <t xml:space="preserve">     ☆使用权资产</t>
  </si>
  <si>
    <t>非流动负债合计</t>
  </si>
  <si>
    <t>241,792,963.26</t>
  </si>
  <si>
    <t>178,779,000.00</t>
  </si>
  <si>
    <t xml:space="preserve">       无形资产</t>
  </si>
  <si>
    <t>18,765,911.58</t>
  </si>
  <si>
    <t>51,837,859.88</t>
  </si>
  <si>
    <t>负 债 合 计</t>
  </si>
  <si>
    <t>371,833,228.21</t>
  </si>
  <si>
    <t>274,219,803.78</t>
  </si>
  <si>
    <t xml:space="preserve">       开发支出</t>
  </si>
  <si>
    <t>所有者权益（或股东权益）：</t>
  </si>
  <si>
    <t xml:space="preserve">       商誉</t>
  </si>
  <si>
    <t xml:space="preserve">        实收资本（或股本）</t>
  </si>
  <si>
    <t>92,012,340.00</t>
  </si>
  <si>
    <t>84,902,340.00</t>
  </si>
  <si>
    <t xml:space="preserve">       长期待摊费用</t>
  </si>
  <si>
    <t xml:space="preserve">            国家资本</t>
  </si>
  <si>
    <t xml:space="preserve">       递延所得税资产</t>
  </si>
  <si>
    <t xml:space="preserve">            国有法人资本</t>
  </si>
  <si>
    <t xml:space="preserve">       其他非流动资产</t>
  </si>
  <si>
    <t xml:space="preserve">            集体资本</t>
  </si>
  <si>
    <t xml:space="preserve">           其中：特准储备物资</t>
  </si>
  <si>
    <t xml:space="preserve">            民营资本</t>
  </si>
  <si>
    <t>非流动资产合计</t>
  </si>
  <si>
    <t>290,721,285.59</t>
  </si>
  <si>
    <t>328,070,755.47</t>
  </si>
  <si>
    <t xml:space="preserve">            外商资本</t>
  </si>
  <si>
    <t xml:space="preserve">       #减：已归还投资</t>
  </si>
  <si>
    <t xml:space="preserve">        实收资本（或股本）净额</t>
  </si>
  <si>
    <t xml:space="preserve">        其他权益工具</t>
  </si>
  <si>
    <t xml:space="preserve">            其中：优先股</t>
  </si>
  <si>
    <t xml:space="preserve">                  永续债</t>
  </si>
  <si>
    <t xml:space="preserve">        资本公积</t>
  </si>
  <si>
    <t xml:space="preserve">        减：库存股</t>
  </si>
  <si>
    <t xml:space="preserve">        其他综合收益</t>
  </si>
  <si>
    <t>2,088,553.15</t>
  </si>
  <si>
    <t>其中：外币报表折算差额</t>
  </si>
  <si>
    <t xml:space="preserve">        专项储备</t>
  </si>
  <si>
    <t xml:space="preserve">        盈余公积</t>
  </si>
  <si>
    <t>249,859.01</t>
  </si>
  <si>
    <t>3,697.44</t>
  </si>
  <si>
    <t xml:space="preserve">            其中：法定公积金</t>
  </si>
  <si>
    <t xml:space="preserve">                  任意公积金</t>
  </si>
  <si>
    <t xml:space="preserve">                 #储备基金</t>
  </si>
  <si>
    <t xml:space="preserve">                 #企业发展基金</t>
  </si>
  <si>
    <t xml:space="preserve">                 #利润归还投资</t>
  </si>
  <si>
    <t xml:space="preserve">      △一般风险准备</t>
  </si>
  <si>
    <t xml:space="preserve">        未分配利润</t>
  </si>
  <si>
    <t>5,249,077.87</t>
  </si>
  <si>
    <t>1,595,454.51</t>
  </si>
  <si>
    <t xml:space="preserve">            归属于母公司所有者权益（或股东权益）合计</t>
  </si>
  <si>
    <t>99,599,830.03</t>
  </si>
  <si>
    <t>86,501,491.95</t>
  </si>
  <si>
    <t xml:space="preserve">       *少数股东权益</t>
  </si>
  <si>
    <t>所有者权益（或股东权益）合计</t>
  </si>
  <si>
    <t>资  产  总  计</t>
  </si>
  <si>
    <t>471,433,058.24</t>
  </si>
  <si>
    <t>360,721,295.73</t>
  </si>
  <si>
    <t>负债和所有者权益（或股东权益）总计</t>
  </si>
  <si>
    <t>注：表中带*科目为合并会计报表专用；加△楷体项目为金融类企业专用；带#为外商投资企业专用；加☆为执行新收入/新金融工具准则企业适用。</t>
  </si>
  <si>
    <t>利润表</t>
  </si>
  <si>
    <t>企财02表</t>
  </si>
  <si>
    <t>项            目</t>
  </si>
  <si>
    <t>本期金额</t>
  </si>
  <si>
    <t>上年累计</t>
  </si>
  <si>
    <t>一、营业总收入</t>
  </si>
  <si>
    <t xml:space="preserve">    其中：营业收入</t>
  </si>
  <si>
    <t xml:space="preserve">       △利息收入</t>
  </si>
  <si>
    <t xml:space="preserve">       △已赚保费</t>
  </si>
  <si>
    <t xml:space="preserve">       △手续费及佣金收入</t>
  </si>
  <si>
    <t>二、营业总成本</t>
  </si>
  <si>
    <t xml:space="preserve">    其中：营业成本</t>
  </si>
  <si>
    <t xml:space="preserve">      △利息支出</t>
  </si>
  <si>
    <t xml:space="preserve">      △手续费及佣金支出</t>
  </si>
  <si>
    <t xml:space="preserve">      △退保金</t>
  </si>
  <si>
    <t xml:space="preserve">      △赔付支出净额</t>
  </si>
  <si>
    <t xml:space="preserve">      △提取保险合同准备金净额</t>
  </si>
  <si>
    <t xml:space="preserve">      △保单红利支出</t>
  </si>
  <si>
    <t xml:space="preserve">      △分保费用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</si>
  <si>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</si>
  <si>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</si>
  <si>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</si>
  <si>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</si>
  <si>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其中：利息费用</t>
  </si>
  <si>
    <t xml:space="preserve">                 利息收入</t>
  </si>
  <si>
    <t xml:space="preserve">                 汇兑净损失</t>
  </si>
  <si>
    <t xml:space="preserve">        其他</t>
  </si>
  <si>
    <t xml:space="preserve">    加：其他收益</t>
  </si>
  <si>
    <t xml:space="preserve">        投资收益（损失以“-”号填列）</t>
  </si>
  <si>
    <t xml:space="preserve">         其中：对联营企业和合营企业的投资收益</t>
  </si>
  <si>
    <t xml:space="preserve">      ☆以摊余成本计量的金融资产终止确认收益</t>
  </si>
  <si>
    <t xml:space="preserve">     △汇兑收益（损失以“-”号填列）</t>
  </si>
  <si>
    <t xml:space="preserve">     ☆净敞口套期收益（损失以“-”号填列)</t>
  </si>
  <si>
    <t xml:space="preserve">        公允价值变动收益（损失以“-”号填列）</t>
  </si>
  <si>
    <t xml:space="preserve">     ☆信用减值损失（损失以“-”号填列）</t>
  </si>
  <si>
    <t xml:space="preserve">        资产减值损失（损失以“-”号填列）</t>
  </si>
  <si>
    <t xml:space="preserve">        资产处置收益（损失以“-”号填列）</t>
  </si>
  <si>
    <t>三、营业利润（亏损以“－”号填列）</t>
  </si>
  <si>
    <t xml:space="preserve">    加：营业外收入</t>
  </si>
  <si>
    <t xml:space="preserve">        其中：政府补助</t>
  </si>
  <si>
    <t xml:space="preserve"> 减：营业外支出</t>
  </si>
  <si>
    <t>四、利润总额（亏损总额以“－”号填列）</t>
  </si>
  <si>
    <t>减：所得税费用</t>
  </si>
  <si>
    <t>五、净利润（净亏损以“－”号填列）</t>
  </si>
  <si>
    <t xml:space="preserve">   （一）按所有权归属分类：</t>
  </si>
  <si>
    <t>归属于母公司所有者的净利润</t>
  </si>
  <si>
    <t xml:space="preserve"> *少数股东损益</t>
  </si>
  <si>
    <t xml:space="preserve">    （二）按经营持续性分类：</t>
  </si>
  <si>
    <t xml:space="preserve">        持续经营净利润</t>
  </si>
  <si>
    <t xml:space="preserve">        终止经营净利润</t>
  </si>
  <si>
    <t>六、其他综合收益的税后净额</t>
  </si>
  <si>
    <t xml:space="preserve">    归属于母公司所有者的其他综合收益的税后净额</t>
  </si>
  <si>
    <t xml:space="preserve">    （一）不能重分类进损益的其他综合收益</t>
  </si>
  <si>
    <t xml:space="preserve">          1.重新计量设定受益计划变动额</t>
  </si>
  <si>
    <t xml:space="preserve">          2.权益法下不能转损益的其他综合收益</t>
  </si>
  <si>
    <t xml:space="preserve">        ☆3.其他权益工具投资公允价值变动</t>
  </si>
  <si>
    <t xml:space="preserve">        ☆4.企业自身信用风险公允价值变动</t>
  </si>
  <si>
    <t xml:space="preserve">          5.其他</t>
  </si>
  <si>
    <t xml:space="preserve">    （二）将重分类进损益的其他综合收益</t>
  </si>
  <si>
    <t xml:space="preserve">          1.权益法下可转损益的其他综合收益</t>
  </si>
  <si>
    <t xml:space="preserve">        ☆2.其他债权投资公允价值变动</t>
  </si>
  <si>
    <t xml:space="preserve">          3.可供出售金融资产公允价值变动损益</t>
  </si>
  <si>
    <t xml:space="preserve">        ☆4.金融资产重分类计入其他综合收益的金额</t>
  </si>
  <si>
    <t xml:space="preserve">          5.持有至到期投资重分类为可供出售金融资产损益</t>
  </si>
  <si>
    <t xml:space="preserve">        ☆6.其他债权投资信用减值准备</t>
  </si>
  <si>
    <t xml:space="preserve">          7.现金流量套期储备（现金流量套期损益的有效部分）</t>
  </si>
  <si>
    <t xml:space="preserve">          8.外币财务报表折算差额</t>
  </si>
  <si>
    <t xml:space="preserve">          9.其他</t>
  </si>
  <si>
    <t xml:space="preserve">    *归属于少数股东的其他综合收益的税后净额</t>
  </si>
  <si>
    <t>七、综合收益总额</t>
  </si>
  <si>
    <t xml:space="preserve">    归属于母公司所有者的综合收益总额</t>
  </si>
  <si>
    <t xml:space="preserve">   *归属于少数股东的综合收益总额</t>
  </si>
  <si>
    <t>八、每股收益：</t>
  </si>
  <si>
    <t xml:space="preserve">    （一）基本每股收益</t>
  </si>
  <si>
    <t xml:space="preserve">    （二）稀释每股收益</t>
  </si>
  <si>
    <t xml:space="preserve">   注:表中带*科目为合并会计报表专用；加△楷体项目为金融类企业专用；加☆为执行新收入/新金融工具准则企业适用。</t>
  </si>
  <si>
    <t>现金流量表</t>
  </si>
  <si>
    <t>企财03表</t>
  </si>
  <si>
    <t>编辑单位：</t>
  </si>
  <si>
    <t>项              目</t>
  </si>
  <si>
    <t>一、经营活动产生的现金流量：</t>
  </si>
  <si>
    <t xml:space="preserve">    销售商品、提供劳务收到的现金</t>
  </si>
  <si>
    <t>7,918,675.89</t>
  </si>
  <si>
    <t>655,013.07</t>
  </si>
  <si>
    <t>2,901,925.49</t>
  </si>
  <si>
    <t xml:space="preserve">  △客户存款和同业存放款项净增加额</t>
  </si>
  <si>
    <t xml:space="preserve">  △向中央银行借款净增加额</t>
  </si>
  <si>
    <t xml:space="preserve">  △向其他金融机构拆入资金净增加额</t>
  </si>
  <si>
    <t xml:space="preserve">  △收到原保险合同保费取得的现金</t>
  </si>
  <si>
    <t xml:space="preserve">  △收到再保险业务现金净额</t>
  </si>
  <si>
    <t xml:space="preserve">  △保户储金及投资款净增加额</t>
  </si>
  <si>
    <t xml:space="preserve">  △处置以公允价值计量且其变动计入当期损益的金融资产净增加额</t>
  </si>
  <si>
    <t xml:space="preserve">  △收取利息、手续费及佣金的现金</t>
  </si>
  <si>
    <t xml:space="preserve">  △拆入资金净增加额</t>
  </si>
  <si>
    <t xml:space="preserve">  △回购业务资金净增加额</t>
  </si>
  <si>
    <t xml:space="preserve">    收到的税费返还</t>
  </si>
  <si>
    <t>332.75</t>
  </si>
  <si>
    <t xml:space="preserve">    收到其他与经营活动有关的现金</t>
  </si>
  <si>
    <t>2,100,000.00</t>
  </si>
  <si>
    <t>15,079,688.29</t>
  </si>
  <si>
    <t>310,652.59</t>
  </si>
  <si>
    <t>11,333,866.39</t>
  </si>
  <si>
    <t>经营活动现金流入小计</t>
  </si>
  <si>
    <t>22,998,364.18</t>
  </si>
  <si>
    <t>965,998.41</t>
  </si>
  <si>
    <t>14,236,124.63</t>
  </si>
  <si>
    <t xml:space="preserve">    购买商品、接受劳务支付的现金</t>
  </si>
  <si>
    <t>56,232.33</t>
  </si>
  <si>
    <t>2,649,768.46</t>
  </si>
  <si>
    <t xml:space="preserve">  △客户贷款及垫款净增加额</t>
  </si>
  <si>
    <t xml:space="preserve">  △存放中央银行和同业款项净增加额</t>
  </si>
  <si>
    <t xml:space="preserve">  △支付原保险合同赔付款项的现金</t>
  </si>
  <si>
    <t xml:space="preserve">  △支付利息、手续费及佣金的现金</t>
  </si>
  <si>
    <t xml:space="preserve">  △支付保单红利的现金</t>
  </si>
  <si>
    <t xml:space="preserve">    支付给职工以及为职工支付的现金</t>
  </si>
  <si>
    <t xml:space="preserve">    支付的各项税费</t>
  </si>
  <si>
    <t>1,317,905.15</t>
  </si>
  <si>
    <t>707.40</t>
  </si>
  <si>
    <t>16,271.86</t>
  </si>
  <si>
    <t xml:space="preserve">    支付其他与经营活动有关的现金</t>
  </si>
  <si>
    <t>78,874.56</t>
  </si>
  <si>
    <t>经营活动现金流出小计</t>
  </si>
  <si>
    <t>4,046,548.17</t>
  </si>
  <si>
    <t>经营活动产生的现金流量净额</t>
  </si>
  <si>
    <t>2,043,767.67</t>
  </si>
  <si>
    <t>18,951,816.01</t>
  </si>
  <si>
    <t>965,291.01</t>
  </si>
  <si>
    <t>14,219,852.77</t>
  </si>
  <si>
    <t>二、投资活动产生的现金流量：</t>
  </si>
  <si>
    <t xml:space="preserve">    收回投资收到的现金</t>
  </si>
  <si>
    <t xml:space="preserve"> 取得投资收益收到的现金</t>
  </si>
  <si>
    <t xml:space="preserve">    处置固定资产、无形资产和其他长期资产所收回的现金净额</t>
  </si>
  <si>
    <t xml:space="preserve">    处置子公司及其他营业单位收回的现金净额</t>
  </si>
  <si>
    <t xml:space="preserve">    收到其他与投资活动有关的现金</t>
  </si>
  <si>
    <t>投资活动现金流入小计</t>
  </si>
  <si>
    <t xml:space="preserve">    购建固定资产、无形资产和其他长期资产所支付的现金</t>
  </si>
  <si>
    <t>3,256.11</t>
  </si>
  <si>
    <t>66,597,676.39</t>
  </si>
  <si>
    <t>3,852,307.94</t>
  </si>
  <si>
    <t>150,599,618.69</t>
  </si>
  <si>
    <t xml:space="preserve">    投资支付的现金</t>
  </si>
  <si>
    <t xml:space="preserve">  △质押贷款净增加额</t>
  </si>
  <si>
    <t xml:space="preserve">    取得子公司及其他营业单位支付的现金净额</t>
  </si>
  <si>
    <t xml:space="preserve">    支付其他与投资活动有关的现金</t>
  </si>
  <si>
    <t>投资活动现金流出小计</t>
  </si>
  <si>
    <t>投资活动产生的现金流量净额</t>
  </si>
  <si>
    <t>-3,256.11</t>
  </si>
  <si>
    <t>-66,597,676.39</t>
  </si>
  <si>
    <t>-3,852,307.94</t>
  </si>
  <si>
    <t>-150,599,618.69</t>
  </si>
  <si>
    <t>三、筹资活动产生的现金流量：</t>
  </si>
  <si>
    <t xml:space="preserve">    吸收投资收到的现金</t>
  </si>
  <si>
    <t>1,210,000.00</t>
  </si>
  <si>
    <t>8,820,000.00</t>
  </si>
  <si>
    <t xml:space="preserve">        其中：子公司吸收少数股东投资收到的现金</t>
  </si>
  <si>
    <t xml:space="preserve">    取得借款收到的现金</t>
  </si>
  <si>
    <t>55,506,803.88</t>
  </si>
  <si>
    <t>131,769,000.00</t>
  </si>
  <si>
    <t xml:space="preserve">    收到其他与筹资活动有关的现金</t>
  </si>
  <si>
    <t>筹资活动现金流入小计</t>
  </si>
  <si>
    <t>56,716,803.88</t>
  </si>
  <si>
    <t>140,589,000.00</t>
  </si>
  <si>
    <t xml:space="preserve">    偿还债务支付的现金</t>
  </si>
  <si>
    <t>10,040,136.02</t>
  </si>
  <si>
    <t>560,000.00</t>
  </si>
  <si>
    <t xml:space="preserve">    分配股利、利润或偿付利息支付的现金</t>
  </si>
  <si>
    <t>857,191.04</t>
  </si>
  <si>
    <t>5,182,744.99</t>
  </si>
  <si>
    <t>81,596.67</t>
  </si>
  <si>
    <t xml:space="preserve">        其中：子公司支付给少数股东的股利、利润</t>
  </si>
  <si>
    <t xml:space="preserve">    支付其他与筹资活动有关的现金</t>
  </si>
  <si>
    <t>32,810.28</t>
  </si>
  <si>
    <t>310,033.61</t>
  </si>
  <si>
    <t>436,220.21</t>
  </si>
  <si>
    <t>筹资活动现金流出小计</t>
  </si>
  <si>
    <t>15,255,691.29</t>
  </si>
  <si>
    <t>1,077,816.88</t>
  </si>
  <si>
    <t>筹资活动产生的现金流量净额</t>
  </si>
  <si>
    <t>-857,191.04</t>
  </si>
  <si>
    <t>41,461,112.59</t>
  </si>
  <si>
    <t>-310,033.61</t>
  </si>
  <si>
    <t>139,511,183.12</t>
  </si>
  <si>
    <t>四、汇率变动对现金及现金等价物的影响</t>
  </si>
  <si>
    <t>五、现金及现金等价物净增加额</t>
  </si>
  <si>
    <t>1,183,320.52</t>
  </si>
  <si>
    <t>-6,184,747.79</t>
  </si>
  <si>
    <t>-3,197,050.54</t>
  </si>
  <si>
    <t>3,131,417.20</t>
  </si>
  <si>
    <t xml:space="preserve">    加：期初现金及现金等价物余额</t>
  </si>
  <si>
    <t>7,377,542.51</t>
  </si>
  <si>
    <t>14,745,610.82</t>
  </si>
  <si>
    <t>10,633,371.52</t>
  </si>
  <si>
    <t>4,304,903.78</t>
  </si>
  <si>
    <t>六、期末现金及现金等价物余额</t>
  </si>
  <si>
    <t xml:space="preserve">    现金流量附表披露</t>
  </si>
  <si>
    <t xml:space="preserve">        将净利润调节为经营活动现金流量</t>
  </si>
  <si>
    <t xml:space="preserve">            净利润</t>
  </si>
  <si>
    <t>1,140,632.52</t>
  </si>
  <si>
    <t>3,000,346.79</t>
  </si>
  <si>
    <t>77,275.51</t>
  </si>
  <si>
    <t>1,561,916.02</t>
  </si>
  <si>
    <t xml:space="preserve">            加：资产减值准备</t>
  </si>
  <si>
    <t xml:space="preserve">            固定资产折旧、油气资产折耗、生产性生物资产折旧</t>
  </si>
  <si>
    <t>565,009.77</t>
  </si>
  <si>
    <t>5,085,087.93</t>
  </si>
  <si>
    <t>521,342.03</t>
  </si>
  <si>
    <t>2,665,771.82</t>
  </si>
  <si>
    <t xml:space="preserve">            无形资产摊销</t>
  </si>
  <si>
    <t>33,812.45</t>
  </si>
  <si>
    <t>304,312.05</t>
  </si>
  <si>
    <t>91,424.80</t>
  </si>
  <si>
    <t>822,823.20</t>
  </si>
  <si>
    <t xml:space="preserve">            长期待摊费用摊销</t>
  </si>
  <si>
    <t xml:space="preserve">            待摊费用减少（增加以“—”号填列）</t>
  </si>
  <si>
    <t xml:space="preserve">            预提费用增加（减少以“—”号填列）</t>
  </si>
  <si>
    <t xml:space="preserve">            处理固定资产、无形资产和其他长期资产的损失（收益以“—”号填列）</t>
  </si>
  <si>
    <t xml:space="preserve">            固定资产报废损失（收益以“—”号填列）</t>
  </si>
  <si>
    <t xml:space="preserve">            公允价值变动损失（收益以“—”号填列）</t>
  </si>
  <si>
    <t xml:space="preserve">            财务费用（收益以“—”号填列）</t>
  </si>
  <si>
    <t xml:space="preserve">            投资损失（收益以“—”号填列）</t>
  </si>
  <si>
    <t xml:space="preserve">      递延所得税资产减少（增加以“—”号填列）</t>
  </si>
  <si>
    <t xml:space="preserve">      递延所得税负债增加（减少以“—”号填列）</t>
  </si>
  <si>
    <t xml:space="preserve">      存货的减少（增加以“—”号填列）</t>
  </si>
  <si>
    <t xml:space="preserve">      经营性应收项目的减少（增加以“—”号填列)</t>
  </si>
  <si>
    <t xml:space="preserve">      经营性应付项目的增加（减少以“—”号填列）</t>
  </si>
  <si>
    <t xml:space="preserve">            其他</t>
  </si>
  <si>
    <t xml:space="preserve">    经营活动产生的现金流量净额</t>
  </si>
  <si>
    <t>1,739,454.74</t>
  </si>
  <si>
    <t>8,389,746.77</t>
  </si>
  <si>
    <t>690,042.34</t>
  </si>
  <si>
    <t>5,050,511.04</t>
  </si>
  <si>
    <t xml:space="preserve">    不涉及现金收支的重大投资和筹资活动</t>
  </si>
  <si>
    <t xml:space="preserve">        债务转为资本</t>
  </si>
  <si>
    <t xml:space="preserve">        一年内到期的可转换公司债券</t>
  </si>
  <si>
    <t xml:space="preserve">        融资租入固定资产</t>
  </si>
  <si>
    <t>现金等价物净变动情况</t>
  </si>
  <si>
    <t xml:space="preserve">    现金的期末余额</t>
  </si>
  <si>
    <t xml:space="preserve">    减：现金的期初余额</t>
  </si>
  <si>
    <t xml:space="preserve">    加：现金等价物的期末余额</t>
  </si>
  <si>
    <t xml:space="preserve">    减：现金等价物的期初余额</t>
  </si>
  <si>
    <t xml:space="preserve">    现金及现金等价物净增加额</t>
  </si>
  <si>
    <t>期间:2025年第9期</t>
  </si>
  <si>
    <t>币别:人民币</t>
  </si>
  <si>
    <t>公司:南宁产投智创科电投资开发有限责任公司</t>
  </si>
  <si>
    <t>包含未过账凭证</t>
  </si>
  <si>
    <t>科目代码</t>
  </si>
  <si>
    <t>科目名称</t>
  </si>
  <si>
    <t>年初余额</t>
  </si>
  <si>
    <t>期初余额</t>
  </si>
  <si>
    <t>本期发生额</t>
  </si>
  <si>
    <t>期末余额</t>
  </si>
  <si>
    <t>借方</t>
  </si>
  <si>
    <t>贷方</t>
  </si>
  <si>
    <t>1001</t>
  </si>
  <si>
    <t>库存现金</t>
  </si>
  <si>
    <t>1002</t>
  </si>
  <si>
    <t>银行存款　</t>
  </si>
  <si>
    <t>1002.01</t>
  </si>
  <si>
    <t>银行存款　_中国银行</t>
  </si>
  <si>
    <t>1002.02</t>
  </si>
  <si>
    <t>银行存款　_工商银行</t>
  </si>
  <si>
    <t>1002.03</t>
  </si>
  <si>
    <t>银行存款　_建设银行</t>
  </si>
  <si>
    <t>1002.04</t>
  </si>
  <si>
    <t>银行存款　_农业银行</t>
  </si>
  <si>
    <t>1002.05</t>
  </si>
  <si>
    <t>银行存款　_交通银行</t>
  </si>
  <si>
    <t>1002.06</t>
  </si>
  <si>
    <t>银行存款　_光大银行</t>
  </si>
  <si>
    <t>1002.07</t>
  </si>
  <si>
    <t>银行存款　_中信银行</t>
  </si>
  <si>
    <t>1002.08</t>
  </si>
  <si>
    <t>银行存款　_浦发银行</t>
  </si>
  <si>
    <t>1002.09</t>
  </si>
  <si>
    <t>银行存款　_兴业银行</t>
  </si>
  <si>
    <t>1002.10</t>
  </si>
  <si>
    <t>银行存款　_民生银行</t>
  </si>
  <si>
    <t>1002.11</t>
  </si>
  <si>
    <t>银行存款　_招商银行</t>
  </si>
  <si>
    <t>1002.12</t>
  </si>
  <si>
    <t>银行存款　_华夏银行</t>
  </si>
  <si>
    <t>1002.13</t>
  </si>
  <si>
    <t>银行存款　_柳州银行</t>
  </si>
  <si>
    <t>1002.14</t>
  </si>
  <si>
    <t>银行存款　_桂林银行</t>
  </si>
  <si>
    <t>1002.15</t>
  </si>
  <si>
    <t>银行存款　_北部湾银行</t>
  </si>
  <si>
    <t>1002.16</t>
  </si>
  <si>
    <t>银行存款　_农村信用社</t>
  </si>
  <si>
    <t>1002.17</t>
  </si>
  <si>
    <t>银行存款　_邮政储蓄银行</t>
  </si>
  <si>
    <t>1002.18</t>
  </si>
  <si>
    <t>银行存款　_国家开发银行</t>
  </si>
  <si>
    <t>1002.19</t>
  </si>
  <si>
    <t>银行存款　_南洋商业银行</t>
  </si>
  <si>
    <t>1002.20</t>
  </si>
  <si>
    <t>银行存款　_南宁市财政信托公司</t>
  </si>
  <si>
    <t>1002.21</t>
  </si>
  <si>
    <t xml:space="preserve">银行存款　_农业发展银行 </t>
  </si>
  <si>
    <t>1002.22</t>
  </si>
  <si>
    <t>银行存款　_广发银行</t>
  </si>
  <si>
    <t>1002.23</t>
  </si>
  <si>
    <t>银行存款　_中国进出口银行</t>
  </si>
  <si>
    <t>1002.24</t>
  </si>
  <si>
    <t>银行存款　_浙商银行</t>
  </si>
  <si>
    <t>1002.25</t>
  </si>
  <si>
    <t>银行存款　_平安银行</t>
  </si>
  <si>
    <t>1002.26</t>
  </si>
  <si>
    <t>银行存款　_宁波银行</t>
  </si>
  <si>
    <t>1002.27</t>
  </si>
  <si>
    <t>银行存款　_渤海银行</t>
  </si>
  <si>
    <t>1002.28</t>
  </si>
  <si>
    <t>银行存款　_南京银行</t>
  </si>
  <si>
    <t>1002.29</t>
  </si>
  <si>
    <t>银行存款　_宁夏银行</t>
  </si>
  <si>
    <t>1002.30</t>
  </si>
  <si>
    <t>银行存款　_桂银村镇银行</t>
  </si>
  <si>
    <t>1002.31</t>
  </si>
  <si>
    <t>银行存款　_嘉兴银行</t>
  </si>
  <si>
    <t>1002.32</t>
  </si>
  <si>
    <t>银行存款　_百色右江华润村镇银行</t>
  </si>
  <si>
    <t>1002.99</t>
  </si>
  <si>
    <t>银行存款　_内部银行</t>
  </si>
  <si>
    <t>1012</t>
  </si>
  <si>
    <t>其他货币资金　</t>
  </si>
  <si>
    <t>1012.01</t>
  </si>
  <si>
    <t>其他货币资金　_存款质押</t>
  </si>
  <si>
    <t>1012.02</t>
  </si>
  <si>
    <t>其他货币资金　_银行汇票存款</t>
  </si>
  <si>
    <t>1012.03</t>
  </si>
  <si>
    <t>其他货币资金　_信用证保证金存款</t>
  </si>
  <si>
    <t>1012.04</t>
  </si>
  <si>
    <t>其他货币资金　_外埠存款</t>
  </si>
  <si>
    <t>1012.99</t>
  </si>
  <si>
    <t>其他货币资金　_其他</t>
  </si>
  <si>
    <t>1101</t>
  </si>
  <si>
    <t>交易性金融资产　</t>
  </si>
  <si>
    <t>1101.01</t>
  </si>
  <si>
    <t>交易性金融资产　_债券投资</t>
  </si>
  <si>
    <t>1101.01.01</t>
  </si>
  <si>
    <t>交易性金融资产　_债券投资_成本</t>
  </si>
  <si>
    <t>1101.01.02</t>
  </si>
  <si>
    <t>交易性金融资产　_债券投资_公允价值变动</t>
  </si>
  <si>
    <t>1101.02</t>
  </si>
  <si>
    <t>交易性金融资产　_股票投资</t>
  </si>
  <si>
    <t>1101.02.01</t>
  </si>
  <si>
    <t>交易性金融资产　_股票投资_成本</t>
  </si>
  <si>
    <t>1101.02.02</t>
  </si>
  <si>
    <t>交易性金融资产　_股票投资_公允价值变动</t>
  </si>
  <si>
    <t>1101.03</t>
  </si>
  <si>
    <t>交易性金融资产　_基金投资</t>
  </si>
  <si>
    <t>1101.03.01</t>
  </si>
  <si>
    <t>交易性金融资产　_基金投资_成本</t>
  </si>
  <si>
    <t>1101.03.02</t>
  </si>
  <si>
    <t>交易性金融资产　_基金投资_公允价值变动</t>
  </si>
  <si>
    <t>1101.99</t>
  </si>
  <si>
    <t>交易性金融资产　_其他</t>
  </si>
  <si>
    <t>1101.99.01</t>
  </si>
  <si>
    <t>交易性金融资产　_其他_成本</t>
  </si>
  <si>
    <t>1101.99.02</t>
  </si>
  <si>
    <t>交易性金融资产　_其他_公允价值变动</t>
  </si>
  <si>
    <t>1121</t>
  </si>
  <si>
    <t>应收票据　</t>
  </si>
  <si>
    <t>1121.01</t>
  </si>
  <si>
    <t>应收票据　_集团内</t>
  </si>
  <si>
    <t>1121.01.01</t>
  </si>
  <si>
    <t>应收票据　_集团内_银行承兑汇票</t>
  </si>
  <si>
    <t>1121.01.02</t>
  </si>
  <si>
    <t>应收票据　_集团内_商业承兑汇票</t>
  </si>
  <si>
    <t>1121.02</t>
  </si>
  <si>
    <t>应收票据　_集团外</t>
  </si>
  <si>
    <t>1121.02.01</t>
  </si>
  <si>
    <t>应收票据　_集团外_银行承兑汇票</t>
  </si>
  <si>
    <t>1121.02.02</t>
  </si>
  <si>
    <t>应收票据　_集团外_商业承兑汇票</t>
  </si>
  <si>
    <t>1122</t>
  </si>
  <si>
    <t>应收账款　</t>
  </si>
  <si>
    <t>1122.01</t>
  </si>
  <si>
    <t>应收账款　_集团内</t>
  </si>
  <si>
    <t>1122.01.01</t>
  </si>
  <si>
    <t>应收账款　_集团内_租金</t>
  </si>
  <si>
    <t>1122.01.02</t>
  </si>
  <si>
    <t>应收账款　_集团内_销售款</t>
  </si>
  <si>
    <t>1122.01.02.01</t>
  </si>
  <si>
    <t>应收账款　_集团内_销售款_供应链贸易</t>
  </si>
  <si>
    <t>1122.01.02.02</t>
  </si>
  <si>
    <t>应收账款　_集团内_销售款_混凝土销售</t>
  </si>
  <si>
    <t>1122.01.02.03</t>
  </si>
  <si>
    <t>应收账款　_集团内_销售款_涂料销售</t>
  </si>
  <si>
    <t>1122.01.02.04</t>
  </si>
  <si>
    <t>应收账款　_集团内_销售款_商超</t>
  </si>
  <si>
    <t>1122.01.03</t>
  </si>
  <si>
    <t>应收账款　_集团内_管理费</t>
  </si>
  <si>
    <t>1122.01.04</t>
  </si>
  <si>
    <t>应收账款　_集团内_售房款</t>
  </si>
  <si>
    <t>1122.01.05</t>
  </si>
  <si>
    <t>应收账款　_集团内_物业费</t>
  </si>
  <si>
    <t>1122.01.06</t>
  </si>
  <si>
    <t>应收账款　_集团内_水费</t>
  </si>
  <si>
    <t>1122.01.07</t>
  </si>
  <si>
    <t>应收账款　_集团内_电费</t>
  </si>
  <si>
    <t>1122.01.07.01</t>
  </si>
  <si>
    <t>应收账款　_集团内_电费_电费收入</t>
  </si>
  <si>
    <t>1122.01.07.02</t>
  </si>
  <si>
    <t>应收账款　_集团内_电费_光伏电费收入</t>
  </si>
  <si>
    <t>1122.01.07.03</t>
  </si>
  <si>
    <t>应收账款　_集团内_电费_购售电收入</t>
  </si>
  <si>
    <t>1122.01.07.04</t>
  </si>
  <si>
    <t>应收账款　_集团内_电费_充电桩收入</t>
  </si>
  <si>
    <t>1122.01.07.05</t>
  </si>
  <si>
    <t>应收账款　_集团内_电费_储能收入</t>
  </si>
  <si>
    <t>1122.01.08</t>
  </si>
  <si>
    <t>应收账款　_集团内_餐饮收入</t>
  </si>
  <si>
    <t>1122.01.09</t>
  </si>
  <si>
    <t>应收账款　_集团内_工程款</t>
  </si>
  <si>
    <t>1122.01.11</t>
  </si>
  <si>
    <t>应收账款　_集团内_现代服务</t>
  </si>
  <si>
    <t>1122.01.11.01</t>
  </si>
  <si>
    <t>应收账款　_集团内_现代服务_体育赛事收入</t>
  </si>
  <si>
    <t>1122.01.11.02</t>
  </si>
  <si>
    <t>应收账款　_集团内_现代服务_停车费</t>
  </si>
  <si>
    <t>1122.01.98</t>
  </si>
  <si>
    <t>应收账款　_集团内_暂估应收款</t>
  </si>
  <si>
    <t>1122.01.99</t>
  </si>
  <si>
    <t>应收账款　_集团内_其他</t>
  </si>
  <si>
    <t>1122.02</t>
  </si>
  <si>
    <t>应收账款　_集团外</t>
  </si>
  <si>
    <t>1122.02.01</t>
  </si>
  <si>
    <t>应收账款　_集团外_租金</t>
  </si>
  <si>
    <t>1122.02.02</t>
  </si>
  <si>
    <t>应收账款　_集团外_销售款</t>
  </si>
  <si>
    <t>1122.02.02.01</t>
  </si>
  <si>
    <t>应收账款　_集团外_销售款_供应链贸易</t>
  </si>
  <si>
    <t>1122.02.02.02</t>
  </si>
  <si>
    <t>应收账款　_集团外_销售款_混凝土销售</t>
  </si>
  <si>
    <t>1122.02.02.03</t>
  </si>
  <si>
    <t>应收账款　_集团外_销售款_涂料销售</t>
  </si>
  <si>
    <t>1122.02.02.04</t>
  </si>
  <si>
    <t>应收账款　_集团外_销售款_商超</t>
  </si>
  <si>
    <t>1122.02.03</t>
  </si>
  <si>
    <t>应收账款　_集团外_管理费</t>
  </si>
  <si>
    <t>1122.02.04</t>
  </si>
  <si>
    <t>应收账款　_集团外_售房款</t>
  </si>
  <si>
    <t>1122.02.05</t>
  </si>
  <si>
    <t>应收账款　_集团外_物业费</t>
  </si>
  <si>
    <t>1122.02.06</t>
  </si>
  <si>
    <t>应收账款　_集团外_水费</t>
  </si>
  <si>
    <t>1122.02.07</t>
  </si>
  <si>
    <t>应收账款　_集团外_电费</t>
  </si>
  <si>
    <t>1122.02.07.01</t>
  </si>
  <si>
    <t>应收账款　_集团外_电费_电费收入</t>
  </si>
  <si>
    <t>1122.02.07.02</t>
  </si>
  <si>
    <t>应收账款　_集团外_电费_光伏电费收入</t>
  </si>
  <si>
    <t>1122.02.07.03</t>
  </si>
  <si>
    <t>应收账款　_集团外_电费_购售电收入</t>
  </si>
  <si>
    <t>1122.02.07.04</t>
  </si>
  <si>
    <t>应收账款　_集团外_电费_充电桩收入</t>
  </si>
  <si>
    <t>1122.02.07.05</t>
  </si>
  <si>
    <t>应收账款　_集团外_电费_储能收入</t>
  </si>
  <si>
    <t>1122.02.08</t>
  </si>
  <si>
    <t>应收账款　_集团外_餐饮收入</t>
  </si>
  <si>
    <t>1122.02.09</t>
  </si>
  <si>
    <t>应收账款　_集团外_工程款</t>
  </si>
  <si>
    <t>1122.02.11</t>
  </si>
  <si>
    <t>应收账款　_集团外_现代服务</t>
  </si>
  <si>
    <t>1122.02.11.01</t>
  </si>
  <si>
    <t>应收账款　_集团外_现代服务_体育赛事收入</t>
  </si>
  <si>
    <t>1122.02.11.02</t>
  </si>
  <si>
    <t>应收账款　_集团外_现代服务_停车费</t>
  </si>
  <si>
    <t>1122.02.98</t>
  </si>
  <si>
    <t>应收账款　_集团外_暂估应收款</t>
  </si>
  <si>
    <t>1122.02.99</t>
  </si>
  <si>
    <t>应收账款　_集团外_其他</t>
  </si>
  <si>
    <t>1123</t>
  </si>
  <si>
    <t>预付账款</t>
  </si>
  <si>
    <t>1123.01</t>
  </si>
  <si>
    <t>预付账款_集团内</t>
  </si>
  <si>
    <t>1123.01.01</t>
  </si>
  <si>
    <t>预付账款_集团内_工程款</t>
  </si>
  <si>
    <t>1123.01.01.01</t>
  </si>
  <si>
    <t>预付账款_集团内_工程款_预付工程款</t>
  </si>
  <si>
    <t>1123.01.01.02</t>
  </si>
  <si>
    <t>预付账款_集团内_工程款_暂估预付工程款</t>
  </si>
  <si>
    <t>1123.01.02</t>
  </si>
  <si>
    <t>预付账款_集团内_材料采购款</t>
  </si>
  <si>
    <t>1123.01.03</t>
  </si>
  <si>
    <t>预付账款_集团内_工程材料款</t>
  </si>
  <si>
    <t>1123.01.04</t>
  </si>
  <si>
    <t>预付账款_集团内_设备款</t>
  </si>
  <si>
    <t>1123.01.05</t>
  </si>
  <si>
    <t>预付账款_集团内_水费</t>
  </si>
  <si>
    <t>1123.01.06</t>
  </si>
  <si>
    <t>预付账款_集团内_电费</t>
  </si>
  <si>
    <t>1123.01.07</t>
  </si>
  <si>
    <t>预付账款_集团内_购房款</t>
  </si>
  <si>
    <t>1123.01.99</t>
  </si>
  <si>
    <t>预付账款_集团内_其他</t>
  </si>
  <si>
    <t>1123.02</t>
  </si>
  <si>
    <t>预付账款_集团外</t>
  </si>
  <si>
    <t>1123.02.01</t>
  </si>
  <si>
    <t>预付账款_集团外_工程款</t>
  </si>
  <si>
    <t>1123.02.01.01</t>
  </si>
  <si>
    <t>预付账款_集团外_工程款_预付工程款</t>
  </si>
  <si>
    <t>1123.02.01.02</t>
  </si>
  <si>
    <t>预付账款_集团外_工程款_暂估预付工程款</t>
  </si>
  <si>
    <t>1123.02.02</t>
  </si>
  <si>
    <t>预付账款_集团外_材料采购款</t>
  </si>
  <si>
    <t>1123.02.03</t>
  </si>
  <si>
    <t>预付账款_集团外_工程材料款</t>
  </si>
  <si>
    <t>1123.02.04</t>
  </si>
  <si>
    <t>预付账款_集团外_设备款</t>
  </si>
  <si>
    <t>1123.02.05</t>
  </si>
  <si>
    <t>预付账款_集团外_水费</t>
  </si>
  <si>
    <t>1123.02.06</t>
  </si>
  <si>
    <t>预付账款_集团外_电费</t>
  </si>
  <si>
    <t>1123.02.07</t>
  </si>
  <si>
    <t>预付账款_集团外_购房款</t>
  </si>
  <si>
    <t>1123.02.99</t>
  </si>
  <si>
    <t>预付账款_集团外_其他</t>
  </si>
  <si>
    <t>1124</t>
  </si>
  <si>
    <t>应收款项融资</t>
  </si>
  <si>
    <t>1124.01</t>
  </si>
  <si>
    <t>应收款项融资_应收账款</t>
  </si>
  <si>
    <t>1124.02</t>
  </si>
  <si>
    <t>应收款项融资_应收票据　</t>
  </si>
  <si>
    <t>1131</t>
  </si>
  <si>
    <t>应收股利　</t>
  </si>
  <si>
    <t>1132</t>
  </si>
  <si>
    <t>应收利息　</t>
  </si>
  <si>
    <t>1132.01</t>
  </si>
  <si>
    <t>应收利息　_集团内</t>
  </si>
  <si>
    <t>1132.01.01</t>
  </si>
  <si>
    <t>应收利息　_集团内_债券利息</t>
  </si>
  <si>
    <t>1132.01.02</t>
  </si>
  <si>
    <t>应收利息　_集团内_借款利息</t>
  </si>
  <si>
    <t>1132.01.99</t>
  </si>
  <si>
    <t>应收利息　_集团内_其他</t>
  </si>
  <si>
    <t>1132.02</t>
  </si>
  <si>
    <t>应收利息　_集团外</t>
  </si>
  <si>
    <t>1132.02.01</t>
  </si>
  <si>
    <t>应收利息　_集团外_债券利息</t>
  </si>
  <si>
    <t>1132.02.02</t>
  </si>
  <si>
    <t>应收利息　_集团外_借款利息</t>
  </si>
  <si>
    <t>1132.02.99</t>
  </si>
  <si>
    <t>应收利息　_集团外_其他</t>
  </si>
  <si>
    <t>1221</t>
  </si>
  <si>
    <t>其他应收款　</t>
  </si>
  <si>
    <t>1221.01</t>
  </si>
  <si>
    <t>其他应收款　_集团内</t>
  </si>
  <si>
    <t>1221.01.01</t>
  </si>
  <si>
    <t>其他应收款　_集团内_保证金</t>
  </si>
  <si>
    <t>1221.01.01.01</t>
  </si>
  <si>
    <t>其他应收款　_集团内_保证金_投标保证金</t>
  </si>
  <si>
    <t>1221.01.01.02</t>
  </si>
  <si>
    <t>其他应收款　_集团内_保证金_履约保证金</t>
  </si>
  <si>
    <t>1221.01.01.03</t>
  </si>
  <si>
    <t>其他应收款　_集团内_保证金_其他保证金</t>
  </si>
  <si>
    <t>1221.01.02</t>
  </si>
  <si>
    <t>其他应收款　_集团内_押金</t>
  </si>
  <si>
    <t>1221.01.03</t>
  </si>
  <si>
    <t>其他应收款　_集团内_职员往来</t>
  </si>
  <si>
    <t>1221.01.04</t>
  </si>
  <si>
    <t>其他应收款　_集团内_经营往来</t>
  </si>
  <si>
    <t>1221.01.05</t>
  </si>
  <si>
    <t>其他应收款　_集团内_成员单位借款</t>
  </si>
  <si>
    <t>1221.01.05.01</t>
  </si>
  <si>
    <t>其他应收款　_集团内_成员单位借款_借款本金</t>
  </si>
  <si>
    <t>1221.01.05.02</t>
  </si>
  <si>
    <t>其他应收款　_集团内_成员单位借款_借款利息</t>
  </si>
  <si>
    <t>1221.01.06</t>
  </si>
  <si>
    <t>其他应收款　_集团内_代垫款项</t>
  </si>
  <si>
    <t>1221.01.98</t>
  </si>
  <si>
    <t>其他应收款　_集团内_上存资金中心</t>
  </si>
  <si>
    <t>1221.01.99</t>
  </si>
  <si>
    <t>其他应收款　_集团内_其他</t>
  </si>
  <si>
    <t>1221.02</t>
  </si>
  <si>
    <t>其他应收款　_集团外</t>
  </si>
  <si>
    <t>1221.02.01</t>
  </si>
  <si>
    <t>其他应收款　_集团外_保证金</t>
  </si>
  <si>
    <t>1221.02.01.01</t>
  </si>
  <si>
    <t>其他应收款　_集团外_保证金_投标保证金</t>
  </si>
  <si>
    <t>1221.02.01.02</t>
  </si>
  <si>
    <t>其他应收款　_集团外_保证金_履约保证金</t>
  </si>
  <si>
    <t>1221.02.01.03</t>
  </si>
  <si>
    <t>其他应收款　_集团外_保证金_其他保证金</t>
  </si>
  <si>
    <t>1221.02.02</t>
  </si>
  <si>
    <t>其他应收款　_集团外_押金</t>
  </si>
  <si>
    <t>1221.02.03</t>
  </si>
  <si>
    <t>其他应收款　_集团外_经营往来</t>
  </si>
  <si>
    <t>1221.02.04</t>
  </si>
  <si>
    <t>其他应收款　_集团外_代垫款项</t>
  </si>
  <si>
    <t>1221.02.99</t>
  </si>
  <si>
    <t>其他应收款　_集团外_其他</t>
  </si>
  <si>
    <t>1231</t>
  </si>
  <si>
    <t>坏账准备</t>
  </si>
  <si>
    <t>1231.01</t>
  </si>
  <si>
    <t>坏账准备_应收账款</t>
  </si>
  <si>
    <t>1231.02</t>
  </si>
  <si>
    <t>坏账准备_其他应收款</t>
  </si>
  <si>
    <t>1231.03</t>
  </si>
  <si>
    <t>坏账准备_应收利息</t>
  </si>
  <si>
    <t>1231.04</t>
  </si>
  <si>
    <t>坏账准备_长期应收款</t>
  </si>
  <si>
    <t>1231.05</t>
  </si>
  <si>
    <t>坏账准备_预付账款</t>
  </si>
  <si>
    <t>1331</t>
  </si>
  <si>
    <t>受托代销商品</t>
  </si>
  <si>
    <t>1401</t>
  </si>
  <si>
    <t>材料采购</t>
  </si>
  <si>
    <t>1402</t>
  </si>
  <si>
    <t>在途物资</t>
  </si>
  <si>
    <t>1403</t>
  </si>
  <si>
    <t>原材料　</t>
  </si>
  <si>
    <t>1404</t>
  </si>
  <si>
    <t>材料成本差异</t>
  </si>
  <si>
    <t>1405</t>
  </si>
  <si>
    <t>库存商品</t>
  </si>
  <si>
    <t>1406</t>
  </si>
  <si>
    <t>发出商品</t>
  </si>
  <si>
    <t>1407</t>
  </si>
  <si>
    <t>商品进销差价</t>
  </si>
  <si>
    <t>1408</t>
  </si>
  <si>
    <t>委托加工物资</t>
  </si>
  <si>
    <t>1409</t>
  </si>
  <si>
    <t>开发产品</t>
  </si>
  <si>
    <t>1411</t>
  </si>
  <si>
    <t>周转材料</t>
  </si>
  <si>
    <t>1411.01</t>
  </si>
  <si>
    <t>周转材料_包装物</t>
  </si>
  <si>
    <t>1411.02</t>
  </si>
  <si>
    <t>周转材料_低值易耗品</t>
  </si>
  <si>
    <t>1421</t>
  </si>
  <si>
    <t>消耗性生物资产</t>
  </si>
  <si>
    <t>1461</t>
  </si>
  <si>
    <t>融资租赁资产</t>
  </si>
  <si>
    <t>1461.01</t>
  </si>
  <si>
    <t>融资租赁资产_房屋及建筑物</t>
  </si>
  <si>
    <t>1461.02</t>
  </si>
  <si>
    <t>融资租赁资产_机器设备</t>
  </si>
  <si>
    <t>1464</t>
  </si>
  <si>
    <t>合同资产</t>
  </si>
  <si>
    <t>1465</t>
  </si>
  <si>
    <t>合同资产减值准备</t>
  </si>
  <si>
    <t>1466</t>
  </si>
  <si>
    <t>合同履约成本</t>
  </si>
  <si>
    <t>1466.01</t>
  </si>
  <si>
    <t>合同履约成本_工程施工</t>
  </si>
  <si>
    <t>1466.01.01</t>
  </si>
  <si>
    <t>合同履约成本_工程施工_人工费</t>
  </si>
  <si>
    <t>1466.01.02</t>
  </si>
  <si>
    <t>合同履约成本_工程施工_材料费</t>
  </si>
  <si>
    <t>1466.01.03</t>
  </si>
  <si>
    <t>合同履约成本_工程施工_机械使用费</t>
  </si>
  <si>
    <t>1466.01.99</t>
  </si>
  <si>
    <t>合同履约成本_工程施工_其他直接费</t>
  </si>
  <si>
    <t>1471</t>
  </si>
  <si>
    <t>存货跌价准备　</t>
  </si>
  <si>
    <t>1471.01</t>
  </si>
  <si>
    <t>存货跌价准备　_存货减值准备</t>
  </si>
  <si>
    <t>1471.01.01</t>
  </si>
  <si>
    <t>存货跌价准备　_存货减值准备_原材料</t>
  </si>
  <si>
    <t>1471.01.02</t>
  </si>
  <si>
    <t>存货跌价准备　_存货减值准备_半成品</t>
  </si>
  <si>
    <t>1471.01.03</t>
  </si>
  <si>
    <t>存货跌价准备　_存货减值准备_库存商品</t>
  </si>
  <si>
    <t>1471.01.04</t>
  </si>
  <si>
    <t>存货跌价准备　_存货减值准备_周转材料</t>
  </si>
  <si>
    <t>1471.01.05</t>
  </si>
  <si>
    <t>存货跌价准备　_存货减值准备_发出商品</t>
  </si>
  <si>
    <t>1471.02</t>
  </si>
  <si>
    <t>存货跌价准备　_合同预计损失准备</t>
  </si>
  <si>
    <t>1501</t>
  </si>
  <si>
    <t>债权投资</t>
  </si>
  <si>
    <t>1501.01</t>
  </si>
  <si>
    <t>债权投资_成本</t>
  </si>
  <si>
    <t>1501.02</t>
  </si>
  <si>
    <t>债权投资_利息调整</t>
  </si>
  <si>
    <t>1501.03</t>
  </si>
  <si>
    <t>债权投资_应计利息</t>
  </si>
  <si>
    <t>1502</t>
  </si>
  <si>
    <t>债权投资减值准备</t>
  </si>
  <si>
    <t>1503</t>
  </si>
  <si>
    <t>其他债权投资</t>
  </si>
  <si>
    <t>1503.01</t>
  </si>
  <si>
    <t>其他债权投资_成本</t>
  </si>
  <si>
    <t>1503.02</t>
  </si>
  <si>
    <t>其他债权投资_利息调整</t>
  </si>
  <si>
    <t>1503.03</t>
  </si>
  <si>
    <t>其他债权投资_应计利息</t>
  </si>
  <si>
    <t>1504</t>
  </si>
  <si>
    <t>其他权益工具投资</t>
  </si>
  <si>
    <t>1504.01</t>
  </si>
  <si>
    <t>其他权益工具投资_成本</t>
  </si>
  <si>
    <t>1504.02</t>
  </si>
  <si>
    <t>其他权益工具投资_公允价值变动</t>
  </si>
  <si>
    <t>1505</t>
  </si>
  <si>
    <t>其他债权投资减值准备</t>
  </si>
  <si>
    <t>1511</t>
  </si>
  <si>
    <t>长期股权投资</t>
  </si>
  <si>
    <t>1511.01</t>
  </si>
  <si>
    <t>长期股权投资_成本</t>
  </si>
  <si>
    <t>1511.02</t>
  </si>
  <si>
    <t>长期股权投资_损益调整</t>
  </si>
  <si>
    <t>1511.03</t>
  </si>
  <si>
    <t>长期股权投资_其他权益变动</t>
  </si>
  <si>
    <t>1512</t>
  </si>
  <si>
    <t>长期股权投资减值准备　</t>
  </si>
  <si>
    <t>1521</t>
  </si>
  <si>
    <t>投资性房地产</t>
  </si>
  <si>
    <t>1521.01</t>
  </si>
  <si>
    <t>投资性房地产_成本</t>
  </si>
  <si>
    <t>1521.01.01</t>
  </si>
  <si>
    <t>投资性房地产_成本_房屋</t>
  </si>
  <si>
    <t>1521.01.02</t>
  </si>
  <si>
    <t>投资性房地产_成本_土地使用权</t>
  </si>
  <si>
    <t>1521.02</t>
  </si>
  <si>
    <t>投资性房地产_公允价值变动</t>
  </si>
  <si>
    <t>1521.02.01</t>
  </si>
  <si>
    <t>投资性房地产_公允价值变动_房屋</t>
  </si>
  <si>
    <t>1521.02.02</t>
  </si>
  <si>
    <t>投资性房地产_公允价值变动_土地使用权</t>
  </si>
  <si>
    <t>1531</t>
  </si>
  <si>
    <t>长期应收款</t>
  </si>
  <si>
    <t>1531.01</t>
  </si>
  <si>
    <t>长期应收款_融资租赁款</t>
  </si>
  <si>
    <t>1531.02</t>
  </si>
  <si>
    <t>长期应收款_递延应收款</t>
  </si>
  <si>
    <t>1532</t>
  </si>
  <si>
    <t>未实现融资收益</t>
  </si>
  <si>
    <t>1532.01</t>
  </si>
  <si>
    <t>未实现融资收益_租赁收益</t>
  </si>
  <si>
    <t>1532.02</t>
  </si>
  <si>
    <t>未实现融资收益_利息收益</t>
  </si>
  <si>
    <t>1601</t>
  </si>
  <si>
    <t>固定资产　</t>
  </si>
  <si>
    <t>1601.01</t>
  </si>
  <si>
    <t>固定资产　_房屋建筑物</t>
  </si>
  <si>
    <t>1601.02</t>
  </si>
  <si>
    <t>固定资产　_机器设备</t>
  </si>
  <si>
    <t>1601.03</t>
  </si>
  <si>
    <t>固定资产　_运输工具</t>
  </si>
  <si>
    <t>1601.04</t>
  </si>
  <si>
    <t>固定资产　_电子设备</t>
  </si>
  <si>
    <t>1601.05</t>
  </si>
  <si>
    <t>固定资产　_办公设备</t>
  </si>
  <si>
    <t>1601.06</t>
  </si>
  <si>
    <t>固定资产　_其他设备</t>
  </si>
  <si>
    <t>1601.07</t>
  </si>
  <si>
    <t>固定资产　_生产工具</t>
  </si>
  <si>
    <t>1602</t>
  </si>
  <si>
    <t>累计折旧　</t>
  </si>
  <si>
    <t>1602.01</t>
  </si>
  <si>
    <t>累计折旧　_房屋建筑物</t>
  </si>
  <si>
    <t>1602.02</t>
  </si>
  <si>
    <t>累计折旧　_机器设备</t>
  </si>
  <si>
    <t>1602.03</t>
  </si>
  <si>
    <t>累计折旧　_运输工具</t>
  </si>
  <si>
    <t>1602.04</t>
  </si>
  <si>
    <t>累计折旧　_电子设备</t>
  </si>
  <si>
    <t>1602.05</t>
  </si>
  <si>
    <t>累计折旧　_办公设备</t>
  </si>
  <si>
    <t>1602.06</t>
  </si>
  <si>
    <t>累计折旧　_其他设备</t>
  </si>
  <si>
    <t>1602.07</t>
  </si>
  <si>
    <t>累计折旧　_生产工具</t>
  </si>
  <si>
    <t>1603</t>
  </si>
  <si>
    <t>固定资产减值准备　</t>
  </si>
  <si>
    <t>1603.01</t>
  </si>
  <si>
    <t>固定资产减值准备　_房屋建筑物</t>
  </si>
  <si>
    <t>1603.02</t>
  </si>
  <si>
    <t>固定资产减值准备　_机器设备</t>
  </si>
  <si>
    <t>1603.03</t>
  </si>
  <si>
    <t>固定资产减值准备　_运输工具</t>
  </si>
  <si>
    <t>1603.04</t>
  </si>
  <si>
    <t>固定资产减值准备　_电子设备</t>
  </si>
  <si>
    <t>1603.05</t>
  </si>
  <si>
    <t>固定资产减值准备　_办公设备</t>
  </si>
  <si>
    <t>1603.06</t>
  </si>
  <si>
    <t>固定资产减值准备　_其他设备</t>
  </si>
  <si>
    <t>1603.07</t>
  </si>
  <si>
    <t>固定资产减值准备　_生产工具</t>
  </si>
  <si>
    <t>1604</t>
  </si>
  <si>
    <t>在建工程</t>
  </si>
  <si>
    <t>1604.01</t>
  </si>
  <si>
    <t>在建工程_土地费用</t>
  </si>
  <si>
    <t>1604.01.01</t>
  </si>
  <si>
    <t>在建工程_土地费用_土地成本</t>
  </si>
  <si>
    <t>1604.01.02</t>
  </si>
  <si>
    <t>在建工程_土地费用_土地征用及迁移补偿费</t>
  </si>
  <si>
    <t>1604.01.03</t>
  </si>
  <si>
    <t>在建工程_土地费用_土地交易服务费</t>
  </si>
  <si>
    <t>1604.02</t>
  </si>
  <si>
    <t>在建工程_前期费用</t>
  </si>
  <si>
    <t>1604.02.01</t>
  </si>
  <si>
    <t>在建工程_前期费用_勘察费</t>
  </si>
  <si>
    <t>1604.02.02</t>
  </si>
  <si>
    <t>在建工程_前期费用_设计费</t>
  </si>
  <si>
    <t>1604.02.03</t>
  </si>
  <si>
    <t>在建工程_前期费用_可行性研究费</t>
  </si>
  <si>
    <t>1604.02.04</t>
  </si>
  <si>
    <t>在建工程_前期费用_地质灾害评估费</t>
  </si>
  <si>
    <t>1604.02.05</t>
  </si>
  <si>
    <t>在建工程_前期费用_图纸办证费</t>
  </si>
  <si>
    <t>1604.02.06</t>
  </si>
  <si>
    <t>在建工程_前期费用_水土保持技术咨询费</t>
  </si>
  <si>
    <t>1604.02.07</t>
  </si>
  <si>
    <t>在建工程_前期费用_招标费</t>
  </si>
  <si>
    <t>1604.02.08</t>
  </si>
  <si>
    <t>在建工程_前期费用_测绘费</t>
  </si>
  <si>
    <t>1604.02.09</t>
  </si>
  <si>
    <t>在建工程_前期费用_图纸审查费</t>
  </si>
  <si>
    <t>1604.02.10</t>
  </si>
  <si>
    <t>在建工程_前期费用_造价咨询费</t>
  </si>
  <si>
    <t>1604.02.11</t>
  </si>
  <si>
    <t>在建工程_前期费用_人防异地建设费</t>
  </si>
  <si>
    <t>1604.02.12</t>
  </si>
  <si>
    <t>在建工程_前期费用_城市基础设施配套费</t>
  </si>
  <si>
    <t>1604.02.13</t>
  </si>
  <si>
    <t>在建工程_前期费用_水土保持补偿费</t>
  </si>
  <si>
    <t>1604.03</t>
  </si>
  <si>
    <t>在建工程_建筑安装费</t>
  </si>
  <si>
    <t>1604.03.01</t>
  </si>
  <si>
    <t>在建工程_建筑安装费_建安工程费</t>
  </si>
  <si>
    <t>1604.03.99</t>
  </si>
  <si>
    <t>在建工程_建筑安装费_暂估固定资产</t>
  </si>
  <si>
    <t>1604.04</t>
  </si>
  <si>
    <t>在建工程_基础设施费</t>
  </si>
  <si>
    <t>1604.04.01</t>
  </si>
  <si>
    <t>在建工程_基础设施费_绿化景观</t>
  </si>
  <si>
    <t>1604.04.02</t>
  </si>
  <si>
    <t>在建工程_基础设施费_室外供水</t>
  </si>
  <si>
    <t>1604.04.03</t>
  </si>
  <si>
    <t>在建工程_基础设施费_室外配电</t>
  </si>
  <si>
    <t>1604.04.04</t>
  </si>
  <si>
    <t>在建工程_基础设施费_室外排水</t>
  </si>
  <si>
    <t>1604.04.05</t>
  </si>
  <si>
    <t>在建工程_基础设施费_围墙、挡土墙</t>
  </si>
  <si>
    <t>1604.04.06</t>
  </si>
  <si>
    <t>在建工程_基础设施费_规划道路</t>
  </si>
  <si>
    <t>1604.04.07</t>
  </si>
  <si>
    <t>在建工程_基础设施费_雨水回收</t>
  </si>
  <si>
    <t>1604.04.99</t>
  </si>
  <si>
    <t>在建工程_基础设施费_暂估固定资产</t>
  </si>
  <si>
    <t>1604.05</t>
  </si>
  <si>
    <t>在建工程_工程材料费</t>
  </si>
  <si>
    <t>1604.05.01</t>
  </si>
  <si>
    <t>在建工程_工程材料费_材料费</t>
  </si>
  <si>
    <t>1604.05.99</t>
  </si>
  <si>
    <t>在建工程_工程材料费_暂估固定资产</t>
  </si>
  <si>
    <t>1604.06</t>
  </si>
  <si>
    <t>在建工程_设备投资</t>
  </si>
  <si>
    <t>1604.06.01</t>
  </si>
  <si>
    <t>在建工程_设备投资_设备款</t>
  </si>
  <si>
    <t>1604.06.98</t>
  </si>
  <si>
    <t>在建工程_设备投资_其他</t>
  </si>
  <si>
    <t>1604.06.99</t>
  </si>
  <si>
    <t>在建工程_设备投资_暂估固定资产</t>
  </si>
  <si>
    <t>1604.07</t>
  </si>
  <si>
    <t>在建工程_公共配套工程</t>
  </si>
  <si>
    <t>1604.07.01</t>
  </si>
  <si>
    <t>在建工程_公共配套工程_物业前期费</t>
  </si>
  <si>
    <t>1604.07.02</t>
  </si>
  <si>
    <t>在建工程_公共配套工程_智能工程</t>
  </si>
  <si>
    <t>1604.07.03</t>
  </si>
  <si>
    <t>在建工程_公共配套工程_太阳能光伏供电系统</t>
  </si>
  <si>
    <t>1604.07.04</t>
  </si>
  <si>
    <t>在建工程_公共配套工程_地下停车划线及交通标示</t>
  </si>
  <si>
    <t>1604.07.05</t>
  </si>
  <si>
    <t>在建工程_公共配套工程_伸缩门及岗亭</t>
  </si>
  <si>
    <t>1604.07.06</t>
  </si>
  <si>
    <t>在建工程_公共配套工程_雨棚</t>
  </si>
  <si>
    <t>1604.07.07</t>
  </si>
  <si>
    <t>在建工程_公共配套工程_零星维修工程</t>
  </si>
  <si>
    <t>1604.07.99</t>
  </si>
  <si>
    <t>在建工程_公共配套工程_暂估固定资产</t>
  </si>
  <si>
    <t>1604.08</t>
  </si>
  <si>
    <t>在建工程_待摊投资</t>
  </si>
  <si>
    <t>1604.08.01</t>
  </si>
  <si>
    <t>在建工程_待摊投资_勘察设计费</t>
  </si>
  <si>
    <t>1604.08.02</t>
  </si>
  <si>
    <t>在建工程_待摊投资_报建费</t>
  </si>
  <si>
    <t>1604.08.03</t>
  </si>
  <si>
    <t>在建工程_待摊投资_三通一平费</t>
  </si>
  <si>
    <t>1604.08.04</t>
  </si>
  <si>
    <t>在建工程_待摊投资_临时设施费</t>
  </si>
  <si>
    <t>1604.08.05</t>
  </si>
  <si>
    <t>在建工程_待摊投资_评审费</t>
  </si>
  <si>
    <t>1604.08.06</t>
  </si>
  <si>
    <t>在建工程_待摊投资_建设管理费</t>
  </si>
  <si>
    <t>1604.08.07</t>
  </si>
  <si>
    <t>在建工程_待摊投资_招投标费</t>
  </si>
  <si>
    <t>1604.08.08</t>
  </si>
  <si>
    <t>在建工程_待摊投资_土地复垦及补偿费</t>
  </si>
  <si>
    <t>1604.08.09</t>
  </si>
  <si>
    <t>在建工程_待摊投资_测量费</t>
  </si>
  <si>
    <t>1604.08.10</t>
  </si>
  <si>
    <t>在建工程_待摊投资_监理费</t>
  </si>
  <si>
    <t>1604.08.11</t>
  </si>
  <si>
    <t>在建工程_待摊投资_职工薪酬</t>
  </si>
  <si>
    <t>1604.08.11.01</t>
  </si>
  <si>
    <t>在建工程_待摊投资_职工薪酬_工资</t>
  </si>
  <si>
    <t>1604.08.11.02</t>
  </si>
  <si>
    <t>在建工程_待摊投资_职工薪酬_福利费</t>
  </si>
  <si>
    <t>1604.08.11.03</t>
  </si>
  <si>
    <t>在建工程_待摊投资_职工薪酬_养老保险费</t>
  </si>
  <si>
    <t>1604.08.11.04</t>
  </si>
  <si>
    <t>在建工程_待摊投资_职工薪酬_医疗保险费</t>
  </si>
  <si>
    <t>1604.08.11.05</t>
  </si>
  <si>
    <t>在建工程_待摊投资_职工薪酬_失业保险费</t>
  </si>
  <si>
    <t>1604.08.11.06</t>
  </si>
  <si>
    <t>在建工程_待摊投资_职工薪酬_工伤保险费</t>
  </si>
  <si>
    <t>1604.08.11.07</t>
  </si>
  <si>
    <t>在建工程_待摊投资_职工薪酬_生育保险费</t>
  </si>
  <si>
    <t>1604.08.11.08</t>
  </si>
  <si>
    <t>在建工程_待摊投资_职工薪酬_住房公积金</t>
  </si>
  <si>
    <t>1604.08.12</t>
  </si>
  <si>
    <t>在建工程_待摊投资_利息及融资费用</t>
  </si>
  <si>
    <t>1604.08.12.01</t>
  </si>
  <si>
    <t>在建工程_待摊投资_利息及融资费用_贷款利息支出</t>
  </si>
  <si>
    <t>1604.08.12.02</t>
  </si>
  <si>
    <t>在建工程_待摊投资_利息及融资费用_债券利息支出</t>
  </si>
  <si>
    <t>1604.08.12.03</t>
  </si>
  <si>
    <t>在建工程_待摊投资_利息及融资费用_利息收入</t>
  </si>
  <si>
    <t>1604.08.12.04</t>
  </si>
  <si>
    <t>在建工程_待摊投资_利息及融资费用_手续费</t>
  </si>
  <si>
    <t>1604.08.13</t>
  </si>
  <si>
    <t>在建工程_待摊投资_建筑工程交易服务费</t>
  </si>
  <si>
    <t>1604.08.14</t>
  </si>
  <si>
    <t>在建工程_待摊投资_税金</t>
  </si>
  <si>
    <t>1604.08.14.01</t>
  </si>
  <si>
    <t>在建工程_待摊投资_税金_印花税</t>
  </si>
  <si>
    <t>1604.08.14.02</t>
  </si>
  <si>
    <t>在建工程_待摊投资_税金_土地使用税</t>
  </si>
  <si>
    <t>1604.08.15</t>
  </si>
  <si>
    <t>在建工程_待摊投资_办公费</t>
  </si>
  <si>
    <t>1604.08.16</t>
  </si>
  <si>
    <t>在建工程_待摊投资_工具用具使用费</t>
  </si>
  <si>
    <t>1604.08.17</t>
  </si>
  <si>
    <t>在建工程_待摊投资_折旧费</t>
  </si>
  <si>
    <t>1604.08.19</t>
  </si>
  <si>
    <t>在建工程_待摊投资_保险费</t>
  </si>
  <si>
    <t>1604.08.20</t>
  </si>
  <si>
    <t>在建工程_待摊投资_维修费</t>
  </si>
  <si>
    <t>1604.08.21</t>
  </si>
  <si>
    <t>在建工程_待摊投资_工程电费</t>
  </si>
  <si>
    <t>1604.08.22</t>
  </si>
  <si>
    <t>在建工程_待摊投资_检测费</t>
  </si>
  <si>
    <t>1604.08.23</t>
  </si>
  <si>
    <t>在建工程_待摊投资_工程水费</t>
  </si>
  <si>
    <t>1604.08.24</t>
  </si>
  <si>
    <t>在建工程_待摊投资_工程管理费</t>
  </si>
  <si>
    <t>1604.08.99</t>
  </si>
  <si>
    <t>在建工程_待摊投资_其他</t>
  </si>
  <si>
    <t>1604.09</t>
  </si>
  <si>
    <t>在建工程_软件开发</t>
  </si>
  <si>
    <t>1605</t>
  </si>
  <si>
    <t>工程物资</t>
  </si>
  <si>
    <t>1605.01</t>
  </si>
  <si>
    <t>工程物资_专用材料</t>
  </si>
  <si>
    <t>1605.02</t>
  </si>
  <si>
    <t>工程物资_专用设备</t>
  </si>
  <si>
    <t>1605.03</t>
  </si>
  <si>
    <t>工程物资_工器具</t>
  </si>
  <si>
    <t>1605.99</t>
  </si>
  <si>
    <t>工程物资_其他</t>
  </si>
  <si>
    <t>1606</t>
  </si>
  <si>
    <t>固定资产清理</t>
  </si>
  <si>
    <t>1606.01</t>
  </si>
  <si>
    <t>固定资产清理_房屋建筑物</t>
  </si>
  <si>
    <t>1606.02</t>
  </si>
  <si>
    <t>固定资产清理_机器设备</t>
  </si>
  <si>
    <t>1606.03</t>
  </si>
  <si>
    <t>固定资产清理_运输工具</t>
  </si>
  <si>
    <t>1606.04</t>
  </si>
  <si>
    <t>固定资产清理_电子设备</t>
  </si>
  <si>
    <t>1606.05</t>
  </si>
  <si>
    <t>固定资产清理_办公设备</t>
  </si>
  <si>
    <t>1606.06</t>
  </si>
  <si>
    <t>固定资产清理_其他设备</t>
  </si>
  <si>
    <t>1607</t>
  </si>
  <si>
    <t>在建工程减值准备</t>
  </si>
  <si>
    <t>1608</t>
  </si>
  <si>
    <t>代建工程</t>
  </si>
  <si>
    <t>1608.01</t>
  </si>
  <si>
    <t>代建工程_前期费用</t>
  </si>
  <si>
    <t>1608.02</t>
  </si>
  <si>
    <t>代建工程_物业维修改造项目</t>
  </si>
  <si>
    <t>1608.03</t>
  </si>
  <si>
    <t>代建工程_供水维修改造项目</t>
  </si>
  <si>
    <t>1608.04</t>
  </si>
  <si>
    <t>代建工程_建安工程</t>
  </si>
  <si>
    <t>1608.05</t>
  </si>
  <si>
    <t>代建工程_基础设施费</t>
  </si>
  <si>
    <t>1608.06</t>
  </si>
  <si>
    <t>代建工程_施工监理费</t>
  </si>
  <si>
    <t>1608.07</t>
  </si>
  <si>
    <t>代建工程_待摊投资</t>
  </si>
  <si>
    <t>1608.07.01</t>
  </si>
  <si>
    <t>代建工程_待摊投资_设计费</t>
  </si>
  <si>
    <t>1608.07.02</t>
  </si>
  <si>
    <t>代建工程_待摊投资_测量费</t>
  </si>
  <si>
    <t>1608.07.03</t>
  </si>
  <si>
    <t>代建工程_待摊投资_勘察费</t>
  </si>
  <si>
    <t>1608.07.04</t>
  </si>
  <si>
    <t>代建工程_待摊投资_工程质量监理费</t>
  </si>
  <si>
    <t>1608.07.05</t>
  </si>
  <si>
    <t>代建工程_待摊投资_工程检测设备检验费</t>
  </si>
  <si>
    <t>1608.07.99</t>
  </si>
  <si>
    <t>代建工程_待摊投资_其他待摊投资</t>
  </si>
  <si>
    <t>1608.08</t>
  </si>
  <si>
    <t>代建工程_工程管理费</t>
  </si>
  <si>
    <t>1608.08.01</t>
  </si>
  <si>
    <t>代建工程_工程管理费_技术图书资料费</t>
  </si>
  <si>
    <t>1608.08.02</t>
  </si>
  <si>
    <t>代建工程_工程管理费_印花税</t>
  </si>
  <si>
    <t>1609</t>
  </si>
  <si>
    <t>非经资产</t>
  </si>
  <si>
    <t>1611</t>
  </si>
  <si>
    <t>工程物资减值准备</t>
  </si>
  <si>
    <t>1611.01</t>
  </si>
  <si>
    <t>工程物资减值准备_专用材料</t>
  </si>
  <si>
    <t>1611.02</t>
  </si>
  <si>
    <t>工程物资减值准备_专用设备</t>
  </si>
  <si>
    <t>1611.03</t>
  </si>
  <si>
    <t>工程物资减值准备_工器具</t>
  </si>
  <si>
    <t>1611.04</t>
  </si>
  <si>
    <t>工程物资减值准备_其他</t>
  </si>
  <si>
    <t>1621</t>
  </si>
  <si>
    <t>生产性生物资产</t>
  </si>
  <si>
    <t>1622</t>
  </si>
  <si>
    <t>生产性生物资产累计折旧</t>
  </si>
  <si>
    <t>1623</t>
  </si>
  <si>
    <t>生产性生物资产减值准备</t>
  </si>
  <si>
    <t>1641</t>
  </si>
  <si>
    <t>使用权资产</t>
  </si>
  <si>
    <t>1641.01</t>
  </si>
  <si>
    <t>使用权资产_租赁费</t>
  </si>
  <si>
    <t>1641.02</t>
  </si>
  <si>
    <t>使用权资产_经营租入固定资产改良支出</t>
  </si>
  <si>
    <t>1642</t>
  </si>
  <si>
    <t>使用权资产累计折旧</t>
  </si>
  <si>
    <t>1701</t>
  </si>
  <si>
    <t>无形资产</t>
  </si>
  <si>
    <t>1701.01</t>
  </si>
  <si>
    <t>无形资产_专利权</t>
  </si>
  <si>
    <t>1701.02</t>
  </si>
  <si>
    <t>无形资产_非专利技术</t>
  </si>
  <si>
    <t>1701.03</t>
  </si>
  <si>
    <t>无形资产_商标权</t>
  </si>
  <si>
    <t>1701.04</t>
  </si>
  <si>
    <t>无形资产_著作权</t>
  </si>
  <si>
    <t>1701.05</t>
  </si>
  <si>
    <t>无形资产_土地使用权</t>
  </si>
  <si>
    <t>1701.05.01</t>
  </si>
  <si>
    <t>无形资产_土地使用权_江南电子科技园（宗地号：450105003204GB00087）</t>
  </si>
  <si>
    <t>1701.06</t>
  </si>
  <si>
    <t>无形资产_特许权</t>
  </si>
  <si>
    <t>1701.07</t>
  </si>
  <si>
    <t>无形资产_软件</t>
  </si>
  <si>
    <t>1701.08</t>
  </si>
  <si>
    <t>无形资产_研发项目</t>
  </si>
  <si>
    <t>1701.09</t>
  </si>
  <si>
    <t>无形资产_数据资源</t>
  </si>
  <si>
    <t>1701.99</t>
  </si>
  <si>
    <t>无形资产_其他</t>
  </si>
  <si>
    <t>1702</t>
  </si>
  <si>
    <t>累计摊销</t>
  </si>
  <si>
    <t>1702.01</t>
  </si>
  <si>
    <t>累计摊销_专利权</t>
  </si>
  <si>
    <t>1702.02</t>
  </si>
  <si>
    <t>累计摊销_非专利技术</t>
  </si>
  <si>
    <t>1702.03</t>
  </si>
  <si>
    <t>累计摊销_商标权</t>
  </si>
  <si>
    <t>1702.04</t>
  </si>
  <si>
    <t>累计摊销_著作权</t>
  </si>
  <si>
    <t>1702.05</t>
  </si>
  <si>
    <t>累计摊销_土地使用权</t>
  </si>
  <si>
    <t>1702.05.01</t>
  </si>
  <si>
    <t>累计摊销_土地使用权_江南电子科技园（宗地号：450105003204GB00087）</t>
  </si>
  <si>
    <t>1702.06</t>
  </si>
  <si>
    <t>累计摊销_特许权</t>
  </si>
  <si>
    <t>1702.07</t>
  </si>
  <si>
    <t>累计摊销_软件</t>
  </si>
  <si>
    <t>1702.08</t>
  </si>
  <si>
    <t>累计摊销_研发项目</t>
  </si>
  <si>
    <t>1702.09</t>
  </si>
  <si>
    <t>累计摊销_数据资源</t>
  </si>
  <si>
    <t>1702.99</t>
  </si>
  <si>
    <t>累计摊销_其他</t>
  </si>
  <si>
    <t>1703</t>
  </si>
  <si>
    <t>无形资产减值准备</t>
  </si>
  <si>
    <t>1703.01</t>
  </si>
  <si>
    <t>无形资产减值准备_专利权</t>
  </si>
  <si>
    <t>1703.02</t>
  </si>
  <si>
    <t>无形资产减值准备_非专利技术</t>
  </si>
  <si>
    <t>1703.03</t>
  </si>
  <si>
    <t>无形资产减值准备_商标权</t>
  </si>
  <si>
    <t>1703.04</t>
  </si>
  <si>
    <t>无形资产减值准备_著作权</t>
  </si>
  <si>
    <t>1703.05</t>
  </si>
  <si>
    <t>无形资产减值准备_土地使用权</t>
  </si>
  <si>
    <t>1703.06</t>
  </si>
  <si>
    <t>无形资产减值准备_特许权</t>
  </si>
  <si>
    <t>1703.07</t>
  </si>
  <si>
    <t>无形资产减值准备_软件</t>
  </si>
  <si>
    <t>1703.08</t>
  </si>
  <si>
    <t>无形资产减值准备_研发项目</t>
  </si>
  <si>
    <t>1703.99</t>
  </si>
  <si>
    <t>无形资产减值准备_其他</t>
  </si>
  <si>
    <t>1711</t>
  </si>
  <si>
    <t>商誉</t>
  </si>
  <si>
    <t>1712</t>
  </si>
  <si>
    <t>商誉减值准备</t>
  </si>
  <si>
    <t>1801</t>
  </si>
  <si>
    <t>长期待摊费用</t>
  </si>
  <si>
    <t>1801.01</t>
  </si>
  <si>
    <t>长期待摊费用_原值</t>
  </si>
  <si>
    <t>1801.02</t>
  </si>
  <si>
    <t>长期待摊费用_累计摊销</t>
  </si>
  <si>
    <t>1811</t>
  </si>
  <si>
    <t>递延所得税资产</t>
  </si>
  <si>
    <t>1811.01</t>
  </si>
  <si>
    <t>递延所得税资产_资产减值准备</t>
  </si>
  <si>
    <t>1811.01.01</t>
  </si>
  <si>
    <t>递延所得税资产_资产减值准备_坏账准备</t>
  </si>
  <si>
    <t>1811.01.02</t>
  </si>
  <si>
    <t>递延所得税资产_资产减值准备_存货减值准备</t>
  </si>
  <si>
    <t>1811.01.03</t>
  </si>
  <si>
    <t>递延所得税资产_资产减值准备_合同预计损失准备</t>
  </si>
  <si>
    <t>1811.02</t>
  </si>
  <si>
    <t>递延所得税资产_工资储备</t>
  </si>
  <si>
    <t>1811.03</t>
  </si>
  <si>
    <t>递延所得税资产_可弥补亏损</t>
  </si>
  <si>
    <t>1811.04</t>
  </si>
  <si>
    <t>递延所得税资产_投资性房地产公允价值变动</t>
  </si>
  <si>
    <t>1811.99</t>
  </si>
  <si>
    <t>递延所得税资产_其他</t>
  </si>
  <si>
    <t>1901</t>
  </si>
  <si>
    <t>待处理财产损溢</t>
  </si>
  <si>
    <t>1901.01</t>
  </si>
  <si>
    <t>待处理财产损溢_待处理固定资产损益</t>
  </si>
  <si>
    <t>1901.02</t>
  </si>
  <si>
    <t>待处理财产损溢_待处理流动资产损益</t>
  </si>
  <si>
    <t>2001</t>
  </si>
  <si>
    <t>短期借款</t>
  </si>
  <si>
    <t>2001.01</t>
  </si>
  <si>
    <t>短期借款_信用借款</t>
  </si>
  <si>
    <t>2001.02</t>
  </si>
  <si>
    <t>短期借款_保证借款</t>
  </si>
  <si>
    <t>2001.03</t>
  </si>
  <si>
    <t>短期借款_抵押借款</t>
  </si>
  <si>
    <t>2001.04</t>
  </si>
  <si>
    <t>短期借款_质押借款</t>
  </si>
  <si>
    <t>2001.99</t>
  </si>
  <si>
    <t>短期借款_其他</t>
  </si>
  <si>
    <t>2101</t>
  </si>
  <si>
    <t>交易性金融负债</t>
  </si>
  <si>
    <t>2101.01</t>
  </si>
  <si>
    <t>交易性金融负债_债券</t>
  </si>
  <si>
    <t>2101.01.01</t>
  </si>
  <si>
    <t>交易性金融负债_债券_成本</t>
  </si>
  <si>
    <t>2101.01.02</t>
  </si>
  <si>
    <t>交易性金融负债_债券_公允价值变动</t>
  </si>
  <si>
    <t>2101.02</t>
  </si>
  <si>
    <t>交易性金融负债_变动指定计入当期损益的金融负债</t>
  </si>
  <si>
    <t>2101.02.01</t>
  </si>
  <si>
    <t>交易性金融负债_变动指定计入当期损益的金融负债_成本</t>
  </si>
  <si>
    <t>2101.02.02</t>
  </si>
  <si>
    <t>交易性金融负债_变动指定计入当期损益的金融负债_公允价值变动</t>
  </si>
  <si>
    <t>2101.99</t>
  </si>
  <si>
    <t>交易性金融负债_其他</t>
  </si>
  <si>
    <t>2101.99.01</t>
  </si>
  <si>
    <t>交易性金融负债_其他_成本</t>
  </si>
  <si>
    <t>2101.99.02</t>
  </si>
  <si>
    <t>交易性金融负债_其他_公允价值变动</t>
  </si>
  <si>
    <t>2201</t>
  </si>
  <si>
    <t>应付票据</t>
  </si>
  <si>
    <t>2201.01</t>
  </si>
  <si>
    <t>应付票据_银行承兑汇票</t>
  </si>
  <si>
    <t>2201.02</t>
  </si>
  <si>
    <t>应付票据_商业承兑汇票</t>
  </si>
  <si>
    <t>2202</t>
  </si>
  <si>
    <t>应付账款</t>
  </si>
  <si>
    <t>2202.01</t>
  </si>
  <si>
    <t>应付账款_集团内</t>
  </si>
  <si>
    <t>2202.01.01</t>
  </si>
  <si>
    <t>应付账款_集团内_工程款</t>
  </si>
  <si>
    <t>2202.01.02</t>
  </si>
  <si>
    <t>应付账款_集团内_材料采购款</t>
  </si>
  <si>
    <t>2202.01.03</t>
  </si>
  <si>
    <t>应付账款_集团内_工程材料款</t>
  </si>
  <si>
    <t>2202.01.04</t>
  </si>
  <si>
    <t>应付账款_集团内_设备款</t>
  </si>
  <si>
    <t>2202.01.05</t>
  </si>
  <si>
    <t>应付账款_集团内_水费</t>
  </si>
  <si>
    <t>2202.01.06</t>
  </si>
  <si>
    <t>应付账款_集团内_电费</t>
  </si>
  <si>
    <t>2202.01.06.01</t>
  </si>
  <si>
    <t>应付账款_集团内_电费_电费</t>
  </si>
  <si>
    <t>2202.01.06.02</t>
  </si>
  <si>
    <t>应付账款_集团内_电费_新能源</t>
  </si>
  <si>
    <t>2202.01.07</t>
  </si>
  <si>
    <t>应付账款_集团内_购房款</t>
  </si>
  <si>
    <t>2202.01.08</t>
  </si>
  <si>
    <t>应付账款_集团内_暂估材料款</t>
  </si>
  <si>
    <t>2202.01.09</t>
  </si>
  <si>
    <t>应付账款_集团内_暂估工程款</t>
  </si>
  <si>
    <t>2202.01.10</t>
  </si>
  <si>
    <t>应付账款_集团内_业务往来款</t>
  </si>
  <si>
    <t>2202.01.11</t>
  </si>
  <si>
    <t>应付账款_集团内_现代服务</t>
  </si>
  <si>
    <t>2202.01.99</t>
  </si>
  <si>
    <t>应付账款_集团内_其他</t>
  </si>
  <si>
    <t>2202.01.99.01</t>
  </si>
  <si>
    <t>应付账款_集团内_其他_其他</t>
  </si>
  <si>
    <t>2202.01.99.02</t>
  </si>
  <si>
    <t>应付账款_集团内_其他_餐饮服务</t>
  </si>
  <si>
    <t>2202.01.99.03</t>
  </si>
  <si>
    <t>应付账款_集团内_其他_商超</t>
  </si>
  <si>
    <t>2202.01.99.04</t>
  </si>
  <si>
    <t>应付账款_集团内_其他_物业</t>
  </si>
  <si>
    <t>2202.01.99.05</t>
  </si>
  <si>
    <t>应付账款_集团内_其他_体育赛事</t>
  </si>
  <si>
    <t>2202.01.99.06</t>
  </si>
  <si>
    <t>应付账款_集团内_其他_建筑涂料</t>
  </si>
  <si>
    <t>2202.02</t>
  </si>
  <si>
    <t>应付账款_集团外</t>
  </si>
  <si>
    <t>2202.02.01</t>
  </si>
  <si>
    <t>应付账款_集团外_工程款</t>
  </si>
  <si>
    <t>2202.02.02</t>
  </si>
  <si>
    <t>应付账款_集团外_材料采购款</t>
  </si>
  <si>
    <t>2202.02.03</t>
  </si>
  <si>
    <t>应付账款_集团外_工程材料款</t>
  </si>
  <si>
    <t>2202.02.04</t>
  </si>
  <si>
    <t>应付账款_集团外_设备款</t>
  </si>
  <si>
    <t>2202.02.05</t>
  </si>
  <si>
    <t>应付账款_集团外_水费</t>
  </si>
  <si>
    <t>2202.02.06</t>
  </si>
  <si>
    <t>应付账款_集团外_电费</t>
  </si>
  <si>
    <t>2202.02.06.01</t>
  </si>
  <si>
    <t>应付账款_集团外_电费_电费</t>
  </si>
  <si>
    <t>2202.02.06.02</t>
  </si>
  <si>
    <t>应付账款_集团外_电费_新能源</t>
  </si>
  <si>
    <t>2202.02.07</t>
  </si>
  <si>
    <t>应付账款_集团外_购房款</t>
  </si>
  <si>
    <t>2202.02.08</t>
  </si>
  <si>
    <t>应付账款_集团外_暂估材料款</t>
  </si>
  <si>
    <t>2202.02.09</t>
  </si>
  <si>
    <t>应付账款_集团外_暂估工程款</t>
  </si>
  <si>
    <t>2202.02.10</t>
  </si>
  <si>
    <t>应付账款_集团外_业务往来款</t>
  </si>
  <si>
    <t>2202.02.11</t>
  </si>
  <si>
    <t>应付账款_集团外_现代服务</t>
  </si>
  <si>
    <t>2202.02.99</t>
  </si>
  <si>
    <t>应付账款_集团外_其他</t>
  </si>
  <si>
    <t>2202.02.99.01</t>
  </si>
  <si>
    <t>应付账款_集团外_其他_其他</t>
  </si>
  <si>
    <t>2202.02.99.02</t>
  </si>
  <si>
    <t>应付账款_集团外_其他_餐饮服务</t>
  </si>
  <si>
    <t>2202.02.99.03</t>
  </si>
  <si>
    <t>应付账款_集团外_其他_商超</t>
  </si>
  <si>
    <t>2202.02.99.04</t>
  </si>
  <si>
    <t>应付账款_集团外_其他_物业</t>
  </si>
  <si>
    <t>2202.02.99.05</t>
  </si>
  <si>
    <t>应付账款_集团外_其他_体育赛事</t>
  </si>
  <si>
    <t>2202.02.99.06</t>
  </si>
  <si>
    <t>应付账款_集团外_其他_建筑涂料</t>
  </si>
  <si>
    <t>2203</t>
  </si>
  <si>
    <t>预收账款</t>
  </si>
  <si>
    <t>2203.01</t>
  </si>
  <si>
    <t>预收账款_集团内</t>
  </si>
  <si>
    <t>2203.01.01</t>
  </si>
  <si>
    <t>预收账款_集团内_工程款</t>
  </si>
  <si>
    <t>2203.01.02</t>
  </si>
  <si>
    <t>预收账款_集团内_水费</t>
  </si>
  <si>
    <t>2203.01.03</t>
  </si>
  <si>
    <t>预收账款_集团内_电费</t>
  </si>
  <si>
    <t>2203.01.04</t>
  </si>
  <si>
    <t>预收账款_集团内_销售款</t>
  </si>
  <si>
    <t>2203.01.05</t>
  </si>
  <si>
    <t>预收账款_集团内_物业费</t>
  </si>
  <si>
    <t>2203.01.06</t>
  </si>
  <si>
    <t>预收账款_集团内_服务款</t>
  </si>
  <si>
    <t>2203.01.07</t>
  </si>
  <si>
    <t>预收账款_集团内_租赁款</t>
  </si>
  <si>
    <t>2203.01.08</t>
  </si>
  <si>
    <t>预收账款_集团内_售房款</t>
  </si>
  <si>
    <t>2203.01.99</t>
  </si>
  <si>
    <t>预收账款_集团内_其他</t>
  </si>
  <si>
    <t>2203.02</t>
  </si>
  <si>
    <t>预收账款_集团外</t>
  </si>
  <si>
    <t>2203.02.01</t>
  </si>
  <si>
    <t>预收账款_集团外_工程款</t>
  </si>
  <si>
    <t>2203.02.02</t>
  </si>
  <si>
    <t>预收账款_集团外_水费</t>
  </si>
  <si>
    <t>2203.02.03</t>
  </si>
  <si>
    <t>预收账款_集团外_电费</t>
  </si>
  <si>
    <t>2203.02.04</t>
  </si>
  <si>
    <t>预收账款_集团外_销售款</t>
  </si>
  <si>
    <t>2203.02.05</t>
  </si>
  <si>
    <t>预收账款_集团外_物业费</t>
  </si>
  <si>
    <t>2203.02.06</t>
  </si>
  <si>
    <t>预收账款_集团外_服务款</t>
  </si>
  <si>
    <t>2203.02.07</t>
  </si>
  <si>
    <t>预收账款_集团外_租赁款</t>
  </si>
  <si>
    <t>2203.02.08</t>
  </si>
  <si>
    <t>预收账款_集团外_售房款</t>
  </si>
  <si>
    <t>2203.02.99</t>
  </si>
  <si>
    <t>预收账款_集团外_其他</t>
  </si>
  <si>
    <t>2204</t>
  </si>
  <si>
    <t>合同负债</t>
  </si>
  <si>
    <t>2204.01</t>
  </si>
  <si>
    <t>合同负债_集团内</t>
  </si>
  <si>
    <t>2204.01.01</t>
  </si>
  <si>
    <t>合同负债_集团内_工程款</t>
  </si>
  <si>
    <t>2204.01.02</t>
  </si>
  <si>
    <t>合同负债_集团内_水费</t>
  </si>
  <si>
    <t>2204.01.03</t>
  </si>
  <si>
    <t>合同负债_集团内_电费</t>
  </si>
  <si>
    <t>2204.01.04</t>
  </si>
  <si>
    <t>合同负债_集团内_销售款</t>
  </si>
  <si>
    <t>2204.01.05</t>
  </si>
  <si>
    <t>合同负债_集团内_物业费</t>
  </si>
  <si>
    <t>2204.01.06</t>
  </si>
  <si>
    <t>合同负债_集团内_服务款</t>
  </si>
  <si>
    <t>2204.01.07</t>
  </si>
  <si>
    <t>合同负债_集团内_租赁款</t>
  </si>
  <si>
    <t>2204.01.08</t>
  </si>
  <si>
    <t>合同负债_集团内_售房款</t>
  </si>
  <si>
    <t>2204.01.99</t>
  </si>
  <si>
    <t>合同负债_集团内_其他</t>
  </si>
  <si>
    <t>2204.02</t>
  </si>
  <si>
    <t>合同负债_集团外</t>
  </si>
  <si>
    <t>2204.02.01</t>
  </si>
  <si>
    <t>合同负债_集团外_工程款</t>
  </si>
  <si>
    <t>2204.02.02</t>
  </si>
  <si>
    <t>合同负债_集团外_水费</t>
  </si>
  <si>
    <t>2204.02.03</t>
  </si>
  <si>
    <t>合同负债_集团外_电费</t>
  </si>
  <si>
    <t>2204.02.04</t>
  </si>
  <si>
    <t>合同负债_集团外_销售款</t>
  </si>
  <si>
    <t>2204.02.05</t>
  </si>
  <si>
    <t>合同负债_集团外_物业费</t>
  </si>
  <si>
    <t>2204.02.06</t>
  </si>
  <si>
    <t>合同负债_集团外_服务款</t>
  </si>
  <si>
    <t>2204.02.07</t>
  </si>
  <si>
    <t>合同负债_集团外_租赁款</t>
  </si>
  <si>
    <t>2204.02.08</t>
  </si>
  <si>
    <t>合同负债_集团外_售房款</t>
  </si>
  <si>
    <t>2204.02.99</t>
  </si>
  <si>
    <t>合同负债_集团外_其他</t>
  </si>
  <si>
    <t>2211</t>
  </si>
  <si>
    <t>应付职工薪酬</t>
  </si>
  <si>
    <t>2211.01</t>
  </si>
  <si>
    <t>应付职工薪酬_工资薪金</t>
  </si>
  <si>
    <t>2211.01.01</t>
  </si>
  <si>
    <t>应付职工薪酬_工资薪金_领导层薪金</t>
  </si>
  <si>
    <t>2211.01.01.01</t>
  </si>
  <si>
    <t>应付职工薪酬_工资薪金_领导层薪金_预发薪金</t>
  </si>
  <si>
    <t>2211.01.01.02</t>
  </si>
  <si>
    <t>应付职工薪酬_工资薪金_领导层薪金_兑现薪金</t>
  </si>
  <si>
    <t>2211.01.02</t>
  </si>
  <si>
    <t>应付职工薪酬_工资薪金_职工薪金</t>
  </si>
  <si>
    <t>2211.01.03</t>
  </si>
  <si>
    <t>应付职工薪酬_工资薪金_车改补贴</t>
  </si>
  <si>
    <t>2211.02</t>
  </si>
  <si>
    <t>应付职工薪酬_职工福利费</t>
  </si>
  <si>
    <t>2211.02.01</t>
  </si>
  <si>
    <t>应付职工薪酬_职工福利费_食堂补贴</t>
  </si>
  <si>
    <t>2211.02.02</t>
  </si>
  <si>
    <t>应付职工薪酬_职工福利费_职工子女福利</t>
  </si>
  <si>
    <t>2211.02.03</t>
  </si>
  <si>
    <t>应付职工薪酬_职工福利费_抚恤金</t>
  </si>
  <si>
    <t>2211.02.04</t>
  </si>
  <si>
    <t>应付职工薪酬_职工福利费_非货币性福利</t>
  </si>
  <si>
    <t>2211.02.05</t>
  </si>
  <si>
    <t>应付职工薪酬_职工福利费_退休人员福利费</t>
  </si>
  <si>
    <t>2211.02.06</t>
  </si>
  <si>
    <t>应付职工薪酬_职工福利费_高温补贴</t>
  </si>
  <si>
    <t>2211.02.99</t>
  </si>
  <si>
    <t>应付职工薪酬_职工福利费_其他</t>
  </si>
  <si>
    <t>2211.03</t>
  </si>
  <si>
    <t>应付职工薪酬_社会保险</t>
  </si>
  <si>
    <t>2211.03.01</t>
  </si>
  <si>
    <t>应付职工薪酬_社会保险_养老保险费</t>
  </si>
  <si>
    <t>2211.03.02</t>
  </si>
  <si>
    <t>应付职工薪酬_社会保险_医疗保险费</t>
  </si>
  <si>
    <t>2211.03.03</t>
  </si>
  <si>
    <t>应付职工薪酬_社会保险_失业保险费</t>
  </si>
  <si>
    <t>2211.03.04</t>
  </si>
  <si>
    <t>应付职工薪酬_社会保险_大病医疗互助</t>
  </si>
  <si>
    <t>2211.03.05</t>
  </si>
  <si>
    <t>应付职工薪酬_社会保险_工伤保险</t>
  </si>
  <si>
    <t>2211.03.06</t>
  </si>
  <si>
    <t>应付职工薪酬_社会保险_生育保险</t>
  </si>
  <si>
    <t>2211.03.07</t>
  </si>
  <si>
    <t>应付职工薪酬_社会保险_长期护理保险</t>
  </si>
  <si>
    <t>2211.04</t>
  </si>
  <si>
    <t>应付职工薪酬_企业年金</t>
  </si>
  <si>
    <t>2211.05</t>
  </si>
  <si>
    <t>应付职工薪酬_住房公积金</t>
  </si>
  <si>
    <t>2211.06</t>
  </si>
  <si>
    <t>应付职工薪酬_工会经费</t>
  </si>
  <si>
    <t>2211.07</t>
  </si>
  <si>
    <t>应付职工薪酬_职工教育经费</t>
  </si>
  <si>
    <t>2211.08</t>
  </si>
  <si>
    <t>应付职工薪酬_车辆改革交通补贴</t>
  </si>
  <si>
    <t>2211.09</t>
  </si>
  <si>
    <t>应付职工薪酬_补充医疗保险</t>
  </si>
  <si>
    <t>2211.10</t>
  </si>
  <si>
    <t>应付职工薪酬_辞退福利</t>
  </si>
  <si>
    <t>2211.11</t>
  </si>
  <si>
    <t>应付职工薪酬_劳动保护费</t>
  </si>
  <si>
    <t>2211.12</t>
  </si>
  <si>
    <t>应付职工薪酬_劳务派遣</t>
  </si>
  <si>
    <t>2211.99</t>
  </si>
  <si>
    <t>应付职工薪酬_其他</t>
  </si>
  <si>
    <t>2221</t>
  </si>
  <si>
    <t>应交税费　</t>
  </si>
  <si>
    <t>2221.01</t>
  </si>
  <si>
    <t>应交税费　_应交增值税</t>
  </si>
  <si>
    <t>2221.01.01</t>
  </si>
  <si>
    <t>应交税费　_应交增值税_销项税额</t>
  </si>
  <si>
    <t>2221.01.02</t>
  </si>
  <si>
    <t>应交税费　_应交增值税_进项税额</t>
  </si>
  <si>
    <t>2221.01.03</t>
  </si>
  <si>
    <t>应交税费　_应交增值税_进项税额转出</t>
  </si>
  <si>
    <t>2221.01.04</t>
  </si>
  <si>
    <t>应交税费　_应交增值税_减免税额</t>
  </si>
  <si>
    <t>2221.01.05</t>
  </si>
  <si>
    <t>应交税费　_应交增值税_转出未交增值税</t>
  </si>
  <si>
    <t>2221.01.06</t>
  </si>
  <si>
    <t>应交税费　_应交增值税_转出多交增值税</t>
  </si>
  <si>
    <t>2221.01.07</t>
  </si>
  <si>
    <t>应交税费　_应交增值税_销项税额抵减</t>
  </si>
  <si>
    <t>2221.01.08</t>
  </si>
  <si>
    <t>应交税费　_应交增值税_出口抵减内销产品应纳税额</t>
  </si>
  <si>
    <t>2221.01.09</t>
  </si>
  <si>
    <t>应交税费　_应交增值税_出口退税</t>
  </si>
  <si>
    <t>2221.01.10</t>
  </si>
  <si>
    <t>应交税费　_应交增值税_已交税金</t>
  </si>
  <si>
    <t>2221.01.11</t>
  </si>
  <si>
    <t>应交税费　_应交增值税_加计抵减税金</t>
  </si>
  <si>
    <t>2221.01.12</t>
  </si>
  <si>
    <t>应交税费　_应交增值税_差额计税</t>
  </si>
  <si>
    <t>2221.01.13</t>
  </si>
  <si>
    <t>应交税费　_应交增值税_税率计税</t>
  </si>
  <si>
    <t>2221.01.14</t>
  </si>
  <si>
    <t>应交税费　_应交增值税_增值税留抵税额</t>
  </si>
  <si>
    <t>2221.02</t>
  </si>
  <si>
    <t>应交税费　_未交增值税</t>
  </si>
  <si>
    <t>2221.03</t>
  </si>
  <si>
    <t>应交税费　_预缴增值税</t>
  </si>
  <si>
    <t>2221.04</t>
  </si>
  <si>
    <t>应交税费　_待抵扣进项税额</t>
  </si>
  <si>
    <t>2221.05</t>
  </si>
  <si>
    <t>应交税费　_待认证进项税额</t>
  </si>
  <si>
    <t>2221.06</t>
  </si>
  <si>
    <t>应交税费　_待转销项税额</t>
  </si>
  <si>
    <t>2221.07</t>
  </si>
  <si>
    <t>应交税费　_简易计税</t>
  </si>
  <si>
    <t>2221.08</t>
  </si>
  <si>
    <t>应交税费　_转让金融商品应交增值税</t>
  </si>
  <si>
    <t>2221.09</t>
  </si>
  <si>
    <t>应交税费　_代扣代交增值税</t>
  </si>
  <si>
    <t>2221.10</t>
  </si>
  <si>
    <t>应交税费　_应交增值税（小规模纳税人）</t>
  </si>
  <si>
    <t>2221.11</t>
  </si>
  <si>
    <t>应交税费　_土地增值税</t>
  </si>
  <si>
    <t>2221.11.01</t>
  </si>
  <si>
    <t>应交税费　_土地增值税_应交土地增值税</t>
  </si>
  <si>
    <t>2221.11.02</t>
  </si>
  <si>
    <t>应交税费　_土地增值税_预缴土地增值税</t>
  </si>
  <si>
    <t>2221.12</t>
  </si>
  <si>
    <t>应交税费　_企业所得税</t>
  </si>
  <si>
    <t>2221.13</t>
  </si>
  <si>
    <t>应交税费　_个人所得税</t>
  </si>
  <si>
    <t>2221.14</t>
  </si>
  <si>
    <t>应交税费　_契税</t>
  </si>
  <si>
    <t>2221.15</t>
  </si>
  <si>
    <t>应交税费　_印花税</t>
  </si>
  <si>
    <t>2221.16</t>
  </si>
  <si>
    <t>应交税费　_城镇土地使用税</t>
  </si>
  <si>
    <t>2221.17</t>
  </si>
  <si>
    <t>应交税费　_房产税</t>
  </si>
  <si>
    <t>2221.18</t>
  </si>
  <si>
    <t>应交税费　_城市维护建设税</t>
  </si>
  <si>
    <t>2221.18.01</t>
  </si>
  <si>
    <t>应交税费　_城市维护建设税_应缴城市维护建设税</t>
  </si>
  <si>
    <t>2221.18.02</t>
  </si>
  <si>
    <t>应交税费　_城市维护建设税_预缴城市维护建设税</t>
  </si>
  <si>
    <t>2221.19</t>
  </si>
  <si>
    <t>应交税费　_教育费附加</t>
  </si>
  <si>
    <t>2221.19.01</t>
  </si>
  <si>
    <t>应交税费　_教育费附加_应缴教育费附加</t>
  </si>
  <si>
    <t>2221.19.02</t>
  </si>
  <si>
    <t>应交税费　_教育费附加_预缴教育费附加</t>
  </si>
  <si>
    <t>2221.20</t>
  </si>
  <si>
    <t>应交税费　_地方教育费附加</t>
  </si>
  <si>
    <t>2221.20.01</t>
  </si>
  <si>
    <t>应交税费　_地方教育费附加_应缴地方教育费附加</t>
  </si>
  <si>
    <t>2221.20.02</t>
  </si>
  <si>
    <t>应交税费　_地方教育费附加_预缴地方教育费附加</t>
  </si>
  <si>
    <t>2221.21</t>
  </si>
  <si>
    <t>应交税费　_水利建设基金</t>
  </si>
  <si>
    <t>2221.22</t>
  </si>
  <si>
    <t>应交税费　_残疾人就业保障金</t>
  </si>
  <si>
    <t>2221.23</t>
  </si>
  <si>
    <t>应交税费　_车船使用税</t>
  </si>
  <si>
    <t>2221.24</t>
  </si>
  <si>
    <t>应交税费　_消费税</t>
  </si>
  <si>
    <t>2221.25</t>
  </si>
  <si>
    <t>应交税费　_环境保护税</t>
  </si>
  <si>
    <t>2221.26</t>
  </si>
  <si>
    <t>应交税费　_关税</t>
  </si>
  <si>
    <t>2221.27</t>
  </si>
  <si>
    <t>应交税费　_车辆购置税</t>
  </si>
  <si>
    <t>2231</t>
  </si>
  <si>
    <t>应付利息</t>
  </si>
  <si>
    <t>2231.01</t>
  </si>
  <si>
    <t>应付利息_长期借款利息</t>
  </si>
  <si>
    <t>2231.02</t>
  </si>
  <si>
    <t>应付利息_短期借款利息</t>
  </si>
  <si>
    <t>2231.03</t>
  </si>
  <si>
    <t>应付利息_债券利息</t>
  </si>
  <si>
    <t>2231.04</t>
  </si>
  <si>
    <t>应付利息_票据利息</t>
  </si>
  <si>
    <t>2231.05</t>
  </si>
  <si>
    <t>应付利息_内部利息</t>
  </si>
  <si>
    <t>2232</t>
  </si>
  <si>
    <t>应付股利</t>
  </si>
  <si>
    <t>2232.01</t>
  </si>
  <si>
    <t>应付股利_应付股利</t>
  </si>
  <si>
    <t>2232.02</t>
  </si>
  <si>
    <t>应付股利_永续债利息</t>
  </si>
  <si>
    <t>2241</t>
  </si>
  <si>
    <t>其他应付款</t>
  </si>
  <si>
    <t>2241.01</t>
  </si>
  <si>
    <t>其他应付款_集团内</t>
  </si>
  <si>
    <t>2241.01.01</t>
  </si>
  <si>
    <t>其他应付款_集团内_保证金</t>
  </si>
  <si>
    <t>2241.01.01.01</t>
  </si>
  <si>
    <t>其他应付款_集团内_保证金_投标保证金</t>
  </si>
  <si>
    <t>2241.01.01.02</t>
  </si>
  <si>
    <t>其他应付款_集团内_保证金_履约保证金</t>
  </si>
  <si>
    <t>2241.01.01.99</t>
  </si>
  <si>
    <t>其他应付款_集团内_保证金_其他保证金</t>
  </si>
  <si>
    <t>2241.01.02</t>
  </si>
  <si>
    <t>其他应付款_集团内_押金</t>
  </si>
  <si>
    <t>2241.01.02.01</t>
  </si>
  <si>
    <t>其他应付款_集团内_押金_房屋押金</t>
  </si>
  <si>
    <t>2241.01.02.02</t>
  </si>
  <si>
    <t>其他应付款_集团内_押金_水电押金</t>
  </si>
  <si>
    <t>2241.01.02.03</t>
  </si>
  <si>
    <t>其他应付款_集团内_押金_装修押金</t>
  </si>
  <si>
    <t>2241.01.02.04</t>
  </si>
  <si>
    <t>其他应付款_集团内_押金_履约保证金</t>
  </si>
  <si>
    <t>2241.01.02.05</t>
  </si>
  <si>
    <t>其他应付款_集团内_押金_竞配产权房意向金</t>
  </si>
  <si>
    <t>2241.01.02.06</t>
  </si>
  <si>
    <t>其他应付款_集团内_押金_其他押金</t>
  </si>
  <si>
    <t>2241.01.03</t>
  </si>
  <si>
    <t>其他应付款_集团内_代收代付款</t>
  </si>
  <si>
    <t>2241.01.03.01</t>
  </si>
  <si>
    <t>其他应付款_集团内_代收代付款_职工款</t>
  </si>
  <si>
    <t>2241.01.03.02</t>
  </si>
  <si>
    <t>其他应付款_集团内_代收代付款_维修金</t>
  </si>
  <si>
    <t>2241.01.03.03</t>
  </si>
  <si>
    <t>其他应付款_集团内_代收代付款_租金</t>
  </si>
  <si>
    <t>2241.01.03.04</t>
  </si>
  <si>
    <t>其他应付款_集团内_代收代付款_水费</t>
  </si>
  <si>
    <t>2241.01.03.05</t>
  </si>
  <si>
    <t>其他应付款_集团内_代收代付款_电费</t>
  </si>
  <si>
    <t>2241.01.03.99</t>
  </si>
  <si>
    <t>其他应付款_集团内_代收代付款_其他</t>
  </si>
  <si>
    <t>2241.01.04</t>
  </si>
  <si>
    <t>其他应付款_集团内_代扣代缴</t>
  </si>
  <si>
    <t>2241.01.04.01</t>
  </si>
  <si>
    <t>其他应付款_集团内_代扣代缴_养老保险金</t>
  </si>
  <si>
    <t>2241.01.04.02</t>
  </si>
  <si>
    <t>其他应付款_集团内_代扣代缴_医疗保险金</t>
  </si>
  <si>
    <t>2241.01.04.03</t>
  </si>
  <si>
    <t>其他应付款_集团内_代扣代缴_失业保险金</t>
  </si>
  <si>
    <t>2241.01.04.04</t>
  </si>
  <si>
    <t>其他应付款_集团内_代扣代缴_大病医疗互助</t>
  </si>
  <si>
    <t>2241.01.04.05</t>
  </si>
  <si>
    <t>其他应付款_集团内_代扣代缴_企业年金</t>
  </si>
  <si>
    <t>2241.01.04.06</t>
  </si>
  <si>
    <t>其他应付款_集团内_代扣代缴_补充医疗保险</t>
  </si>
  <si>
    <t>2241.01.04.07</t>
  </si>
  <si>
    <t>其他应付款_集团内_代扣代缴_住房公积金</t>
  </si>
  <si>
    <t>2241.01.04.08</t>
  </si>
  <si>
    <t>其他应付款_集团内_代扣代缴_工会会费</t>
  </si>
  <si>
    <t>2241.01.04.99</t>
  </si>
  <si>
    <t>其他应付款_集团内_代扣代缴_其他代扣代缴款</t>
  </si>
  <si>
    <t>2241.01.05</t>
  </si>
  <si>
    <t>其他应付款_集团内_经营往来</t>
  </si>
  <si>
    <t>2241.01.06</t>
  </si>
  <si>
    <t>其他应付款_集团内_专项维修基金</t>
  </si>
  <si>
    <t>2241.01.07</t>
  </si>
  <si>
    <t>其他应付款_集团内_电梯维护费</t>
  </si>
  <si>
    <t>2241.01.08</t>
  </si>
  <si>
    <t>其他应付款_集团内_职员</t>
  </si>
  <si>
    <t>2241.01.99</t>
  </si>
  <si>
    <t>其他应付款_集团内_其他</t>
  </si>
  <si>
    <t>2241.02</t>
  </si>
  <si>
    <t>其他应付款_集团外</t>
  </si>
  <si>
    <t>2241.02.01</t>
  </si>
  <si>
    <t>其他应付款_集团外_保证金</t>
  </si>
  <si>
    <t>2241.02.01.01</t>
  </si>
  <si>
    <t>其他应付款_集团外_保证金_投标保证金</t>
  </si>
  <si>
    <t>2241.02.01.02</t>
  </si>
  <si>
    <t>其他应付款_集团外_保证金_履约保证金</t>
  </si>
  <si>
    <t>2241.02.01.99</t>
  </si>
  <si>
    <t>其他应付款_集团外_保证金_其他保证金</t>
  </si>
  <si>
    <t>2241.02.02</t>
  </si>
  <si>
    <t>其他应付款_集团外_押金</t>
  </si>
  <si>
    <t>2241.02.02.01</t>
  </si>
  <si>
    <t>其他应付款_集团外_押金_房屋押金</t>
  </si>
  <si>
    <t>2241.02.02.02</t>
  </si>
  <si>
    <t>其他应付款_集团外_押金_水电押金</t>
  </si>
  <si>
    <t>2241.02.02.03</t>
  </si>
  <si>
    <t>其他应付款_集团外_押金_装修押金</t>
  </si>
  <si>
    <t>2241.02.02.04</t>
  </si>
  <si>
    <t>其他应付款_集团外_押金_履约保证金</t>
  </si>
  <si>
    <t>2241.02.02.05</t>
  </si>
  <si>
    <t>其他应付款_集团外_押金_竞配产权房意向金</t>
  </si>
  <si>
    <t>2241.02.03</t>
  </si>
  <si>
    <t>其他应付款_集团外_代收代付款</t>
  </si>
  <si>
    <t>2241.02.03.01</t>
  </si>
  <si>
    <t>其他应付款_集团外_代收代付款_维修金</t>
  </si>
  <si>
    <t>2241.02.03.02</t>
  </si>
  <si>
    <t>其他应付款_集团外_代收代付款_租金</t>
  </si>
  <si>
    <t>2241.02.03.03</t>
  </si>
  <si>
    <t>其他应付款_集团外_代收代付款_水费</t>
  </si>
  <si>
    <t>2241.02.03.04</t>
  </si>
  <si>
    <t>其他应付款_集团外_代收代付款_电费</t>
  </si>
  <si>
    <t>2241.02.03.99</t>
  </si>
  <si>
    <t>其他应付款_集团外_代收代付款_其他</t>
  </si>
  <si>
    <t>2241.02.04</t>
  </si>
  <si>
    <t>其他应付款_集团外_经营往来</t>
  </si>
  <si>
    <t>2241.02.05</t>
  </si>
  <si>
    <t>其他应付款_集团外_专项维修基金</t>
  </si>
  <si>
    <t>2241.02.06</t>
  </si>
  <si>
    <t>其他应付款_集团外_电梯维护费</t>
  </si>
  <si>
    <t>2241.02.99</t>
  </si>
  <si>
    <t>其他应付款_集团外_其他</t>
  </si>
  <si>
    <t>2401</t>
  </si>
  <si>
    <t>递延收益</t>
  </si>
  <si>
    <t>2501</t>
  </si>
  <si>
    <t>长期借款</t>
  </si>
  <si>
    <t>2501.01</t>
  </si>
  <si>
    <t>长期借款_信用借款</t>
  </si>
  <si>
    <t>2501.01.01</t>
  </si>
  <si>
    <t>长期借款_信用借款_本金</t>
  </si>
  <si>
    <t>2501.01.02</t>
  </si>
  <si>
    <t>长期借款_信用借款_应计利息</t>
  </si>
  <si>
    <t>2501.01.03</t>
  </si>
  <si>
    <t>长期借款_信用借款_利息调整</t>
  </si>
  <si>
    <t>2501.02</t>
  </si>
  <si>
    <t>长期借款_保证借款</t>
  </si>
  <si>
    <t>2501.02.01</t>
  </si>
  <si>
    <t>长期借款_保证借款_本金</t>
  </si>
  <si>
    <t>2501.02.02</t>
  </si>
  <si>
    <t>长期借款_保证借款_应计利息</t>
  </si>
  <si>
    <t>2501.02.03</t>
  </si>
  <si>
    <t>长期借款_保证借款_利息调整</t>
  </si>
  <si>
    <t>2501.03</t>
  </si>
  <si>
    <t>长期借款_抵押借款</t>
  </si>
  <si>
    <t>2501.03.01</t>
  </si>
  <si>
    <t>长期借款_抵押借款_本金</t>
  </si>
  <si>
    <t>2501.03.02</t>
  </si>
  <si>
    <t>长期借款_抵押借款_应计利息</t>
  </si>
  <si>
    <t>2501.03.03</t>
  </si>
  <si>
    <t>长期借款_抵押借款_利息调整</t>
  </si>
  <si>
    <t>2501.04</t>
  </si>
  <si>
    <t>长期借款_质押借款</t>
  </si>
  <si>
    <t>2501.04.01</t>
  </si>
  <si>
    <t>长期借款_质押借款_本金</t>
  </si>
  <si>
    <t>2501.04.02</t>
  </si>
  <si>
    <t>长期借款_质押借款_应计利息</t>
  </si>
  <si>
    <t>2501.04.03</t>
  </si>
  <si>
    <t>长期借款_质押借款_利息调整</t>
  </si>
  <si>
    <t>2501.99</t>
  </si>
  <si>
    <t>长期借款_其他</t>
  </si>
  <si>
    <t>2502</t>
  </si>
  <si>
    <t>应付债券</t>
  </si>
  <si>
    <t>2502.01</t>
  </si>
  <si>
    <t>应付债券_企业债券</t>
  </si>
  <si>
    <t>2502.01.01</t>
  </si>
  <si>
    <t>应付债券_企业债券_面值</t>
  </si>
  <si>
    <t>2502.01.02</t>
  </si>
  <si>
    <t>应付债券_企业债券_利息调整</t>
  </si>
  <si>
    <t>2502.01.03</t>
  </si>
  <si>
    <t>应付债券_企业债券_应计利息</t>
  </si>
  <si>
    <t>2502.02</t>
  </si>
  <si>
    <t>应付债券_公司债券</t>
  </si>
  <si>
    <t>2502.02.01</t>
  </si>
  <si>
    <t>应付债券_公司债券_面值</t>
  </si>
  <si>
    <t>2502.02.02</t>
  </si>
  <si>
    <t>应付债券_公司债券_利息调整</t>
  </si>
  <si>
    <t>2502.02.03</t>
  </si>
  <si>
    <t>应付债券_公司债券_应计利息</t>
  </si>
  <si>
    <t>2502.03</t>
  </si>
  <si>
    <t>应付债券_中期票据</t>
  </si>
  <si>
    <t>2502.03.01</t>
  </si>
  <si>
    <t>应付债券_中期票据_面值</t>
  </si>
  <si>
    <t>2502.03.02</t>
  </si>
  <si>
    <t>应付债券_中期票据_利息调整</t>
  </si>
  <si>
    <t>2502.03.03</t>
  </si>
  <si>
    <t>应付债券_中期票据_应计利息</t>
  </si>
  <si>
    <t>2502.04</t>
  </si>
  <si>
    <t>应付债券_定向债务融资工具</t>
  </si>
  <si>
    <t>2502.04.01</t>
  </si>
  <si>
    <t>应付债券_定向债务融资工具_面值</t>
  </si>
  <si>
    <t>2502.04.02</t>
  </si>
  <si>
    <t>应付债券_定向债务融资工具_利息调整</t>
  </si>
  <si>
    <t>2502.04.03</t>
  </si>
  <si>
    <t>应付债券_定向债务融资工具_应计利息</t>
  </si>
  <si>
    <t>2701</t>
  </si>
  <si>
    <t>长期应付款</t>
  </si>
  <si>
    <t>2701.01</t>
  </si>
  <si>
    <t>长期应付款_政府款项</t>
  </si>
  <si>
    <t>2701.02</t>
  </si>
  <si>
    <t>长期应付款_应付融资租赁费</t>
  </si>
  <si>
    <t>2701.03</t>
  </si>
  <si>
    <t>长期应付款_政府专项债</t>
  </si>
  <si>
    <t>2701.99</t>
  </si>
  <si>
    <t>长期应付款_其他</t>
  </si>
  <si>
    <t>2702</t>
  </si>
  <si>
    <t>未确认融资费用</t>
  </si>
  <si>
    <t>2702.01</t>
  </si>
  <si>
    <t>未确认融资费用_租赁费用</t>
  </si>
  <si>
    <t>2702.02</t>
  </si>
  <si>
    <t>未确认融资费用_利息费用</t>
  </si>
  <si>
    <t>2703</t>
  </si>
  <si>
    <t>租赁负债</t>
  </si>
  <si>
    <t>2703.01</t>
  </si>
  <si>
    <t>租赁负债_未确认融资费用</t>
  </si>
  <si>
    <t>2703.02</t>
  </si>
  <si>
    <t>租赁负债_租赁付款额</t>
  </si>
  <si>
    <t>2711</t>
  </si>
  <si>
    <t>专项应付款</t>
  </si>
  <si>
    <t>2711.01</t>
  </si>
  <si>
    <t>专项应付款_专项拨款</t>
  </si>
  <si>
    <t>2711.99</t>
  </si>
  <si>
    <t>专项应付款_其他</t>
  </si>
  <si>
    <t>2801</t>
  </si>
  <si>
    <t>预计负债</t>
  </si>
  <si>
    <t>2801.01</t>
  </si>
  <si>
    <t>预计负债_对外提供担保</t>
  </si>
  <si>
    <t>2801.02</t>
  </si>
  <si>
    <t>预计负债_未决诉讼</t>
  </si>
  <si>
    <t>2801.03</t>
  </si>
  <si>
    <t>预计负债_产品质量保证</t>
  </si>
  <si>
    <t>2801.04</t>
  </si>
  <si>
    <t>预计负债_重组义务</t>
  </si>
  <si>
    <t>2801.05</t>
  </si>
  <si>
    <t>预计负债_亏损性合同</t>
  </si>
  <si>
    <t>2801.99</t>
  </si>
  <si>
    <t>预计负债_其他</t>
  </si>
  <si>
    <t>2901</t>
  </si>
  <si>
    <t>递延所得税负债</t>
  </si>
  <si>
    <t>2901.01</t>
  </si>
  <si>
    <t>递延所得税负债_交易性金融资产（负债）价值变动</t>
  </si>
  <si>
    <t>2901.99</t>
  </si>
  <si>
    <t>递延所得税负债_其他</t>
  </si>
  <si>
    <t>4001</t>
  </si>
  <si>
    <t>实收资本（股本）</t>
  </si>
  <si>
    <t>4001.01</t>
  </si>
  <si>
    <t>实收资本（股本）_普通股</t>
  </si>
  <si>
    <t>4001.01.01</t>
  </si>
  <si>
    <t>实收资本（股本）_普通股_国家股</t>
  </si>
  <si>
    <t>4001.01.02</t>
  </si>
  <si>
    <t>实收资本（股本）_普通股_集体股</t>
  </si>
  <si>
    <t>4001.01.03</t>
  </si>
  <si>
    <t>实收资本（股本）_普通股_法人股</t>
  </si>
  <si>
    <t>4001.01.03.01</t>
  </si>
  <si>
    <t>实收资本（股本）_普通股_法人股_国有法人股</t>
  </si>
  <si>
    <t>4001.01.03.02</t>
  </si>
  <si>
    <t>实收资本（股本）_普通股_法人股_集体法人股</t>
  </si>
  <si>
    <t>4001.01.03.03</t>
  </si>
  <si>
    <t>实收资本（股本）_普通股_法人股_私营法人股</t>
  </si>
  <si>
    <t>4001.01.04</t>
  </si>
  <si>
    <t>实收资本（股本）_普通股_外商股</t>
  </si>
  <si>
    <t>4001.01.05</t>
  </si>
  <si>
    <t>实收资本（股本）_普通股_个人股</t>
  </si>
  <si>
    <t>4001.01.06</t>
  </si>
  <si>
    <t>实收资本（股本）_普通股_民营资本</t>
  </si>
  <si>
    <t>4001.02</t>
  </si>
  <si>
    <t>实收资本（股本）_优先股</t>
  </si>
  <si>
    <t>4002</t>
  </si>
  <si>
    <t>资本公积</t>
  </si>
  <si>
    <t>4002.01</t>
  </si>
  <si>
    <t>资本公积_资本溢价</t>
  </si>
  <si>
    <t>4002.02</t>
  </si>
  <si>
    <t>资本公积_股本溢价</t>
  </si>
  <si>
    <t>4002.03</t>
  </si>
  <si>
    <t>资本公积_其他资本公积</t>
  </si>
  <si>
    <t>4002.03.01</t>
  </si>
  <si>
    <t>资本公积_其他资本公积_公允价值变动</t>
  </si>
  <si>
    <t>4002.03.02</t>
  </si>
  <si>
    <t>资本公积_其他资本公积_被投资单位所有者权益其他变动</t>
  </si>
  <si>
    <t>4002.03.03</t>
  </si>
  <si>
    <t>资本公积_其他资本公积_无偿划拨</t>
  </si>
  <si>
    <t>4002.03.04</t>
  </si>
  <si>
    <t>资本公积_其他资本公积_财政补助</t>
  </si>
  <si>
    <t>4002.03.99</t>
  </si>
  <si>
    <t>资本公积_其他资本公积_其他</t>
  </si>
  <si>
    <t>4003</t>
  </si>
  <si>
    <t>合伙人资本</t>
  </si>
  <si>
    <t>4101</t>
  </si>
  <si>
    <t>盈余公积</t>
  </si>
  <si>
    <t>4101.01</t>
  </si>
  <si>
    <t>盈余公积_法定盈余公积</t>
  </si>
  <si>
    <t>4101.02</t>
  </si>
  <si>
    <t>盈余公积_任意盈余公积</t>
  </si>
  <si>
    <t>4103</t>
  </si>
  <si>
    <t>本年利润</t>
  </si>
  <si>
    <t>4104</t>
  </si>
  <si>
    <t>利润分配</t>
  </si>
  <si>
    <t>4104.01</t>
  </si>
  <si>
    <t>利润分配_提取法定盈余公积</t>
  </si>
  <si>
    <t>4104.02</t>
  </si>
  <si>
    <t>利润分配_提取任意盈余公积</t>
  </si>
  <si>
    <t>4104.03</t>
  </si>
  <si>
    <t>利润分配_应付现金股利或利润</t>
  </si>
  <si>
    <t>4104.04</t>
  </si>
  <si>
    <t>利润分配_转作股本的股利</t>
  </si>
  <si>
    <t>4104.05</t>
  </si>
  <si>
    <t>利润分配_盈余公积补亏</t>
  </si>
  <si>
    <t>4104.06</t>
  </si>
  <si>
    <t>利润分配_未分配利润</t>
  </si>
  <si>
    <t>4104.99</t>
  </si>
  <si>
    <t>利润分配_其他</t>
  </si>
  <si>
    <t>4201</t>
  </si>
  <si>
    <t>库存股</t>
  </si>
  <si>
    <t>4301</t>
  </si>
  <si>
    <t>其他综合收益</t>
  </si>
  <si>
    <t>4301.01</t>
  </si>
  <si>
    <t>其他综合收益_投资性房地产</t>
  </si>
  <si>
    <t>4301.02</t>
  </si>
  <si>
    <t>其他综合收益_其他权益工具</t>
  </si>
  <si>
    <t>4401</t>
  </si>
  <si>
    <t>其他权益工具</t>
  </si>
  <si>
    <t>4401.01</t>
  </si>
  <si>
    <t>其他权益工具_优先股</t>
  </si>
  <si>
    <t>4401.02</t>
  </si>
  <si>
    <t>其他权益工具_永续债</t>
  </si>
  <si>
    <t>4401.03</t>
  </si>
  <si>
    <t>其他权益工具_其他</t>
  </si>
  <si>
    <t>4501</t>
  </si>
  <si>
    <t>专项储备</t>
  </si>
  <si>
    <t>5001</t>
  </si>
  <si>
    <t>生产成本</t>
  </si>
  <si>
    <t>5001.01</t>
  </si>
  <si>
    <t>生产成本_基本生产成本</t>
  </si>
  <si>
    <t>5001.01.01</t>
  </si>
  <si>
    <t>生产成本_基本生产成本_直接材料</t>
  </si>
  <si>
    <t>5001.01.01.02</t>
  </si>
  <si>
    <t>生产成本_基本生产成本_直接材料_主要材料</t>
  </si>
  <si>
    <t>5001.01.01.03</t>
  </si>
  <si>
    <t>生产成本_基本生产成本_直接材料_外购半成品</t>
  </si>
  <si>
    <t>5001.01.01.04</t>
  </si>
  <si>
    <t>生产成本_基本生产成本_直接材料_辅助材料</t>
  </si>
  <si>
    <t>5001.01.01.05</t>
  </si>
  <si>
    <t>生产成本_基本生产成本_直接材料_其他材料</t>
  </si>
  <si>
    <t>5001.01.02</t>
  </si>
  <si>
    <t>生产成本_基本生产成本_直接人工</t>
  </si>
  <si>
    <t>5001.01.03</t>
  </si>
  <si>
    <t>生产成本_基本生产成本_劳务及外包费用</t>
  </si>
  <si>
    <t>5001.01.04</t>
  </si>
  <si>
    <t>生产成本_基本生产成本_能源及资源费用</t>
  </si>
  <si>
    <t>5001.01.04.01</t>
  </si>
  <si>
    <t>生产成本_基本生产成本_能源及资源费用_燃料、动力及其他能源费用</t>
  </si>
  <si>
    <t>5001.01.04.02</t>
  </si>
  <si>
    <t>生产成本_基本生产成本_能源及资源费用_电费</t>
  </si>
  <si>
    <t>5001.01.04.03</t>
  </si>
  <si>
    <t>生产成本_基本生产成本_能源及资源费用_水费</t>
  </si>
  <si>
    <t>5001.01.05</t>
  </si>
  <si>
    <t>生产成本_基本生产成本_制造费用结转</t>
  </si>
  <si>
    <t>5001.01.99</t>
  </si>
  <si>
    <t>生产成本_基本生产成本_其他</t>
  </si>
  <si>
    <t>5001.02</t>
  </si>
  <si>
    <t>生产成本_辅助生产成本</t>
  </si>
  <si>
    <t>5001.02.01</t>
  </si>
  <si>
    <t>生产成本_辅助生产成本_直接材料</t>
  </si>
  <si>
    <t>5001.02.01.02</t>
  </si>
  <si>
    <t>生产成本_辅助生产成本_直接材料_主要材料</t>
  </si>
  <si>
    <t>5001.02.01.03</t>
  </si>
  <si>
    <t>生产成本_辅助生产成本_直接材料_外购半成品</t>
  </si>
  <si>
    <t>5001.02.01.04</t>
  </si>
  <si>
    <t>生产成本_辅助生产成本_直接材料_辅助材料</t>
  </si>
  <si>
    <t>5001.02.01.05</t>
  </si>
  <si>
    <t>生产成本_辅助生产成本_直接材料_其他材料</t>
  </si>
  <si>
    <t>5001.02.02</t>
  </si>
  <si>
    <t>生产成本_辅助生产成本_直接人工</t>
  </si>
  <si>
    <t>5001.02.03</t>
  </si>
  <si>
    <t>生产成本_辅助生产成本_劳务及外包费用</t>
  </si>
  <si>
    <t>5001.02.04</t>
  </si>
  <si>
    <t>生产成本_辅助生产成本_能源及资源费用</t>
  </si>
  <si>
    <t>5001.02.04.01</t>
  </si>
  <si>
    <t>生产成本_辅助生产成本_能源及资源费用_燃料、动力及其他能源费用</t>
  </si>
  <si>
    <t>5001.02.04.02</t>
  </si>
  <si>
    <t>生产成本_辅助生产成本_能源及资源费用_电费</t>
  </si>
  <si>
    <t>5001.02.04.03</t>
  </si>
  <si>
    <t>生产成本_辅助生产成本_能源及资源费用_水费</t>
  </si>
  <si>
    <t>5001.02.05</t>
  </si>
  <si>
    <t>生产成本_辅助生产成本_制造费用结转</t>
  </si>
  <si>
    <t>5001.02.06</t>
  </si>
  <si>
    <t>生产成本_辅助生产成本_固定资产折旧</t>
  </si>
  <si>
    <t>5001.02.07</t>
  </si>
  <si>
    <t>生产成本_辅助生产成本_厂房租金</t>
  </si>
  <si>
    <t>5001.02.99</t>
  </si>
  <si>
    <t>生产成本_辅助生产成本_其他</t>
  </si>
  <si>
    <t>5002</t>
  </si>
  <si>
    <t>开发成本</t>
  </si>
  <si>
    <t>5002.01</t>
  </si>
  <si>
    <t>开发成本_土地成本</t>
  </si>
  <si>
    <t>5002.01.01</t>
  </si>
  <si>
    <t>开发成本_土地成本_土地款</t>
  </si>
  <si>
    <t>5002.01.02</t>
  </si>
  <si>
    <t>开发成本_土地成本_土地契税</t>
  </si>
  <si>
    <t>5002.01.03</t>
  </si>
  <si>
    <t>开发成本_土地成本_土地交易费</t>
  </si>
  <si>
    <t>5002.01.04</t>
  </si>
  <si>
    <t>开发成本_土地成本_土地登记费</t>
  </si>
  <si>
    <t>5002.01.05</t>
  </si>
  <si>
    <t>开发成本_土地成本_土地评估费</t>
  </si>
  <si>
    <t>5002.01.06</t>
  </si>
  <si>
    <t>开发成本_土地成本_拆迁工程费</t>
  </si>
  <si>
    <t>5002.01.07</t>
  </si>
  <si>
    <t>开发成本_土地成本_拆迁补偿费</t>
  </si>
  <si>
    <t>5002.01.99</t>
  </si>
  <si>
    <t>开发成本_土地成本_其他</t>
  </si>
  <si>
    <t>5002.02</t>
  </si>
  <si>
    <t>开发成本_前期费用</t>
  </si>
  <si>
    <t>5002.02.01</t>
  </si>
  <si>
    <t>开发成本_前期费用_七通一平</t>
  </si>
  <si>
    <t>5002.02.02</t>
  </si>
  <si>
    <t>开发成本_前期费用_临时设施</t>
  </si>
  <si>
    <t>5002.02.03</t>
  </si>
  <si>
    <t>开发成本_前期费用_勘察测量费</t>
  </si>
  <si>
    <t>5002.02.04</t>
  </si>
  <si>
    <t>开发成本_前期费用_设计费</t>
  </si>
  <si>
    <t>5002.02.05</t>
  </si>
  <si>
    <t>开发成本_前期费用_行政及经营性收费</t>
  </si>
  <si>
    <t>5002.03</t>
  </si>
  <si>
    <t>开发成本_建安工程费</t>
  </si>
  <si>
    <t>5002.03.01</t>
  </si>
  <si>
    <t>开发成本_建安工程费_主体土建机电工程</t>
  </si>
  <si>
    <t>5002.03.02</t>
  </si>
  <si>
    <t>开发成本_建安工程费_装修工程</t>
  </si>
  <si>
    <t>5002.03.03</t>
  </si>
  <si>
    <t>开发成本_建安工程费_电梯工程</t>
  </si>
  <si>
    <t>5002.03.04</t>
  </si>
  <si>
    <t>开发成本_建安工程费_石材工程</t>
  </si>
  <si>
    <t>5002.03.05</t>
  </si>
  <si>
    <t>开发成本_建安工程费_营销设施建造</t>
  </si>
  <si>
    <t>5002.03.99</t>
  </si>
  <si>
    <t>开发成本_建安工程费_其他建安工程费工程</t>
  </si>
  <si>
    <t>5002.04</t>
  </si>
  <si>
    <t>开发成本_市政基础设施费</t>
  </si>
  <si>
    <t>5002.04.01</t>
  </si>
  <si>
    <t>开发成本_市政基础设施费_区内市政及景观工程</t>
  </si>
  <si>
    <t>5002.04.02</t>
  </si>
  <si>
    <t>开发成本_市政基础设施费_区内市政配套设施</t>
  </si>
  <si>
    <t>5002.05</t>
  </si>
  <si>
    <t>开发成本_公用配套设施</t>
  </si>
  <si>
    <t>5002.06</t>
  </si>
  <si>
    <t>开发成本_资金成本</t>
  </si>
  <si>
    <t>5002.07</t>
  </si>
  <si>
    <t>开发成本_开发间接费</t>
  </si>
  <si>
    <t>5002.07.01</t>
  </si>
  <si>
    <t>开发成本_开发间接费_人工支出</t>
  </si>
  <si>
    <t>5002.07.02</t>
  </si>
  <si>
    <t>开发成本_开发间接费_办公费</t>
  </si>
  <si>
    <t>5002.07.03</t>
  </si>
  <si>
    <t>开发成本_开发间接费_能源及资源费用</t>
  </si>
  <si>
    <t>5002.07.03.01</t>
  </si>
  <si>
    <t>开发成本_开发间接费_能源及资源费用_燃料、动力及其他能源费用</t>
  </si>
  <si>
    <t>5002.07.03.02</t>
  </si>
  <si>
    <t>开发成本_开发间接费_能源及资源费用_电费</t>
  </si>
  <si>
    <t>5002.07.03.03</t>
  </si>
  <si>
    <t>开发成本_开发间接费_能源及资源费用_水费</t>
  </si>
  <si>
    <t>5002.07.04</t>
  </si>
  <si>
    <t>开发成本_开发间接费_差旅费</t>
  </si>
  <si>
    <t>5002.07.05</t>
  </si>
  <si>
    <t>开发成本_开发间接费_车辆费用</t>
  </si>
  <si>
    <t>5002.07.06</t>
  </si>
  <si>
    <t>开发成本_开发间接费_咨询服务费</t>
  </si>
  <si>
    <t>5002.07.07</t>
  </si>
  <si>
    <t>开发成本_开发间接费_租赁费</t>
  </si>
  <si>
    <t>5002.07.08</t>
  </si>
  <si>
    <t>开发成本_开发间接费_折旧与摊销</t>
  </si>
  <si>
    <t>5002.07.09</t>
  </si>
  <si>
    <t>开发成本_开发间接费_运输及仓储费</t>
  </si>
  <si>
    <t>5002.07.10</t>
  </si>
  <si>
    <t>开发成本_开发间接费_劳务及外包费</t>
  </si>
  <si>
    <t>5002.07.11</t>
  </si>
  <si>
    <t>开发成本_开发间接费_样品及损耗费用</t>
  </si>
  <si>
    <t>5002.07.12</t>
  </si>
  <si>
    <t>开发成本_开发间接费_修理费</t>
  </si>
  <si>
    <t>5002.07.13</t>
  </si>
  <si>
    <t>开发成本_开发间接费_通信及网络费</t>
  </si>
  <si>
    <t>5002.07.14</t>
  </si>
  <si>
    <t>开发成本_开发间接费_包装费</t>
  </si>
  <si>
    <t>5002.07.15</t>
  </si>
  <si>
    <t>开发成本_开发间接费_认证、检验、检测费</t>
  </si>
  <si>
    <t>5002.07.16</t>
  </si>
  <si>
    <t>开发成本_开发间接费_安全生产费</t>
  </si>
  <si>
    <t>5002.07.17</t>
  </si>
  <si>
    <t>开发成本_开发间接费_前期物业费</t>
  </si>
  <si>
    <t>5002.07.99</t>
  </si>
  <si>
    <t>开发成本_开发间接费_其他</t>
  </si>
  <si>
    <t>5002.08</t>
  </si>
  <si>
    <t>开发成本_分摊开发间接费</t>
  </si>
  <si>
    <t>5002.09</t>
  </si>
  <si>
    <t>开发成本_暂估计提</t>
  </si>
  <si>
    <t>5002.10</t>
  </si>
  <si>
    <t>开发成本_成本结转</t>
  </si>
  <si>
    <t>5101</t>
  </si>
  <si>
    <t>制造费用</t>
  </si>
  <si>
    <t>5101.01</t>
  </si>
  <si>
    <t>制造费用_人工支出</t>
  </si>
  <si>
    <t>5101.01.01</t>
  </si>
  <si>
    <t>制造费用_人工支出_工资及奖金</t>
  </si>
  <si>
    <t>5101.01.02</t>
  </si>
  <si>
    <t>制造费用_人工支出_社会保险费</t>
  </si>
  <si>
    <t>5101.01.03</t>
  </si>
  <si>
    <t>制造费用_人工支出_企业年金</t>
  </si>
  <si>
    <t>5101.01.04</t>
  </si>
  <si>
    <t>制造费用_人工支出_补充医疗保险</t>
  </si>
  <si>
    <t>5101.01.05</t>
  </si>
  <si>
    <t>制造费用_人工支出_住房公积金</t>
  </si>
  <si>
    <t>5101.01.06</t>
  </si>
  <si>
    <t>制造费用_人工支出_工会经费</t>
  </si>
  <si>
    <t>5101.01.07</t>
  </si>
  <si>
    <t>制造费用_人工支出_职工教育经费</t>
  </si>
  <si>
    <t>5101.01.08</t>
  </si>
  <si>
    <t>制造费用_人工支出_福利费</t>
  </si>
  <si>
    <t>5101.01.09</t>
  </si>
  <si>
    <t>制造费用_人工支出_其他商业保险</t>
  </si>
  <si>
    <t>5101.01.10</t>
  </si>
  <si>
    <t>制造费用_人工支出_劳动保护费</t>
  </si>
  <si>
    <t>5101.02</t>
  </si>
  <si>
    <t>制造费用_办公费</t>
  </si>
  <si>
    <t>5101.02.01</t>
  </si>
  <si>
    <t>制造费用_办公费_办公设备耗材费</t>
  </si>
  <si>
    <t>5101.02.99</t>
  </si>
  <si>
    <t>制造费用_办公费_其他</t>
  </si>
  <si>
    <t>5101.03</t>
  </si>
  <si>
    <t>制造费用_能源及资源费用</t>
  </si>
  <si>
    <t>5101.03.01</t>
  </si>
  <si>
    <t>制造费用_能源及资源费用_燃料、动力及其他能源费用</t>
  </si>
  <si>
    <t>5101.03.02</t>
  </si>
  <si>
    <t>制造费用_能源及资源费用_电费</t>
  </si>
  <si>
    <t>5101.03.03</t>
  </si>
  <si>
    <t>制造费用_能源及资源费用_水费</t>
  </si>
  <si>
    <t>5101.04</t>
  </si>
  <si>
    <t>制造费用_差旅费</t>
  </si>
  <si>
    <t>5101.05</t>
  </si>
  <si>
    <t>制造费用_车辆费用</t>
  </si>
  <si>
    <t>5101.05.01</t>
  </si>
  <si>
    <t>制造费用_车辆费用_燃油费</t>
  </si>
  <si>
    <t>5101.05.02</t>
  </si>
  <si>
    <t>制造费用_车辆费用_停车过路费</t>
  </si>
  <si>
    <t>5101.05.03</t>
  </si>
  <si>
    <t>制造费用_车辆费用_牌照费</t>
  </si>
  <si>
    <t>5101.05.04</t>
  </si>
  <si>
    <t>制造费用_车辆费用_保险费</t>
  </si>
  <si>
    <t>5101.05.05</t>
  </si>
  <si>
    <t>制造费用_车辆费用_修理费</t>
  </si>
  <si>
    <t>5101.05.06</t>
  </si>
  <si>
    <t>制造费用_车辆费用_维护费</t>
  </si>
  <si>
    <t>5101.05.99</t>
  </si>
  <si>
    <t>制造费用_车辆费用_其他</t>
  </si>
  <si>
    <t>5101.06</t>
  </si>
  <si>
    <t>制造费用_咨询服务费</t>
  </si>
  <si>
    <t>5101.07</t>
  </si>
  <si>
    <t>制造费用_租赁费</t>
  </si>
  <si>
    <t>5101.07.01</t>
  </si>
  <si>
    <t>制造费用_租赁费_车辆租赁费</t>
  </si>
  <si>
    <t>5101.07.02</t>
  </si>
  <si>
    <t>制造费用_租赁费_办公场所租赁费</t>
  </si>
  <si>
    <t>5101.07.03</t>
  </si>
  <si>
    <t>制造费用_租赁费_其他租赁费用</t>
  </si>
  <si>
    <t>5101.08</t>
  </si>
  <si>
    <t>制造费用_折旧与摊销</t>
  </si>
  <si>
    <t>5101.08.01</t>
  </si>
  <si>
    <t>制造费用_折旧与摊销_固定资产折旧</t>
  </si>
  <si>
    <t>5101.08.02</t>
  </si>
  <si>
    <t>制造费用_折旧与摊销_无形资产摊销</t>
  </si>
  <si>
    <t>5101.08.03</t>
  </si>
  <si>
    <t>制造费用_折旧与摊销_低值易耗品摊销</t>
  </si>
  <si>
    <t>5101.08.04</t>
  </si>
  <si>
    <t>制造费用_折旧与摊销_长期待摊费用摊销</t>
  </si>
  <si>
    <t>5101.08.05</t>
  </si>
  <si>
    <t>制造费用_折旧与摊销_生产性生物资产折旧</t>
  </si>
  <si>
    <t>5101.08.06</t>
  </si>
  <si>
    <t>制造费用_折旧与摊销_使用权资产累计折旧</t>
  </si>
  <si>
    <t>5101.09</t>
  </si>
  <si>
    <t>制造费用_运输及仓储费</t>
  </si>
  <si>
    <t>5101.09.01</t>
  </si>
  <si>
    <t>制造费用_运输及仓储费_运杂费</t>
  </si>
  <si>
    <t>5101.09.02</t>
  </si>
  <si>
    <t>制造费用_运输及仓储费_泵送费</t>
  </si>
  <si>
    <t>5101.09.03</t>
  </si>
  <si>
    <t>制造费用_运输及仓储费_仓储费</t>
  </si>
  <si>
    <t>5101.10</t>
  </si>
  <si>
    <t>制造费用_劳务及外包费</t>
  </si>
  <si>
    <t>5101.10.01</t>
  </si>
  <si>
    <t>制造费用_劳务及外包费_劳务派遣费</t>
  </si>
  <si>
    <t>5101.10.99</t>
  </si>
  <si>
    <t>制造费用_劳务及外包费_其他劳务费</t>
  </si>
  <si>
    <t>5101.11</t>
  </si>
  <si>
    <t>制造费用_样品及损耗费用</t>
  </si>
  <si>
    <t>5101.12</t>
  </si>
  <si>
    <t>制造费用_修理费</t>
  </si>
  <si>
    <t>5101.13</t>
  </si>
  <si>
    <t>制造费用_通信及网络费</t>
  </si>
  <si>
    <t>5101.14</t>
  </si>
  <si>
    <t>制造费用_包装费</t>
  </si>
  <si>
    <t>5101.15</t>
  </si>
  <si>
    <t>制造费用_认证、检验、检测费</t>
  </si>
  <si>
    <t>5101.16</t>
  </si>
  <si>
    <t>制造费用_安全生产费</t>
  </si>
  <si>
    <t>5101.99</t>
  </si>
  <si>
    <t>制造费用_其他</t>
  </si>
  <si>
    <t>5301</t>
  </si>
  <si>
    <t>研发支出</t>
  </si>
  <si>
    <t>5301.01</t>
  </si>
  <si>
    <t>研发支出_费用化支出</t>
  </si>
  <si>
    <t>5301.01.01</t>
  </si>
  <si>
    <t>研发支出_费用化支出_人员人工费</t>
  </si>
  <si>
    <t>5301.01.01.01</t>
  </si>
  <si>
    <t>研发支出_费用化支出_人员人工费_工资及奖金</t>
  </si>
  <si>
    <t>5301.01.01.02</t>
  </si>
  <si>
    <t>研发支出_费用化支出_人员人工费_社会保险费</t>
  </si>
  <si>
    <t>5301.01.01.03</t>
  </si>
  <si>
    <t>研发支出_费用化支出_人员人工费_企业年金</t>
  </si>
  <si>
    <t>5301.01.01.04</t>
  </si>
  <si>
    <t>研发支出_费用化支出_人员人工费_补充医疗保险</t>
  </si>
  <si>
    <t>5301.01.01.05</t>
  </si>
  <si>
    <t>研发支出_费用化支出_人员人工费_住房公积金</t>
  </si>
  <si>
    <t>5301.01.01.06</t>
  </si>
  <si>
    <t>研发支出_费用化支出_人员人工费_工会经费</t>
  </si>
  <si>
    <t>5301.01.01.07</t>
  </si>
  <si>
    <t>研发支出_费用化支出_人员人工费_职工教育经费</t>
  </si>
  <si>
    <t>5301.01.01.08</t>
  </si>
  <si>
    <t>研发支出_费用化支出_人员人工费_福利费</t>
  </si>
  <si>
    <t>5301.01.01.09</t>
  </si>
  <si>
    <t>研发支出_费用化支出_人员人工费_其他商业保险</t>
  </si>
  <si>
    <t>5301.01.01.10</t>
  </si>
  <si>
    <t>研发支出_费用化支出_人员人工费_劳动保护费</t>
  </si>
  <si>
    <t>5301.01.02</t>
  </si>
  <si>
    <t>研发支出_费用化支出_直接投入</t>
  </si>
  <si>
    <t>5301.01.02.01</t>
  </si>
  <si>
    <t>研发支出_费用化支出_直接投入_材料</t>
  </si>
  <si>
    <t>5301.01.02.02</t>
  </si>
  <si>
    <t>研发支出_费用化支出_直接投入_燃料</t>
  </si>
  <si>
    <t>5301.01.02.03</t>
  </si>
  <si>
    <t>研发支出_费用化支出_直接投入_动力费用</t>
  </si>
  <si>
    <t>5301.01.02.04</t>
  </si>
  <si>
    <t>研发支出_费用化支出_直接投入_试验试剂费</t>
  </si>
  <si>
    <t>5301.01.03</t>
  </si>
  <si>
    <t>研发支出_费用化支出_折旧与摊销</t>
  </si>
  <si>
    <t>5301.01.04</t>
  </si>
  <si>
    <t>研发支出_费用化支出_设计费</t>
  </si>
  <si>
    <t>5301.01.05</t>
  </si>
  <si>
    <t>研发支出_费用化支出_设备调试费</t>
  </si>
  <si>
    <t>5301.01.06</t>
  </si>
  <si>
    <t>研发支出_费用化支出_委外投入</t>
  </si>
  <si>
    <t>5301.01.07</t>
  </si>
  <si>
    <t>研发支出_费用化支出_其他费用</t>
  </si>
  <si>
    <t>5301.01.07.01</t>
  </si>
  <si>
    <t>研发支出_费用化支出_其他费用_新工艺规程制定费</t>
  </si>
  <si>
    <t>5301.01.07.02</t>
  </si>
  <si>
    <t>研发支出_费用化支出_其他费用_技术图书资料费</t>
  </si>
  <si>
    <t>5301.01.07.03</t>
  </si>
  <si>
    <t>研发支出_费用化支出_其他费用_资料翻译费</t>
  </si>
  <si>
    <t>5301.01.07.04</t>
  </si>
  <si>
    <t>研发支出_费用化支出_其他费用_成果评鉴费</t>
  </si>
  <si>
    <t>5301.01.07.05</t>
  </si>
  <si>
    <t>研发支出_费用化支出_其他费用_专利申请维护费</t>
  </si>
  <si>
    <t>5301.01.07.06</t>
  </si>
  <si>
    <t>研发支出_费用化支出_其他费用_会议费</t>
  </si>
  <si>
    <t>5301.01.07.07</t>
  </si>
  <si>
    <t>研发支出_费用化支出_其他费用_差旅费</t>
  </si>
  <si>
    <t>5301.01.07.08</t>
  </si>
  <si>
    <t>研发支出_费用化支出_其他费用_通讯费</t>
  </si>
  <si>
    <t>5301.01.07.09</t>
  </si>
  <si>
    <t>研发支出_费用化支出_其他费用_专家咨询费</t>
  </si>
  <si>
    <t>5301.01.07.10</t>
  </si>
  <si>
    <t>研发支出_费用化支出_其他费用_高新科技研发保险费</t>
  </si>
  <si>
    <t>5301.01.07.11</t>
  </si>
  <si>
    <t>研发支出_费用化支出_其他费用_安全生产费</t>
  </si>
  <si>
    <t>5301.01.07.12</t>
  </si>
  <si>
    <t>研发支出_费用化支出_其他费用_其他投入</t>
  </si>
  <si>
    <t>5301.02</t>
  </si>
  <si>
    <t>研发支出_资本化支出</t>
  </si>
  <si>
    <t>5301.02.01</t>
  </si>
  <si>
    <t>研发支出_资本化支出_人员人工费</t>
  </si>
  <si>
    <t>5301.02.01.01</t>
  </si>
  <si>
    <t>研发支出_资本化支出_人员人工费_工资及奖金</t>
  </si>
  <si>
    <t>5301.02.01.02</t>
  </si>
  <si>
    <t>研发支出_资本化支出_人员人工费_社会保险费</t>
  </si>
  <si>
    <t>5301.02.01.03</t>
  </si>
  <si>
    <t>研发支出_资本化支出_人员人工费_企业年金</t>
  </si>
  <si>
    <t>5301.02.01.04</t>
  </si>
  <si>
    <t>研发支出_资本化支出_人员人工费_补充医疗保险</t>
  </si>
  <si>
    <t>5301.02.01.05</t>
  </si>
  <si>
    <t>研发支出_资本化支出_人员人工费_住房公积金</t>
  </si>
  <si>
    <t>5301.02.01.06</t>
  </si>
  <si>
    <t>研发支出_资本化支出_人员人工费_工会经费</t>
  </si>
  <si>
    <t>5301.02.01.07</t>
  </si>
  <si>
    <t>研发支出_资本化支出_人员人工费_职工教育经费</t>
  </si>
  <si>
    <t>5301.02.01.08</t>
  </si>
  <si>
    <t>研发支出_资本化支出_人员人工费_福利费</t>
  </si>
  <si>
    <t>5301.02.01.09</t>
  </si>
  <si>
    <t>研发支出_资本化支出_人员人工费_其他商业保险</t>
  </si>
  <si>
    <t>5301.02.01.10</t>
  </si>
  <si>
    <t>研发支出_资本化支出_人员人工费_劳动保护费</t>
  </si>
  <si>
    <t>5301.02.02</t>
  </si>
  <si>
    <t>研发支出_资本化支出_直接投入</t>
  </si>
  <si>
    <t>5301.02.02.01</t>
  </si>
  <si>
    <t>研发支出_资本化支出_直接投入_材料</t>
  </si>
  <si>
    <t>5301.02.02.02</t>
  </si>
  <si>
    <t>研发支出_资本化支出_直接投入_燃料</t>
  </si>
  <si>
    <t>5301.02.02.03</t>
  </si>
  <si>
    <t>研发支出_资本化支出_直接投入_动力费用</t>
  </si>
  <si>
    <t>5301.02.02.04</t>
  </si>
  <si>
    <t>研发支出_资本化支出_直接投入_试验试剂费</t>
  </si>
  <si>
    <t>5301.02.03</t>
  </si>
  <si>
    <t>研发支出_资本化支出_折旧与摊销</t>
  </si>
  <si>
    <t>5301.02.04</t>
  </si>
  <si>
    <t>研发支出_资本化支出_设计费</t>
  </si>
  <si>
    <t>5301.02.05</t>
  </si>
  <si>
    <t>研发支出_资本化支出_设备调试费</t>
  </si>
  <si>
    <t>5301.02.06</t>
  </si>
  <si>
    <t>研发支出_资本化支出_委外投入</t>
  </si>
  <si>
    <t>5301.02.07</t>
  </si>
  <si>
    <t>研发支出_资本化支出_其他费用</t>
  </si>
  <si>
    <t>5301.02.07.01</t>
  </si>
  <si>
    <t>研发支出_资本化支出_其他费用_新工艺规程制定费</t>
  </si>
  <si>
    <t>5301.02.07.02</t>
  </si>
  <si>
    <t>研发支出_资本化支出_其他费用_技术图书资料费</t>
  </si>
  <si>
    <t>5301.02.07.03</t>
  </si>
  <si>
    <t>研发支出_资本化支出_其他费用_资料翻译费</t>
  </si>
  <si>
    <t>5301.02.07.04</t>
  </si>
  <si>
    <t>研发支出_资本化支出_其他费用_成果评鉴费</t>
  </si>
  <si>
    <t>5301.02.07.05</t>
  </si>
  <si>
    <t>研发支出_资本化支出_其他费用_专利申请维护费</t>
  </si>
  <si>
    <t>5301.02.07.06</t>
  </si>
  <si>
    <t>研发支出_资本化支出_其他费用_会议费</t>
  </si>
  <si>
    <t>5301.02.07.07</t>
  </si>
  <si>
    <t>研发支出_资本化支出_其他费用_差旅费</t>
  </si>
  <si>
    <t>5301.02.07.08</t>
  </si>
  <si>
    <t>研发支出_资本化支出_其他费用_通讯费</t>
  </si>
  <si>
    <t>5301.02.07.09</t>
  </si>
  <si>
    <t>研发支出_资本化支出_其他费用_专家咨询费</t>
  </si>
  <si>
    <t>5301.02.07.10</t>
  </si>
  <si>
    <t>研发支出_资本化支出_其他费用_高新科技研发保险费</t>
  </si>
  <si>
    <t>5301.02.07.11</t>
  </si>
  <si>
    <t>研发支出_资本化支出_其他费用_其他投入</t>
  </si>
  <si>
    <t>5301.02.07.12</t>
  </si>
  <si>
    <t>研发支出_资本化支出_其他费用_安全生产费</t>
  </si>
  <si>
    <t>5402</t>
  </si>
  <si>
    <t>合同结算</t>
  </si>
  <si>
    <t>5402.01</t>
  </si>
  <si>
    <t>合同结算_收入结转</t>
  </si>
  <si>
    <t>5402.02</t>
  </si>
  <si>
    <t>合同结算_价款结算</t>
  </si>
  <si>
    <t>6001</t>
  </si>
  <si>
    <t>主营业务收入</t>
  </si>
  <si>
    <t>6001.01</t>
  </si>
  <si>
    <t>主营业务收入_集团内</t>
  </si>
  <si>
    <t>6001.01.01</t>
  </si>
  <si>
    <t>主营业务收入_集团内_工业板块</t>
  </si>
  <si>
    <t>6001.01.02</t>
  </si>
  <si>
    <t>主营业务收入_集团内_园区板块</t>
  </si>
  <si>
    <t>6001.01.03</t>
  </si>
  <si>
    <t>主营业务收入_集团内_租赁板块</t>
  </si>
  <si>
    <t>6001.01.04</t>
  </si>
  <si>
    <t>主营业务收入_集团内_投资板块</t>
  </si>
  <si>
    <t>6001.01.05</t>
  </si>
  <si>
    <t>主营业务收入_集团内_物业板块</t>
  </si>
  <si>
    <t>6001.01.06</t>
  </si>
  <si>
    <t>主营业务收入_集团内_供应链板块</t>
  </si>
  <si>
    <t>6001.01.07</t>
  </si>
  <si>
    <t>主营业务收入_集团内_房地产板块</t>
  </si>
  <si>
    <t>6001.01.08</t>
  </si>
  <si>
    <t>主营业务收入_集团内_数字经济板块</t>
  </si>
  <si>
    <t>6001.01.09</t>
  </si>
  <si>
    <t>主营业务收入_集团内_生物医药板块</t>
  </si>
  <si>
    <t>6001.01.10</t>
  </si>
  <si>
    <t>主营业务收入_集团内_建筑业板块</t>
  </si>
  <si>
    <t>6001.01.11</t>
  </si>
  <si>
    <t>主营业务收入_集团内_产教融合板块</t>
  </si>
  <si>
    <t>6001.01.12</t>
  </si>
  <si>
    <t>主营业务收入_集团内_现代服务</t>
  </si>
  <si>
    <t>6001.01.99</t>
  </si>
  <si>
    <t>主营业务收入_集团内_其他</t>
  </si>
  <si>
    <t>6001.02</t>
  </si>
  <si>
    <t>主营业务收入_集团外</t>
  </si>
  <si>
    <t>6001.02.01</t>
  </si>
  <si>
    <t>主营业务收入_集团外_工业板块</t>
  </si>
  <si>
    <t>6001.02.02</t>
  </si>
  <si>
    <t>主营业务收入_集团外_园区板块</t>
  </si>
  <si>
    <t>6001.02.03</t>
  </si>
  <si>
    <t>主营业务收入_集团外_租赁板块</t>
  </si>
  <si>
    <t>6001.02.04</t>
  </si>
  <si>
    <t>主营业务收入_集团外_投资板块</t>
  </si>
  <si>
    <t>6001.02.05</t>
  </si>
  <si>
    <t>主营业务收入_集团外_物业板块</t>
  </si>
  <si>
    <t>6001.02.06</t>
  </si>
  <si>
    <t>主营业务收入_集团外_供应链板块</t>
  </si>
  <si>
    <t>6001.02.07</t>
  </si>
  <si>
    <t>主营业务收入_集团外_房地产板块</t>
  </si>
  <si>
    <t>6001.02.08</t>
  </si>
  <si>
    <t>主营业务收入_集团外_数字经济板块</t>
  </si>
  <si>
    <t>6001.02.09</t>
  </si>
  <si>
    <t>主营业务收入_集团外_生物医药板块</t>
  </si>
  <si>
    <t>6001.02.10</t>
  </si>
  <si>
    <t>主营业务收入_集团外_建筑业板块</t>
  </si>
  <si>
    <t>6001.02.11</t>
  </si>
  <si>
    <t>主营业务收入_集团外_产教融合板块</t>
  </si>
  <si>
    <t>6001.02.12</t>
  </si>
  <si>
    <t>主营业务收入_集团外_现代服务</t>
  </si>
  <si>
    <t>6001.02.99</t>
  </si>
  <si>
    <t>主营业务收入_集团外_其他</t>
  </si>
  <si>
    <t>6041</t>
  </si>
  <si>
    <t>租赁收入</t>
  </si>
  <si>
    <t>6041.01</t>
  </si>
  <si>
    <t>租赁收入_内部交易收入　</t>
  </si>
  <si>
    <t>6041.01.01</t>
  </si>
  <si>
    <t>租赁收入_内部交易收入　_租金</t>
  </si>
  <si>
    <t>6041.01.02</t>
  </si>
  <si>
    <t>租赁收入_内部交易收入　_场地费</t>
  </si>
  <si>
    <t>6041.01.03</t>
  </si>
  <si>
    <t>租赁收入_内部交易收入　_管理费</t>
  </si>
  <si>
    <t>6041.02</t>
  </si>
  <si>
    <t>租赁收入_外部交易收入</t>
  </si>
  <si>
    <t>6041.02.01</t>
  </si>
  <si>
    <t>租赁收入_外部交易收入_租金</t>
  </si>
  <si>
    <t>6041.02.02</t>
  </si>
  <si>
    <t>租赁收入_外部交易收入_场地费</t>
  </si>
  <si>
    <t>6041.02.03</t>
  </si>
  <si>
    <t>租赁收入_外部交易收入_停车费</t>
  </si>
  <si>
    <t>6041.02.04</t>
  </si>
  <si>
    <t>租赁收入_外部交易收入_管理费</t>
  </si>
  <si>
    <t>6041.02.05</t>
  </si>
  <si>
    <t>租赁收入_外部交易收入_违约金</t>
  </si>
  <si>
    <t>6051</t>
  </si>
  <si>
    <t>其他业务收入</t>
  </si>
  <si>
    <t>6051.01</t>
  </si>
  <si>
    <t>其他业务收入_集团内</t>
  </si>
  <si>
    <t>6051.01.01</t>
  </si>
  <si>
    <t>其他业务收入_集团内_销售收入</t>
  </si>
  <si>
    <t>6051.01.02</t>
  </si>
  <si>
    <t>其他业务收入_集团内_租赁收入</t>
  </si>
  <si>
    <t>6051.01.03</t>
  </si>
  <si>
    <t>其他业务收入_集团内_物业管理收入</t>
  </si>
  <si>
    <t>6051.01.04</t>
  </si>
  <si>
    <t>其他业务收入_集团内_服务收入</t>
  </si>
  <si>
    <t>6051.01.05</t>
  </si>
  <si>
    <t>其他业务收入_集团内_水费</t>
  </si>
  <si>
    <t>6051.01.06</t>
  </si>
  <si>
    <t>其他业务收入_集团内_电费</t>
  </si>
  <si>
    <t>6051.01.07</t>
  </si>
  <si>
    <t>其他业务收入_集团内_卫生费</t>
  </si>
  <si>
    <t>6051.01.99</t>
  </si>
  <si>
    <t>其他业务收入_集团内_其他</t>
  </si>
  <si>
    <t>6051.02</t>
  </si>
  <si>
    <t>其他业务收入_集团外</t>
  </si>
  <si>
    <t>6051.02.01</t>
  </si>
  <si>
    <t>其他业务收入_集团外_销售收入</t>
  </si>
  <si>
    <t>6051.02.02</t>
  </si>
  <si>
    <t>其他业务收入_集团外_租赁收入</t>
  </si>
  <si>
    <t>6051.02.03</t>
  </si>
  <si>
    <t>其他业务收入_集团外_物业管理收入</t>
  </si>
  <si>
    <t>6051.02.04</t>
  </si>
  <si>
    <t>其他业务收入_集团外_服务收入</t>
  </si>
  <si>
    <t>6051.02.05</t>
  </si>
  <si>
    <t>其他业务收入_集团外_水费</t>
  </si>
  <si>
    <t>6051.02.06</t>
  </si>
  <si>
    <t>其他业务收入_集团外_电费</t>
  </si>
  <si>
    <t>6051.02.07</t>
  </si>
  <si>
    <t>其他业务收入_集团外_卫生费</t>
  </si>
  <si>
    <t>6051.02.99</t>
  </si>
  <si>
    <t>其他业务收入_集团外_其他</t>
  </si>
  <si>
    <t>6101</t>
  </si>
  <si>
    <t>公允价值变动损益</t>
  </si>
  <si>
    <t>6101.01</t>
  </si>
  <si>
    <t>公允价值变动损益_交易性金融资产</t>
  </si>
  <si>
    <t>6101.02</t>
  </si>
  <si>
    <t>公允价值变动损益_交易性金融负债</t>
  </si>
  <si>
    <t>6101.03</t>
  </si>
  <si>
    <t>公允价值变动损益_投资性房地产</t>
  </si>
  <si>
    <t>6111</t>
  </si>
  <si>
    <t>投资收益</t>
  </si>
  <si>
    <t>6111.01</t>
  </si>
  <si>
    <t>投资收益_长期股权投资</t>
  </si>
  <si>
    <t>6111.01.01</t>
  </si>
  <si>
    <t>投资收益_长期股权投资_子公司</t>
  </si>
  <si>
    <t>6111.01.02</t>
  </si>
  <si>
    <t>投资收益_长期股权投资_联营公司</t>
  </si>
  <si>
    <t>6111.01.03</t>
  </si>
  <si>
    <t>投资收益_长期股权投资_合营公司</t>
  </si>
  <si>
    <t>6111.02</t>
  </si>
  <si>
    <t>投资收益_金融工具及衍生品</t>
  </si>
  <si>
    <t>6111.03</t>
  </si>
  <si>
    <t>投资收益_债务重组利得</t>
  </si>
  <si>
    <t>6111.03.01</t>
  </si>
  <si>
    <t>投资收益_债务重组利得_利得</t>
  </si>
  <si>
    <t>6111.03.02</t>
  </si>
  <si>
    <t>投资收益_债务重组利得_损失</t>
  </si>
  <si>
    <t>6115</t>
  </si>
  <si>
    <t>资产处置损益</t>
  </si>
  <si>
    <t>6117</t>
  </si>
  <si>
    <t>其他收益</t>
  </si>
  <si>
    <t>6117.01</t>
  </si>
  <si>
    <t>其他收益_税费返还</t>
  </si>
  <si>
    <t>6117.02</t>
  </si>
  <si>
    <t>其他收益_政府补贴</t>
  </si>
  <si>
    <t>6117.99</t>
  </si>
  <si>
    <t>其他收益_其他</t>
  </si>
  <si>
    <t>6301</t>
  </si>
  <si>
    <t>营业外收入</t>
  </si>
  <si>
    <t>6301.01</t>
  </si>
  <si>
    <t>营业外收入_非流动资产处置利得</t>
  </si>
  <si>
    <t>6301.02</t>
  </si>
  <si>
    <t>营业外收入_非货币性资产交换利得</t>
  </si>
  <si>
    <t>6301.03</t>
  </si>
  <si>
    <t>营业外收入_债务重组利得</t>
  </si>
  <si>
    <t>6301.04</t>
  </si>
  <si>
    <t>营业外收入_政府补助</t>
  </si>
  <si>
    <t>6301.05</t>
  </si>
  <si>
    <t>营业外收入_盘盈利得</t>
  </si>
  <si>
    <t>6301.06</t>
  </si>
  <si>
    <t>营业外收入_捐赠利得</t>
  </si>
  <si>
    <t>6301.99</t>
  </si>
  <si>
    <t>营业外收入_其他</t>
  </si>
  <si>
    <t>6401</t>
  </si>
  <si>
    <t>主营业务成本</t>
  </si>
  <si>
    <t>6401.01</t>
  </si>
  <si>
    <t>主营业务成本_集团内</t>
  </si>
  <si>
    <t>6401.01.01</t>
  </si>
  <si>
    <t>主营业务成本_集团内_工业板块</t>
  </si>
  <si>
    <t>6401.01.02</t>
  </si>
  <si>
    <t>主营业务成本_集团内_园区板块</t>
  </si>
  <si>
    <t>6401.01.03</t>
  </si>
  <si>
    <t>主营业务成本_集团内_租赁板块</t>
  </si>
  <si>
    <t>6401.01.04</t>
  </si>
  <si>
    <t>主营业务成本_集团内_投资板块</t>
  </si>
  <si>
    <t>6401.01.05</t>
  </si>
  <si>
    <t>主营业务成本_集团内_物业板块</t>
  </si>
  <si>
    <t>6401.01.06</t>
  </si>
  <si>
    <t>主营业务成本_集团内_供应链板块</t>
  </si>
  <si>
    <t>6401.01.07</t>
  </si>
  <si>
    <t>主营业务成本_集团内_房地产板块</t>
  </si>
  <si>
    <t>6401.01.08</t>
  </si>
  <si>
    <t>主营业务成本_集团内_数字经济板块</t>
  </si>
  <si>
    <t>6401.01.09</t>
  </si>
  <si>
    <t>主营业务成本_集团内_生物医药板块</t>
  </si>
  <si>
    <t>6401.01.10</t>
  </si>
  <si>
    <t>主营业务成本_集团内_建筑业板块</t>
  </si>
  <si>
    <t>6401.01.11</t>
  </si>
  <si>
    <t>主营业务成本_集团内_产教融合板块</t>
  </si>
  <si>
    <t>6401.01.12</t>
  </si>
  <si>
    <t>主营业务成本_集团内_现代服务</t>
  </si>
  <si>
    <t>6401.01.99</t>
  </si>
  <si>
    <t>主营业务成本_集团内_其他</t>
  </si>
  <si>
    <t>6401.02</t>
  </si>
  <si>
    <t>主营业务成本_集团外</t>
  </si>
  <si>
    <t>6401.02.01</t>
  </si>
  <si>
    <t>主营业务成本_集团外_工业板块</t>
  </si>
  <si>
    <t>6401.02.02</t>
  </si>
  <si>
    <t>主营业务成本_集团外_园区板块</t>
  </si>
  <si>
    <t>6401.02.03</t>
  </si>
  <si>
    <t>主营业务成本_集团外_租赁板块</t>
  </si>
  <si>
    <t>6401.02.04</t>
  </si>
  <si>
    <t>主营业务成本_集团外_投资板块</t>
  </si>
  <si>
    <t>6401.02.05</t>
  </si>
  <si>
    <t>主营业务成本_集团外_物业板块</t>
  </si>
  <si>
    <t>6401.02.06</t>
  </si>
  <si>
    <t>主营业务成本_集团外_供应链板块</t>
  </si>
  <si>
    <t>6401.02.07</t>
  </si>
  <si>
    <t>主营业务成本_集团外_房地产板块</t>
  </si>
  <si>
    <t>6401.02.08</t>
  </si>
  <si>
    <t>主营业务成本_集团外_数字经济板块</t>
  </si>
  <si>
    <t>6401.02.09</t>
  </si>
  <si>
    <t>主营业务成本_集团外_生物医药板块</t>
  </si>
  <si>
    <t>6401.02.10</t>
  </si>
  <si>
    <t>主营业务成本_集团外_建筑业板块</t>
  </si>
  <si>
    <t>6401.02.11</t>
  </si>
  <si>
    <t>主营业务成本_集团外_产教融合板块</t>
  </si>
  <si>
    <t>6401.02.12</t>
  </si>
  <si>
    <t>主营业务成本_集团外_现代服务</t>
  </si>
  <si>
    <t>6401.02.99</t>
  </si>
  <si>
    <t>主营业务成本_集团外_其他</t>
  </si>
  <si>
    <t>6402</t>
  </si>
  <si>
    <t>其他业务成本</t>
  </si>
  <si>
    <t>6402.01</t>
  </si>
  <si>
    <t>其他业务成本_集团内</t>
  </si>
  <si>
    <t>6402.01.01</t>
  </si>
  <si>
    <t>其他业务成本_集团内_材料</t>
  </si>
  <si>
    <t>6402.01.02</t>
  </si>
  <si>
    <t>其他业务成本_集团内_人工费</t>
  </si>
  <si>
    <t>6402.01.03</t>
  </si>
  <si>
    <t>其他业务成本_集团内_水费</t>
  </si>
  <si>
    <t>6402.01.04</t>
  </si>
  <si>
    <t>其他业务成本_集团内_电费</t>
  </si>
  <si>
    <t>6402.01.05</t>
  </si>
  <si>
    <t>其他业务成本_集团内_物业费</t>
  </si>
  <si>
    <t>6402.01.06</t>
  </si>
  <si>
    <t>其他业务成本_集团内_租赁费</t>
  </si>
  <si>
    <t>6402.01.07</t>
  </si>
  <si>
    <t>其他业务成本_集团内_修理费</t>
  </si>
  <si>
    <t>6402.01.08</t>
  </si>
  <si>
    <t>其他业务成本_集团内_卫生费</t>
  </si>
  <si>
    <t>6402.01.99</t>
  </si>
  <si>
    <t>其他业务成本_集团内_其他</t>
  </si>
  <si>
    <t>6402.02</t>
  </si>
  <si>
    <t>其他业务成本_集团外</t>
  </si>
  <si>
    <t>6402.02.01</t>
  </si>
  <si>
    <t>其他业务成本_集团外_材料</t>
  </si>
  <si>
    <t>6402.02.02</t>
  </si>
  <si>
    <t>其他业务成本_集团外_人工费</t>
  </si>
  <si>
    <t>6402.02.03</t>
  </si>
  <si>
    <t>其他业务成本_集团外_水费</t>
  </si>
  <si>
    <t>6402.02.04</t>
  </si>
  <si>
    <t>其他业务成本_集团外_电费</t>
  </si>
  <si>
    <t>6402.02.05</t>
  </si>
  <si>
    <t>其他业务成本_集团外_物业费</t>
  </si>
  <si>
    <t>6402.02.06</t>
  </si>
  <si>
    <t>其他业务成本_集团外_租赁费</t>
  </si>
  <si>
    <t>6402.02.07</t>
  </si>
  <si>
    <t>其他业务成本_集团外_修理费</t>
  </si>
  <si>
    <t>6402.02.08</t>
  </si>
  <si>
    <t>其他业务成本_集团外_卫生费</t>
  </si>
  <si>
    <t>6402.02.99</t>
  </si>
  <si>
    <t>其他业务成本_集团外_其他</t>
  </si>
  <si>
    <t>6403</t>
  </si>
  <si>
    <t>税金及附加</t>
  </si>
  <si>
    <t>6403.01</t>
  </si>
  <si>
    <t>税金及附加_城市维护建设税</t>
  </si>
  <si>
    <t>6403.02</t>
  </si>
  <si>
    <t>税金及附加_教育费附加</t>
  </si>
  <si>
    <t>6403.03</t>
  </si>
  <si>
    <t>税金及附加_地方教育附加</t>
  </si>
  <si>
    <t>6403.04</t>
  </si>
  <si>
    <t>税金及附加_土地增值税</t>
  </si>
  <si>
    <t>6403.05</t>
  </si>
  <si>
    <t>税金及附加_消费税</t>
  </si>
  <si>
    <t>6403.06</t>
  </si>
  <si>
    <t>税金及附加_房产税</t>
  </si>
  <si>
    <t>6403.07</t>
  </si>
  <si>
    <t>税金及附加_土地使用税</t>
  </si>
  <si>
    <t>6403.08</t>
  </si>
  <si>
    <t>税金及附加_水利建设基金</t>
  </si>
  <si>
    <t>6403.09</t>
  </si>
  <si>
    <t>税金及附加_车船使用税</t>
  </si>
  <si>
    <t>6403.10</t>
  </si>
  <si>
    <t>税金及附加_印花税</t>
  </si>
  <si>
    <t>6403.11</t>
  </si>
  <si>
    <t>税金及附加_资源税</t>
  </si>
  <si>
    <t>6403.12</t>
  </si>
  <si>
    <t>税金及附加_文化事业建设费</t>
  </si>
  <si>
    <t>6403.13</t>
  </si>
  <si>
    <t>税金及附加_环境保护税</t>
  </si>
  <si>
    <t>6403.99</t>
  </si>
  <si>
    <t>税金及附加_其他</t>
  </si>
  <si>
    <t>6601</t>
  </si>
  <si>
    <t>销售费用</t>
  </si>
  <si>
    <t>6601.01</t>
  </si>
  <si>
    <t>销售费用_集团内</t>
  </si>
  <si>
    <t>6601.01.01</t>
  </si>
  <si>
    <t>销售费用_集团内_营销代理费</t>
  </si>
  <si>
    <t>6601.02</t>
  </si>
  <si>
    <t>销售费用_集团外</t>
  </si>
  <si>
    <t>6601.02.01</t>
  </si>
  <si>
    <t>销售费用_集团外_人工成本</t>
  </si>
  <si>
    <t>6601.02.01.01</t>
  </si>
  <si>
    <t>销售费用_集团外_人工成本_工资及奖金</t>
  </si>
  <si>
    <t>6601.02.01.02</t>
  </si>
  <si>
    <t>销售费用_集团外_人工成本_社会保险费</t>
  </si>
  <si>
    <t>6601.02.01.02.01</t>
  </si>
  <si>
    <t>销售费用_集团外_人工成本_社会保险费_基本养老保险</t>
  </si>
  <si>
    <t>6601.02.01.02.02</t>
  </si>
  <si>
    <t>销售费用_集团外_人工成本_社会保险费_基本医疗保险</t>
  </si>
  <si>
    <t>6601.02.01.02.03</t>
  </si>
  <si>
    <t>销售费用_集团外_人工成本_社会保险费_失业保险</t>
  </si>
  <si>
    <t>6601.02.01.02.04</t>
  </si>
  <si>
    <t>销售费用_集团外_人工成本_社会保险费_工伤保险</t>
  </si>
  <si>
    <t>6601.02.01.02.05</t>
  </si>
  <si>
    <t>销售费用_集团外_人工成本_社会保险费_生育保险</t>
  </si>
  <si>
    <t>6601.02.01.03</t>
  </si>
  <si>
    <t>销售费用_集团外_人工成本_企业年金</t>
  </si>
  <si>
    <t>6601.02.01.04</t>
  </si>
  <si>
    <t>销售费用_集团外_人工成本_补充医疗保险</t>
  </si>
  <si>
    <t>6601.02.01.05</t>
  </si>
  <si>
    <t>销售费用_集团外_人工成本_住房公积金</t>
  </si>
  <si>
    <t>6601.02.01.06</t>
  </si>
  <si>
    <t>销售费用_集团外_人工成本_工会经费</t>
  </si>
  <si>
    <t>6601.02.01.07</t>
  </si>
  <si>
    <t>销售费用_集团外_人工成本_职工教育经费</t>
  </si>
  <si>
    <t>6601.02.01.08</t>
  </si>
  <si>
    <t>销售费用_集团外_人工成本_福利费</t>
  </si>
  <si>
    <t>6601.02.01.09</t>
  </si>
  <si>
    <t>销售费用_集团外_人工成本_其他商业保险</t>
  </si>
  <si>
    <t>6601.02.01.10</t>
  </si>
  <si>
    <t>销售费用_集团外_人工成本_劳动保护费</t>
  </si>
  <si>
    <t>6601.02.02</t>
  </si>
  <si>
    <t>销售费用_集团外_办公费</t>
  </si>
  <si>
    <t>6601.02.03</t>
  </si>
  <si>
    <t>销售费用_集团外_能源及资源</t>
  </si>
  <si>
    <t>6601.02.03.01</t>
  </si>
  <si>
    <t>销售费用_集团外_能源及资源_燃料、动力及其他能源费用</t>
  </si>
  <si>
    <t>6601.02.03.02</t>
  </si>
  <si>
    <t>销售费用_集团外_能源及资源_电费</t>
  </si>
  <si>
    <t>6601.02.03.03</t>
  </si>
  <si>
    <t>销售费用_集团外_能源及资源_水费</t>
  </si>
  <si>
    <t>6601.02.04</t>
  </si>
  <si>
    <t>销售费用_集团外_物业费</t>
  </si>
  <si>
    <t>6601.02.05</t>
  </si>
  <si>
    <t>销售费用_集团外_差旅费</t>
  </si>
  <si>
    <t>6601.02.05.01</t>
  </si>
  <si>
    <t>销售费用_集团外_差旅费_国内差旅费</t>
  </si>
  <si>
    <t>6601.02.05.01.01</t>
  </si>
  <si>
    <t>销售费用_集团外_差旅费_国内差旅费_领导</t>
  </si>
  <si>
    <t>6601.02.05.01.02</t>
  </si>
  <si>
    <t>销售费用_集团外_差旅费_国内差旅费_部门</t>
  </si>
  <si>
    <t>6601.02.05.02</t>
  </si>
  <si>
    <t>销售费用_集团外_差旅费_国外差旅费</t>
  </si>
  <si>
    <t>6601.02.05.02.01</t>
  </si>
  <si>
    <t>销售费用_集团外_差旅费_国外差旅费_领导</t>
  </si>
  <si>
    <t>6601.02.05.02.02</t>
  </si>
  <si>
    <t>销售费用_集团外_差旅费_国外差旅费_部门</t>
  </si>
  <si>
    <t>6601.02.06</t>
  </si>
  <si>
    <t>销售费用_集团外_车辆费用</t>
  </si>
  <si>
    <t>6601.02.07</t>
  </si>
  <si>
    <t>销售费用_集团外_业务招待费</t>
  </si>
  <si>
    <t>6601.02.07.01</t>
  </si>
  <si>
    <t>销售费用_集团外_业务招待费_领导</t>
  </si>
  <si>
    <t>6601.02.07.02</t>
  </si>
  <si>
    <t>销售费用_集团外_业务招待费_部门</t>
  </si>
  <si>
    <t>6601.02.08</t>
  </si>
  <si>
    <t>销售费用_集团外_会议培训费</t>
  </si>
  <si>
    <t>6601.02.09</t>
  </si>
  <si>
    <t>销售费用_集团外_广告及宣传费</t>
  </si>
  <si>
    <t>6601.02.10</t>
  </si>
  <si>
    <t>销售费用_集团外_咨询服务费</t>
  </si>
  <si>
    <t>6601.02.11</t>
  </si>
  <si>
    <t>销售费用_集团外_租赁费</t>
  </si>
  <si>
    <t>6601.02.12</t>
  </si>
  <si>
    <t>销售费用_集团外_折旧与摊销</t>
  </si>
  <si>
    <t>6601.02.12.01</t>
  </si>
  <si>
    <t>销售费用_集团外_折旧与摊销_固定资产折旧</t>
  </si>
  <si>
    <t>6601.02.12.02</t>
  </si>
  <si>
    <t>销售费用_集团外_折旧与摊销_无形资产摊销</t>
  </si>
  <si>
    <t>6601.02.12.03</t>
  </si>
  <si>
    <t>销售费用_集团外_折旧与摊销_低值易耗品摊销</t>
  </si>
  <si>
    <t>6601.02.12.04</t>
  </si>
  <si>
    <t>销售费用_集团外_折旧与摊销_长期待摊费用摊销</t>
  </si>
  <si>
    <t>6601.02.13</t>
  </si>
  <si>
    <t>销售费用_集团外_销售辅助费用</t>
  </si>
  <si>
    <t>6601.02.14</t>
  </si>
  <si>
    <t>销售费用_集团外_运输及仓储费</t>
  </si>
  <si>
    <t>6601.02.15</t>
  </si>
  <si>
    <t>销售费用_集团外_劳务及外包费</t>
  </si>
  <si>
    <t>6601.02.16</t>
  </si>
  <si>
    <t>销售费用_集团外_样品及损耗费用</t>
  </si>
  <si>
    <t>6601.02.17</t>
  </si>
  <si>
    <t>销售费用_集团外_修理费</t>
  </si>
  <si>
    <t>6601.02.18</t>
  </si>
  <si>
    <t>销售费用_集团外_通信及网络费</t>
  </si>
  <si>
    <t>6601.02.19</t>
  </si>
  <si>
    <t>销售费用_集团外_包装费</t>
  </si>
  <si>
    <t>6601.02.20</t>
  </si>
  <si>
    <t>销售费用_集团外_房地产其他销售费用</t>
  </si>
  <si>
    <t>6601.02.21</t>
  </si>
  <si>
    <t>销售费用_集团外_招投标费用</t>
  </si>
  <si>
    <t>6601.02.22</t>
  </si>
  <si>
    <t>销售费用_集团外_营销物料费</t>
  </si>
  <si>
    <t>6601.02.23</t>
  </si>
  <si>
    <t>销售费用_集团外_策划费</t>
  </si>
  <si>
    <t>6601.02.24</t>
  </si>
  <si>
    <t>销售费用_集团外_诉讼费</t>
  </si>
  <si>
    <t>6601.02.25</t>
  </si>
  <si>
    <t>销售费用_集团外_商业保险费</t>
  </si>
  <si>
    <t>6601.02.26</t>
  </si>
  <si>
    <t>销售费用_集团外_装卸费</t>
  </si>
  <si>
    <t>6601.02.99</t>
  </si>
  <si>
    <t>销售费用_集团外_其他</t>
  </si>
  <si>
    <t>6602</t>
  </si>
  <si>
    <t>管理费用</t>
  </si>
  <si>
    <t>6602.01</t>
  </si>
  <si>
    <t>管理费用_集团内</t>
  </si>
  <si>
    <t>6602.01.01</t>
  </si>
  <si>
    <t>管理费用_集团内_物业费</t>
  </si>
  <si>
    <t>6602.01.01.01</t>
  </si>
  <si>
    <t>管理费用_集团内_物业费_物业管理费</t>
  </si>
  <si>
    <t>6602.01.01.02</t>
  </si>
  <si>
    <t>管理费用_集团内_物业费_公建维修费</t>
  </si>
  <si>
    <t>6602.01.01.03</t>
  </si>
  <si>
    <t>管理费用_集团内_物业费_其他专项费用</t>
  </si>
  <si>
    <t>6602.01.01.04</t>
  </si>
  <si>
    <t>管理费用_集团内_物业费_保洁费</t>
  </si>
  <si>
    <t>6602.01.01.05</t>
  </si>
  <si>
    <t>管理费用_集团内_物业费_绿化费</t>
  </si>
  <si>
    <t>6602.01.01.06</t>
  </si>
  <si>
    <t>管理费用_集团内_物业费_安保费</t>
  </si>
  <si>
    <t>6602.01.01.07</t>
  </si>
  <si>
    <t>管理费用_集团内_物业费_运营管理费</t>
  </si>
  <si>
    <t>6602.01.02</t>
  </si>
  <si>
    <t>管理费用_集团内_电费</t>
  </si>
  <si>
    <t>6602.01.03</t>
  </si>
  <si>
    <t>管理费用_集团内_水费</t>
  </si>
  <si>
    <t>6602.01.04</t>
  </si>
  <si>
    <t>管理费用_集团内_租赁费</t>
  </si>
  <si>
    <t>6602.01.04.01</t>
  </si>
  <si>
    <t>管理费用_集团内_租赁费_车辆租赁费</t>
  </si>
  <si>
    <t>6602.01.04.02</t>
  </si>
  <si>
    <t>管理费用_集团内_租赁费_办公场所租赁费</t>
  </si>
  <si>
    <t>6602.01.04.03</t>
  </si>
  <si>
    <t>管理费用_集团内_租赁费_其他租赁费用</t>
  </si>
  <si>
    <t>6602.01.05</t>
  </si>
  <si>
    <t>管理费用_集团内_服装费</t>
  </si>
  <si>
    <t>6602.01.06</t>
  </si>
  <si>
    <t>管理费用_集团内_业务招待费</t>
  </si>
  <si>
    <t>6602.01.06.01</t>
  </si>
  <si>
    <t>管理费用_集团内_业务招待费_领导</t>
  </si>
  <si>
    <t>6602.01.06.02</t>
  </si>
  <si>
    <t>管理费用_集团内_业务招待费_部门</t>
  </si>
  <si>
    <t>6602.01.07</t>
  </si>
  <si>
    <t>管理费用_集团内_福利费</t>
  </si>
  <si>
    <t>6602.01.08</t>
  </si>
  <si>
    <t>管理费用_集团内_基金管理费</t>
  </si>
  <si>
    <t>6602.01.09</t>
  </si>
  <si>
    <t>管理费用_集团内_维修费</t>
  </si>
  <si>
    <t>6602.01.10</t>
  </si>
  <si>
    <t>管理费用_集团内_委托管理费</t>
  </si>
  <si>
    <t>6602.01.11</t>
  </si>
  <si>
    <t>管理费用_集团内_咨询服务费</t>
  </si>
  <si>
    <t>6602.01.11.01</t>
  </si>
  <si>
    <t>管理费用_集团内_咨询服务费_咨询费</t>
  </si>
  <si>
    <t>6602.01.11.02</t>
  </si>
  <si>
    <t>管理费用_集团内_咨询服务费_技术服务费</t>
  </si>
  <si>
    <t>6602.01.12</t>
  </si>
  <si>
    <t>管理费用_集团内_办公费</t>
  </si>
  <si>
    <t>6602.02</t>
  </si>
  <si>
    <t>管理费用_集团外</t>
  </si>
  <si>
    <t>6602.02.01</t>
  </si>
  <si>
    <t>管理费用_集团外_人工成本</t>
  </si>
  <si>
    <t>6602.02.01.01</t>
  </si>
  <si>
    <t>管理费用_集团外_人工成本_工资及奖金</t>
  </si>
  <si>
    <t>6602.02.01.02</t>
  </si>
  <si>
    <t>管理费用_集团外_人工成本_社会保险费</t>
  </si>
  <si>
    <t>6602.02.01.02.01</t>
  </si>
  <si>
    <t>管理费用_集团外_人工成本_社会保险费_基本养老保险</t>
  </si>
  <si>
    <t>6602.02.01.02.02</t>
  </si>
  <si>
    <t>管理费用_集团外_人工成本_社会保险费_基本医疗保险</t>
  </si>
  <si>
    <t>6602.02.01.02.03</t>
  </si>
  <si>
    <t>管理费用_集团外_人工成本_社会保险费_失业保险</t>
  </si>
  <si>
    <t>6602.02.01.02.04</t>
  </si>
  <si>
    <t>管理费用_集团外_人工成本_社会保险费_工伤保险</t>
  </si>
  <si>
    <t>6602.02.01.02.05</t>
  </si>
  <si>
    <t>管理费用_集团外_人工成本_社会保险费_生育保险</t>
  </si>
  <si>
    <t>6602.02.01.03</t>
  </si>
  <si>
    <t>管理费用_集团外_人工成本_企业年金</t>
  </si>
  <si>
    <t>6602.02.01.04</t>
  </si>
  <si>
    <t>管理费用_集团外_人工成本_补充医疗保险</t>
  </si>
  <si>
    <t>6602.02.01.05</t>
  </si>
  <si>
    <t>管理费用_集团外_人工成本_住房公积金</t>
  </si>
  <si>
    <t>6602.02.01.06</t>
  </si>
  <si>
    <t>管理费用_集团外_人工成本_工会经费</t>
  </si>
  <si>
    <t>6602.02.01.07</t>
  </si>
  <si>
    <t>管理费用_集团外_人工成本_职工教育经费</t>
  </si>
  <si>
    <t>6602.02.01.08</t>
  </si>
  <si>
    <t>管理费用_集团外_人工成本_福利费</t>
  </si>
  <si>
    <t>6602.02.01.08.01</t>
  </si>
  <si>
    <t>管理费用_集团外_人工成本_福利费_福利设施支出</t>
  </si>
  <si>
    <t>6602.02.01.08.02</t>
  </si>
  <si>
    <t>管理费用_集团外_人工成本_福利费_食堂费用</t>
  </si>
  <si>
    <t>6602.02.01.08.03</t>
  </si>
  <si>
    <t>管理费用_集团外_人工成本_福利费_其他福利费</t>
  </si>
  <si>
    <t>6602.02.01.09</t>
  </si>
  <si>
    <t>管理费用_集团外_人工成本_其他商业保险</t>
  </si>
  <si>
    <t>6602.02.01.10</t>
  </si>
  <si>
    <t>管理费用_集团外_人工成本_劳动保护费</t>
  </si>
  <si>
    <t>6602.02.01.11</t>
  </si>
  <si>
    <t>管理费用_集团外_人工成本_辞退福利</t>
  </si>
  <si>
    <t>6602.02.02</t>
  </si>
  <si>
    <t>管理费用_集团外_办公费</t>
  </si>
  <si>
    <t>6602.02.03</t>
  </si>
  <si>
    <t>管理费用_集团外_能源及资源</t>
  </si>
  <si>
    <t>6602.02.03.01</t>
  </si>
  <si>
    <t>管理费用_集团外_能源及资源_燃料、动力及其他能源费用</t>
  </si>
  <si>
    <t>6602.02.03.02</t>
  </si>
  <si>
    <t>管理费用_集团外_能源及资源_电费</t>
  </si>
  <si>
    <t>6602.02.03.03</t>
  </si>
  <si>
    <t>管理费用_集团外_能源及资源_水费</t>
  </si>
  <si>
    <t>6602.02.04</t>
  </si>
  <si>
    <t>管理费用_集团外_物业费</t>
  </si>
  <si>
    <t>6602.02.04.01</t>
  </si>
  <si>
    <t>管理费用_集团外_物业费_物业管理费</t>
  </si>
  <si>
    <t>6602.02.04.02</t>
  </si>
  <si>
    <t>管理费用_集团外_物业费_公建维修费</t>
  </si>
  <si>
    <t>6602.02.04.03</t>
  </si>
  <si>
    <t>管理费用_集团外_物业费_其他专项费用</t>
  </si>
  <si>
    <t>6602.02.04.04</t>
  </si>
  <si>
    <t>管理费用_集团外_物业费_保洁费</t>
  </si>
  <si>
    <t>6602.02.04.05</t>
  </si>
  <si>
    <t>管理费用_集团外_物业费_绿化费</t>
  </si>
  <si>
    <t>6602.02.04.06</t>
  </si>
  <si>
    <t>管理费用_集团外_物业费_安保费</t>
  </si>
  <si>
    <t>6602.02.05</t>
  </si>
  <si>
    <t>管理费用_集团外_差旅费</t>
  </si>
  <si>
    <t>6602.02.05.01</t>
  </si>
  <si>
    <t>管理费用_集团外_差旅费_国内差旅费</t>
  </si>
  <si>
    <t>6602.02.05.01.01</t>
  </si>
  <si>
    <t>管理费用_集团外_差旅费_国内差旅费_领导</t>
  </si>
  <si>
    <t>6602.02.05.01.02</t>
  </si>
  <si>
    <t>管理费用_集团外_差旅费_国内差旅费_部门</t>
  </si>
  <si>
    <t>6602.02.05.02</t>
  </si>
  <si>
    <t>管理费用_集团外_差旅费_国外差旅费</t>
  </si>
  <si>
    <t>6602.02.05.02.01</t>
  </si>
  <si>
    <t>管理费用_集团外_差旅费_国外差旅费_领导</t>
  </si>
  <si>
    <t>6602.02.05.02.02</t>
  </si>
  <si>
    <t>管理费用_集团外_差旅费_国外差旅费_部门</t>
  </si>
  <si>
    <t>6602.02.06</t>
  </si>
  <si>
    <t>管理费用_集团外_车辆费用</t>
  </si>
  <si>
    <t>6602.02.06.01</t>
  </si>
  <si>
    <t>管理费用_集团外_车辆费用_燃油费</t>
  </si>
  <si>
    <t>6602.02.06.02</t>
  </si>
  <si>
    <t>管理费用_集团外_车辆费用_停车过路费</t>
  </si>
  <si>
    <t>6602.02.06.03</t>
  </si>
  <si>
    <t>管理费用_集团外_车辆费用_牌照费</t>
  </si>
  <si>
    <t>6602.02.06.04</t>
  </si>
  <si>
    <t>管理费用_集团外_车辆费用_保险费</t>
  </si>
  <si>
    <t>6602.02.06.05</t>
  </si>
  <si>
    <t>管理费用_集团外_车辆费用_修理费</t>
  </si>
  <si>
    <t>6602.02.06.06</t>
  </si>
  <si>
    <t>管理费用_集团外_车辆费用_维护费</t>
  </si>
  <si>
    <t>6602.02.06.99</t>
  </si>
  <si>
    <t>管理费用_集团外_车辆费用_其他</t>
  </si>
  <si>
    <t>6602.02.07</t>
  </si>
  <si>
    <t>管理费用_集团外_业务招待费</t>
  </si>
  <si>
    <t>6602.02.07.01</t>
  </si>
  <si>
    <t>管理费用_集团外_业务招待费_领导</t>
  </si>
  <si>
    <t>6602.02.07.02</t>
  </si>
  <si>
    <t>管理费用_集团外_业务招待费_部门</t>
  </si>
  <si>
    <t>6602.02.08</t>
  </si>
  <si>
    <t>管理费用_集团外_会议培训费</t>
  </si>
  <si>
    <t>6602.02.08.01</t>
  </si>
  <si>
    <t>管理费用_集团外_会议培训费_会议费</t>
  </si>
  <si>
    <t>6602.02.08.02</t>
  </si>
  <si>
    <t>管理费用_集团外_会议培训费_培训费</t>
  </si>
  <si>
    <t>6602.02.09</t>
  </si>
  <si>
    <t>管理费用_集团外_广告及宣传费</t>
  </si>
  <si>
    <t>6602.02.09.01</t>
  </si>
  <si>
    <t>管理费用_集团外_广告及宣传费_广告费</t>
  </si>
  <si>
    <t>6602.02.09.02</t>
  </si>
  <si>
    <t>管理费用_集团外_广告及宣传费_宣传费</t>
  </si>
  <si>
    <t>6602.02.10</t>
  </si>
  <si>
    <t>管理费用_集团外_咨询服务费</t>
  </si>
  <si>
    <t>6602.02.10.01</t>
  </si>
  <si>
    <t>管理费用_集团外_咨询服务费_咨询费</t>
  </si>
  <si>
    <t>6602.02.10.02</t>
  </si>
  <si>
    <t>管理费用_集团外_咨询服务费_技术服务费</t>
  </si>
  <si>
    <t>6602.02.10.03</t>
  </si>
  <si>
    <t>管理费用_集团外_咨询服务费_审计费</t>
  </si>
  <si>
    <t>6602.02.10.04</t>
  </si>
  <si>
    <t>管理费用_集团外_咨询服务费_评估费</t>
  </si>
  <si>
    <t>6602.02.10.05</t>
  </si>
  <si>
    <t>管理费用_集团外_咨询服务费_法律服务费</t>
  </si>
  <si>
    <t>6602.02.10.06</t>
  </si>
  <si>
    <t>管理费用_集团外_咨询服务费_诉讼费</t>
  </si>
  <si>
    <t>6602.02.10.07</t>
  </si>
  <si>
    <t>管理费用_集团外_咨询服务费_外聘专家费</t>
  </si>
  <si>
    <t>6602.02.11</t>
  </si>
  <si>
    <t>管理费用_集团外_租赁费</t>
  </si>
  <si>
    <t>6602.02.11.01</t>
  </si>
  <si>
    <t>管理费用_集团外_租赁费_车辆租赁费</t>
  </si>
  <si>
    <t>6602.02.11.02</t>
  </si>
  <si>
    <t>管理费用_集团外_租赁费_办公场所租赁费</t>
  </si>
  <si>
    <t>6602.02.11.03</t>
  </si>
  <si>
    <t>管理费用_集团外_租赁费_其他租赁费用</t>
  </si>
  <si>
    <t>6602.02.12</t>
  </si>
  <si>
    <t>管理费用_集团外_固定资产折旧</t>
  </si>
  <si>
    <t>6602.02.13</t>
  </si>
  <si>
    <t>管理费用_集团外_无形资产摊销</t>
  </si>
  <si>
    <t>6602.02.14</t>
  </si>
  <si>
    <t>管理费用_集团外_低值易耗品摊销</t>
  </si>
  <si>
    <t>6602.02.15</t>
  </si>
  <si>
    <t>管理费用_集团外_长期待摊费用摊销</t>
  </si>
  <si>
    <t>6602.02.16</t>
  </si>
  <si>
    <t>管理费用_集团外_党组织工作经费</t>
  </si>
  <si>
    <t>6602.02.17</t>
  </si>
  <si>
    <t>管理费用_集团外_离退休人员统筹外费用</t>
  </si>
  <si>
    <t>6602.02.17.01</t>
  </si>
  <si>
    <t>管理费用_集团外_离退休人员统筹外费用_离退休工资</t>
  </si>
  <si>
    <t>6602.02.17.02</t>
  </si>
  <si>
    <t>管理费用_集团外_离退休人员统筹外费用_丧葬补助费</t>
  </si>
  <si>
    <t>6602.02.17.03</t>
  </si>
  <si>
    <t>管理费用_集团外_离退休人员统筹外费用_抚恤金</t>
  </si>
  <si>
    <t>6602.02.17.99</t>
  </si>
  <si>
    <t>管理费用_集团外_离退休人员统筹外费用_其他</t>
  </si>
  <si>
    <t>6602.02.18</t>
  </si>
  <si>
    <t>管理费用_集团外_运输及仓储费</t>
  </si>
  <si>
    <t>6602.02.19</t>
  </si>
  <si>
    <t>管理费用_集团外_劳务及外包费</t>
  </si>
  <si>
    <t>6602.02.20</t>
  </si>
  <si>
    <t>管理费用_集团外_修理费</t>
  </si>
  <si>
    <t>6602.02.21</t>
  </si>
  <si>
    <t>管理费用_集团外_通信费</t>
  </si>
  <si>
    <t>6602.02.21.01</t>
  </si>
  <si>
    <t>管理费用_集团外_通信费_领导</t>
  </si>
  <si>
    <t>6602.02.21.02</t>
  </si>
  <si>
    <t>管理费用_集团外_通信费_部门</t>
  </si>
  <si>
    <t>6602.02.22</t>
  </si>
  <si>
    <t>管理费用_集团外_车改交通费</t>
  </si>
  <si>
    <t>6602.02.23</t>
  </si>
  <si>
    <t>管理费用_集团外_招投标费用</t>
  </si>
  <si>
    <t>6602.02.24</t>
  </si>
  <si>
    <t>管理费用_集团外_开办费</t>
  </si>
  <si>
    <t>6602.02.25</t>
  </si>
  <si>
    <t>管理费用_集团外_招聘费</t>
  </si>
  <si>
    <t>6602.02.26</t>
  </si>
  <si>
    <t>管理费用_集团外_董事会费</t>
  </si>
  <si>
    <t>6602.02.27</t>
  </si>
  <si>
    <t>管理费用_集团外_行业协会会费</t>
  </si>
  <si>
    <t>6602.02.28</t>
  </si>
  <si>
    <t>管理费用_集团外_残疾人就业保障金</t>
  </si>
  <si>
    <t>6602.02.29</t>
  </si>
  <si>
    <t>管理费用_集团外_保险费</t>
  </si>
  <si>
    <t>6602.02.30</t>
  </si>
  <si>
    <t>管理费用_集团外_基金管理费</t>
  </si>
  <si>
    <t>6602.02.31</t>
  </si>
  <si>
    <t>管理费用_集团外_安全生产费</t>
  </si>
  <si>
    <t>6602.02.32</t>
  </si>
  <si>
    <t>管理费用_集团外_团组织工作经费</t>
  </si>
  <si>
    <t>6602.02.33</t>
  </si>
  <si>
    <t>管理费用_集团外_服装费</t>
  </si>
  <si>
    <t>6602.02.34</t>
  </si>
  <si>
    <t>管理费用_集团外_研发费用</t>
  </si>
  <si>
    <t>6602.02.99</t>
  </si>
  <si>
    <t>管理费用_集团外_其他</t>
  </si>
  <si>
    <t>6603</t>
  </si>
  <si>
    <t>财务费用</t>
  </si>
  <si>
    <t>6603.01</t>
  </si>
  <si>
    <t>财务费用_集团内</t>
  </si>
  <si>
    <t>6603.01.01</t>
  </si>
  <si>
    <t>财务费用_集团内_利息收入</t>
  </si>
  <si>
    <t>6603.01.01.01</t>
  </si>
  <si>
    <t>财务费用_集团内_利息收入_银行存款利息收入</t>
  </si>
  <si>
    <t>6603.01.01.99</t>
  </si>
  <si>
    <t>财务费用_集团内_利息收入_其他利息收入</t>
  </si>
  <si>
    <t>6603.01.02</t>
  </si>
  <si>
    <t>财务费用_集团内_利息支出</t>
  </si>
  <si>
    <t>6603.01.02.01</t>
  </si>
  <si>
    <t>财务费用_集团内_利息支出_银行借款利息支出</t>
  </si>
  <si>
    <t>6603.01.02.99</t>
  </si>
  <si>
    <t>财务费用_集团内_利息支出_其他利息支出</t>
  </si>
  <si>
    <t>6603.02</t>
  </si>
  <si>
    <t>财务费用_集团外</t>
  </si>
  <si>
    <t>6603.02.01</t>
  </si>
  <si>
    <t>财务费用_集团外_利息收入</t>
  </si>
  <si>
    <t>6603.02.01.01</t>
  </si>
  <si>
    <t>财务费用_集团外_利息收入_银行存款利息收入</t>
  </si>
  <si>
    <t>6603.02.01.99</t>
  </si>
  <si>
    <t>财务费用_集团外_利息收入_其他利息收入</t>
  </si>
  <si>
    <t>6603.02.02</t>
  </si>
  <si>
    <t>财务费用_集团外_利息支出</t>
  </si>
  <si>
    <t>6603.02.02.01</t>
  </si>
  <si>
    <t>财务费用_集团外_利息支出_银行借款利息支出</t>
  </si>
  <si>
    <t>6603.02.02.99</t>
  </si>
  <si>
    <t>财务费用_集团外_利息支出_其他利息支出</t>
  </si>
  <si>
    <t>6603.02.03</t>
  </si>
  <si>
    <t>财务费用_集团外_汇兑损益</t>
  </si>
  <si>
    <t>6603.02.04</t>
  </si>
  <si>
    <t>财务费用_集团外_手续费</t>
  </si>
  <si>
    <t>6603.02.05</t>
  </si>
  <si>
    <t>财务费用_集团外_现金折扣</t>
  </si>
  <si>
    <t>6603.02.06</t>
  </si>
  <si>
    <t>财务费用_集团外_贴现息</t>
  </si>
  <si>
    <t>6603.02.07</t>
  </si>
  <si>
    <t>财务费用_集团外_其他费用</t>
  </si>
  <si>
    <t>6701</t>
  </si>
  <si>
    <t>资产减值损失</t>
  </si>
  <si>
    <t>6701.01</t>
  </si>
  <si>
    <t>资产减值损失_应收账款减值损失</t>
  </si>
  <si>
    <t>6701.02</t>
  </si>
  <si>
    <t>资产减值损失_存货减值损失</t>
  </si>
  <si>
    <t>6701.03</t>
  </si>
  <si>
    <t>资产减值损失_长期股权减值损失</t>
  </si>
  <si>
    <t>6701.04</t>
  </si>
  <si>
    <t>资产减值损失_固定资产减值损失</t>
  </si>
  <si>
    <t>6701.05</t>
  </si>
  <si>
    <t>资产减值损失_无形资产减值损失</t>
  </si>
  <si>
    <t>6701.06</t>
  </si>
  <si>
    <t>资产减值损失_贷款减值损失</t>
  </si>
  <si>
    <t>6701.07</t>
  </si>
  <si>
    <t>资产减值损失_在建工程减值损失</t>
  </si>
  <si>
    <t>6701.08</t>
  </si>
  <si>
    <t>资产减值损失_商誉减值损失</t>
  </si>
  <si>
    <t>6702</t>
  </si>
  <si>
    <t>信用减值损失</t>
  </si>
  <si>
    <t>6702.01</t>
  </si>
  <si>
    <t>信用减值损失_坏帐损失</t>
  </si>
  <si>
    <t>6702.02</t>
  </si>
  <si>
    <t>信用减值损失_合同资产减值损失</t>
  </si>
  <si>
    <t>6711</t>
  </si>
  <si>
    <t>营业外支出</t>
  </si>
  <si>
    <t>6711.01</t>
  </si>
  <si>
    <t>营业外支出_处置非流动资产损失</t>
  </si>
  <si>
    <t>6711.02</t>
  </si>
  <si>
    <t>营业外支出_非货币性资产交换损失</t>
  </si>
  <si>
    <t>6711.03</t>
  </si>
  <si>
    <t>营业外支出_罚款支出</t>
  </si>
  <si>
    <t>6711.04</t>
  </si>
  <si>
    <t>营业外支出_捐赠支出</t>
  </si>
  <si>
    <t>6711.05</t>
  </si>
  <si>
    <t>营业外支出_非常损失</t>
  </si>
  <si>
    <t>6711.06</t>
  </si>
  <si>
    <t>营业外支出_预计的担保损失</t>
  </si>
  <si>
    <t>6711.07</t>
  </si>
  <si>
    <t>营业外支出_预计未决诉讼损失</t>
  </si>
  <si>
    <t>6711.08</t>
  </si>
  <si>
    <t>营业外支出_预计重组损失</t>
  </si>
  <si>
    <t>6711.99</t>
  </si>
  <si>
    <t>营业外支出_其他</t>
  </si>
  <si>
    <t>6801</t>
  </si>
  <si>
    <t>所得税费用</t>
  </si>
  <si>
    <t>6801.01</t>
  </si>
  <si>
    <t>所得税费用_当期所得税费用</t>
  </si>
  <si>
    <t>6801.02</t>
  </si>
  <si>
    <t>所得税费用_递延所得税费用</t>
  </si>
  <si>
    <t>6901</t>
  </si>
  <si>
    <t>以前年度损益调整</t>
  </si>
  <si>
    <t>6901.01</t>
  </si>
  <si>
    <t>以前年度损益调整_同一控制下企业合并追溯调整</t>
  </si>
  <si>
    <t>6901.02</t>
  </si>
  <si>
    <t>以前年度损益调整_会计政策变更</t>
  </si>
  <si>
    <t>6901.03</t>
  </si>
  <si>
    <t>以前年度损益调整_重大会计差错</t>
  </si>
  <si>
    <t>6901.99</t>
  </si>
  <si>
    <t>以前年度损益调整_其他调整因素</t>
  </si>
  <si>
    <t>a015</t>
  </si>
  <si>
    <t>其他货币资金（旧）　</t>
  </si>
  <si>
    <t>a101</t>
  </si>
  <si>
    <t>交易性金融资产（旧）</t>
  </si>
  <si>
    <t>a101.01</t>
  </si>
  <si>
    <t>交易性金融资产（旧）_成本</t>
  </si>
  <si>
    <t>a101.02</t>
  </si>
  <si>
    <t>交易性金融资产（旧）_公允价值变动</t>
  </si>
  <si>
    <t>a102</t>
  </si>
  <si>
    <t>衍生金融资产（旧）</t>
  </si>
  <si>
    <t>a121</t>
  </si>
  <si>
    <t>应收票据　（旧）</t>
  </si>
  <si>
    <t>a122</t>
  </si>
  <si>
    <t>应收账款（旧）</t>
  </si>
  <si>
    <t>a122.01</t>
  </si>
  <si>
    <t>应收账款（旧）_内部应收账款　</t>
  </si>
  <si>
    <t>a122.02</t>
  </si>
  <si>
    <t>应收账款（旧）_外部应收账款　</t>
  </si>
  <si>
    <t>a123</t>
  </si>
  <si>
    <t>预付账款（旧）</t>
  </si>
  <si>
    <t>a123.01</t>
  </si>
  <si>
    <t>预付账款（旧）_预付工程款</t>
  </si>
  <si>
    <t>a124</t>
  </si>
  <si>
    <t>应收款项融资（旧）</t>
  </si>
  <si>
    <t>a131</t>
  </si>
  <si>
    <t>应收股利（旧）　</t>
  </si>
  <si>
    <t>a132</t>
  </si>
  <si>
    <t>应收利息（旧）　</t>
  </si>
  <si>
    <t>a231</t>
  </si>
  <si>
    <t>其他应收款（旧）</t>
  </si>
  <si>
    <t>a231.01</t>
  </si>
  <si>
    <t>其他应收款（旧）_内部其他应收款　</t>
  </si>
  <si>
    <t>a231.01.01</t>
  </si>
  <si>
    <t>其他应收款（旧）_内部其他应收款　_内部其他应收款</t>
  </si>
  <si>
    <t>a231.01.02</t>
  </si>
  <si>
    <t>其他应收款（旧）_内部其他应收款　_内部其他应收款（集团总部）</t>
  </si>
  <si>
    <t>a231.01.02.01</t>
  </si>
  <si>
    <t>其他应收款（旧）_内部其他应收款　_内部其他应收款（集团总部）_日常往来</t>
  </si>
  <si>
    <t>a231.01.02.02</t>
  </si>
  <si>
    <t>其他应收款（旧）_内部其他应收款　_内部其他应收款（集团总部）_专项债</t>
  </si>
  <si>
    <t>a231.02</t>
  </si>
  <si>
    <t>其他应收款（旧）_外部其他应收款　</t>
  </si>
  <si>
    <t>a231.03</t>
  </si>
  <si>
    <t>其他应收款（旧）_职员往来</t>
  </si>
  <si>
    <t>a231.04</t>
  </si>
  <si>
    <t>其他应收款（旧）_其他</t>
  </si>
  <si>
    <t>a231.97</t>
  </si>
  <si>
    <t>其他应收款（旧）_成员单位借款</t>
  </si>
  <si>
    <t>a231.98</t>
  </si>
  <si>
    <t>其他应收款（旧）_存款转内部借款</t>
  </si>
  <si>
    <t>a231.99</t>
  </si>
  <si>
    <t>其他应收款（旧）_上存资金中心</t>
  </si>
  <si>
    <t>a241</t>
  </si>
  <si>
    <t>坏帐准备（旧）</t>
  </si>
  <si>
    <t>a241.01</t>
  </si>
  <si>
    <t>坏帐准备（旧）_应收账款</t>
  </si>
  <si>
    <t>a241.02</t>
  </si>
  <si>
    <t>坏帐准备（旧）_其他应收款</t>
  </si>
  <si>
    <t>a241.03</t>
  </si>
  <si>
    <t>坏帐准备（旧）_预付账款</t>
  </si>
  <si>
    <t>a321</t>
  </si>
  <si>
    <t>代理业务资产（旧）</t>
  </si>
  <si>
    <t>a331</t>
  </si>
  <si>
    <t>受托代销商品（旧）</t>
  </si>
  <si>
    <t>a401</t>
  </si>
  <si>
    <t>材料采购（旧）</t>
  </si>
  <si>
    <t>a402</t>
  </si>
  <si>
    <t>在途物资（旧）</t>
  </si>
  <si>
    <t>a403</t>
  </si>
  <si>
    <t>原材料（旧）　</t>
  </si>
  <si>
    <t>a404</t>
  </si>
  <si>
    <t>材料成本差异（旧）</t>
  </si>
  <si>
    <t>a406</t>
  </si>
  <si>
    <t>库存商品（旧）</t>
  </si>
  <si>
    <t>a407</t>
  </si>
  <si>
    <t>发出商品（旧）</t>
  </si>
  <si>
    <t>a408</t>
  </si>
  <si>
    <t>开发产品（旧）</t>
  </si>
  <si>
    <t>a409</t>
  </si>
  <si>
    <t>半成品（旧）</t>
  </si>
  <si>
    <t>a410</t>
  </si>
  <si>
    <t>商品进销差价（旧）</t>
  </si>
  <si>
    <t>a411</t>
  </si>
  <si>
    <t>委托加工物资（旧）</t>
  </si>
  <si>
    <t>a412</t>
  </si>
  <si>
    <t>包装物及低值易耗品（旧）</t>
  </si>
  <si>
    <t>a420</t>
  </si>
  <si>
    <t>周转材料（旧）</t>
  </si>
  <si>
    <t>a421</t>
  </si>
  <si>
    <t>消耗性生物资产（旧）</t>
  </si>
  <si>
    <t>a461</t>
  </si>
  <si>
    <t>存货跌价准备　（旧）</t>
  </si>
  <si>
    <t>a463</t>
  </si>
  <si>
    <t>其他流动资产（旧）</t>
  </si>
  <si>
    <t>a464</t>
  </si>
  <si>
    <t>合同资产（旧）</t>
  </si>
  <si>
    <t>a465</t>
  </si>
  <si>
    <t>合同资产减值准备（旧）</t>
  </si>
  <si>
    <t>a501</t>
  </si>
  <si>
    <t>待摊费用（旧）</t>
  </si>
  <si>
    <t>a504</t>
  </si>
  <si>
    <t>其他权益工具投资（旧）</t>
  </si>
  <si>
    <t>a521</t>
  </si>
  <si>
    <t>持有至到期投资（旧）</t>
  </si>
  <si>
    <t>a521.01</t>
  </si>
  <si>
    <t>持有至到期投资（旧）_成本</t>
  </si>
  <si>
    <t>a521.02</t>
  </si>
  <si>
    <t>持有至到期投资（旧）_应计利息</t>
  </si>
  <si>
    <t>a521.03</t>
  </si>
  <si>
    <t>持有至到期投资（旧）_利息调整</t>
  </si>
  <si>
    <t>a522</t>
  </si>
  <si>
    <t>持有至到期投资减值准备（旧）　</t>
  </si>
  <si>
    <t>a523</t>
  </si>
  <si>
    <t>可供出售金融资产（旧）</t>
  </si>
  <si>
    <t>a523.01</t>
  </si>
  <si>
    <t>可供出售金融资产（旧）_成本</t>
  </si>
  <si>
    <t>a523.02</t>
  </si>
  <si>
    <t>可供出售金融资产（旧）_利息调整</t>
  </si>
  <si>
    <t>a523.03</t>
  </si>
  <si>
    <t>可供出售金融资产（旧）_应计利息</t>
  </si>
  <si>
    <t>a523.04</t>
  </si>
  <si>
    <t>可供出售金融资产（旧）_公允价值变动</t>
  </si>
  <si>
    <t>a524</t>
  </si>
  <si>
    <t>长期股权投资（旧）</t>
  </si>
  <si>
    <t>a524.01</t>
  </si>
  <si>
    <t>长期股权投资（旧）_投资成本</t>
  </si>
  <si>
    <t>a524.02</t>
  </si>
  <si>
    <t>长期股权投资（旧）_损益调整</t>
  </si>
  <si>
    <t>a524.03</t>
  </si>
  <si>
    <t>长期股权投资（旧）_其他权益变动</t>
  </si>
  <si>
    <t>a525</t>
  </si>
  <si>
    <t>长期股权投资减值准备（旧）　</t>
  </si>
  <si>
    <t>a526</t>
  </si>
  <si>
    <t>投资性房地产（旧）　</t>
  </si>
  <si>
    <t>a526.01</t>
  </si>
  <si>
    <t>投资性房地产（旧）　_厂房成本</t>
  </si>
  <si>
    <t>a526.02</t>
  </si>
  <si>
    <t>投资性房地产（旧）　_土地成本</t>
  </si>
  <si>
    <t>a526.03</t>
  </si>
  <si>
    <t>投资性房地产（旧）　_投资性房地产-公允价值变动</t>
  </si>
  <si>
    <t>a527</t>
  </si>
  <si>
    <t>投资性房地产累计折旧（旧）</t>
  </si>
  <si>
    <t>a528</t>
  </si>
  <si>
    <t>投资性房地产减值准备（旧）</t>
  </si>
  <si>
    <t>a541</t>
  </si>
  <si>
    <t>未实现融资收益（旧）</t>
  </si>
  <si>
    <t>a601</t>
  </si>
  <si>
    <t>固定资产（旧）</t>
  </si>
  <si>
    <t>a601.01</t>
  </si>
  <si>
    <t>固定资产（旧）_电子设备</t>
  </si>
  <si>
    <t>a601.02</t>
  </si>
  <si>
    <t>固定资产（旧）_办公设备</t>
  </si>
  <si>
    <t>a601.03</t>
  </si>
  <si>
    <t>固定资产（旧）_园区厂房</t>
  </si>
  <si>
    <t>a602</t>
  </si>
  <si>
    <t>累计折旧（旧）</t>
  </si>
  <si>
    <t>a602.01</t>
  </si>
  <si>
    <t>累计折旧（旧）_电子设备</t>
  </si>
  <si>
    <t>a602.02</t>
  </si>
  <si>
    <t>累计折旧（旧）_办公设备</t>
  </si>
  <si>
    <t>a602.03</t>
  </si>
  <si>
    <t>累计折旧（旧）_园区厂房</t>
  </si>
  <si>
    <t>a603</t>
  </si>
  <si>
    <t>固定资产减值准备（旧）</t>
  </si>
  <si>
    <t>a604</t>
  </si>
  <si>
    <t>在建工程（旧）</t>
  </si>
  <si>
    <t>a604.01</t>
  </si>
  <si>
    <t>在建工程（旧）_建筑安装工程投资</t>
  </si>
  <si>
    <t>a604.01.01</t>
  </si>
  <si>
    <t>在建工程（旧）_建筑安装工程投资_建筑工程费</t>
  </si>
  <si>
    <t>a604.01.02</t>
  </si>
  <si>
    <t>在建工程（旧）_建筑安装工程投资_工程电费</t>
  </si>
  <si>
    <t>a604.01.03</t>
  </si>
  <si>
    <t>在建工程（旧）_建筑安装工程投资_工程水费</t>
  </si>
  <si>
    <t>a604.01.04</t>
  </si>
  <si>
    <t>在建工程（旧）_建筑安装工程投资_三通一平</t>
  </si>
  <si>
    <t>a604.02</t>
  </si>
  <si>
    <t>在建工程（旧）_设备投资</t>
  </si>
  <si>
    <t>a604.02.01</t>
  </si>
  <si>
    <t>在建工程（旧）_设备投资_前期费用</t>
  </si>
  <si>
    <t>a604.02.01.01</t>
  </si>
  <si>
    <t>在建工程（旧）_设备投资_前期费用_勘察费</t>
  </si>
  <si>
    <t>a604.02.01.02</t>
  </si>
  <si>
    <t>在建工程（旧）_设备投资_前期费用_图纸及办证费</t>
  </si>
  <si>
    <t>a604.02.01.03</t>
  </si>
  <si>
    <t>在建工程（旧）_设备投资_前期费用_图纸办证费</t>
  </si>
  <si>
    <t>a604.02.01.04</t>
  </si>
  <si>
    <t>在建工程（旧）_设备投资_前期费用_办证费</t>
  </si>
  <si>
    <t>a604.02.01.05</t>
  </si>
  <si>
    <t>在建工程（旧）_设备投资_前期费用_办公费</t>
  </si>
  <si>
    <t>a604.02.01.06</t>
  </si>
  <si>
    <t>在建工程（旧）_设备投资_前期费用_城市基础设施配套费</t>
  </si>
  <si>
    <t>a604.02.01.07</t>
  </si>
  <si>
    <t>在建工程（旧）_设备投资_前期费用_造价咨询费</t>
  </si>
  <si>
    <t>a604.02.01.08</t>
  </si>
  <si>
    <t>在建工程（旧）_设备投资_前期费用_人防建设费</t>
  </si>
  <si>
    <t>a604.02.01.09</t>
  </si>
  <si>
    <t>在建工程（旧）_设备投资_前期费用_水土保持补偿费</t>
  </si>
  <si>
    <t>a604.02.01.10</t>
  </si>
  <si>
    <t>在建工程（旧）_设备投资_前期费用_评审费</t>
  </si>
  <si>
    <t>a604.02.02</t>
  </si>
  <si>
    <t>在建工程（旧）_设备投资_应缴税费</t>
  </si>
  <si>
    <t>a604.02.02.01</t>
  </si>
  <si>
    <t>在建工程（旧）_设备投资_应缴税费_印花税</t>
  </si>
  <si>
    <t>a604.02.02.02</t>
  </si>
  <si>
    <t>在建工程（旧）_设备投资_应缴税费_土地使用税</t>
  </si>
  <si>
    <t>a604.02.02.03</t>
  </si>
  <si>
    <t>在建工程（旧）_设备投资_应缴税费_评估、咨询、查询费</t>
  </si>
  <si>
    <t>a604.02.02.05</t>
  </si>
  <si>
    <t>在建工程（旧）_设备投资_应缴税费_白蚁防治费</t>
  </si>
  <si>
    <t>a604.02.02.06</t>
  </si>
  <si>
    <t>在建工程（旧）_设备投资_应缴税费_招标费</t>
  </si>
  <si>
    <t>a604.02.02.07</t>
  </si>
  <si>
    <t>在建工程（旧）_设备投资_应缴税费_测量费</t>
  </si>
  <si>
    <t>a604.02.02.08</t>
  </si>
  <si>
    <t>在建工程（旧）_设备投资_应缴税费_规划服务费</t>
  </si>
  <si>
    <t>a604.02.02.09</t>
  </si>
  <si>
    <t>在建工程（旧）_设备投资_应缴税费_垃圾处置费</t>
  </si>
  <si>
    <t>a604.02.02.10</t>
  </si>
  <si>
    <t>在建工程（旧）_设备投资_应缴税费_噪音排污费</t>
  </si>
  <si>
    <t>a604.02.02.11</t>
  </si>
  <si>
    <t>在建工程（旧）_设备投资_应缴税费_防雷费</t>
  </si>
  <si>
    <t>a604.02.02.12</t>
  </si>
  <si>
    <t>在建工程（旧）_设备投资_应缴税费_造价、上控编制费</t>
  </si>
  <si>
    <t>a604.02.02.13</t>
  </si>
  <si>
    <t>在建工程（旧）_设备投资_应缴税费_面积测绘费</t>
  </si>
  <si>
    <t>a604.02.02.14</t>
  </si>
  <si>
    <t>在建工程（旧）_设备投资_应缴税费_环境评估费</t>
  </si>
  <si>
    <t>a604.02.02.15</t>
  </si>
  <si>
    <t>在建工程（旧）_设备投资_应缴税费_抗震评估费</t>
  </si>
  <si>
    <t>a604.02.02.16</t>
  </si>
  <si>
    <t>在建工程（旧）_设备投资_应缴税费_地质灾害评估费</t>
  </si>
  <si>
    <t>a604.02.02.17</t>
  </si>
  <si>
    <t>在建工程（旧）_设备投资_应缴税费_水土保持技术咨询费</t>
  </si>
  <si>
    <t>a604.02.02.18</t>
  </si>
  <si>
    <t>在建工程（旧）_设备投资_应缴税费_图纸及办证费</t>
  </si>
  <si>
    <t>a604.02.02.19</t>
  </si>
  <si>
    <t>在建工程（旧）_设备投资_应缴税费_农民工保障金</t>
  </si>
  <si>
    <t>a604.02.02.20</t>
  </si>
  <si>
    <t>在建工程（旧）_设备投资_应缴税费_水土保持补偿费</t>
  </si>
  <si>
    <t>a604.02.03</t>
  </si>
  <si>
    <t>在建工程（旧）_设备投资_项目建设资金费用</t>
  </si>
  <si>
    <t>a604.02.03.01</t>
  </si>
  <si>
    <t>在建工程（旧）_设备投资_项目建设资金费用_利息收入</t>
  </si>
  <si>
    <t>a604.02.03.02</t>
  </si>
  <si>
    <t>在建工程（旧）_设备投资_项目建设资金费用_手续费</t>
  </si>
  <si>
    <t>a604.02.03.03</t>
  </si>
  <si>
    <t>在建工程（旧）_设备投资_项目建设资金费用_贷款利息支出</t>
  </si>
  <si>
    <t>a604.02.03.03.01</t>
  </si>
  <si>
    <t>在建工程（旧）_设备投资_项目建设资金费用_贷款利息支出_交行（2026）贷款利息</t>
  </si>
  <si>
    <t>a604.02.03.04</t>
  </si>
  <si>
    <t>在建工程（旧）_设备投资_项目建设资金费用_债券利息支出</t>
  </si>
  <si>
    <t>a604.02.03.04.01</t>
  </si>
  <si>
    <t>在建工程（旧）_设备投资_项目建设资金费用_债券利息支出_专项债发行服务费</t>
  </si>
  <si>
    <t>a604.02.04</t>
  </si>
  <si>
    <t>在建工程（旧）_设备投资_土地费用</t>
  </si>
  <si>
    <t>a604.02.04.01</t>
  </si>
  <si>
    <t>在建工程（旧）_设备投资_土地费用_土地成本</t>
  </si>
  <si>
    <t>a604.02.04.02</t>
  </si>
  <si>
    <t>在建工程（旧）_设备投资_土地费用_临时办公室</t>
  </si>
  <si>
    <t>a604.02.04.03</t>
  </si>
  <si>
    <t>在建工程（旧）_设备投资_土地费用_临时场地占用费</t>
  </si>
  <si>
    <t>a604.02.04.04</t>
  </si>
  <si>
    <t>在建工程（旧）_设备投资_土地费用_临时围板</t>
  </si>
  <si>
    <t>a604.02.05</t>
  </si>
  <si>
    <t>在建工程（旧）_设备投资_监理费</t>
  </si>
  <si>
    <t>a604.02.06</t>
  </si>
  <si>
    <t>在建工程（旧）_设备投资_检测费</t>
  </si>
  <si>
    <t>a604.03</t>
  </si>
  <si>
    <t>在建工程（旧）_待摊投资</t>
  </si>
  <si>
    <t>a604.03.01</t>
  </si>
  <si>
    <t>在建工程（旧）_待摊投资_前期费用</t>
  </si>
  <si>
    <t>a604.03.01.01</t>
  </si>
  <si>
    <t>在建工程（旧）_待摊投资_前期费用_勘察费</t>
  </si>
  <si>
    <t>a604.03.01.02</t>
  </si>
  <si>
    <t>在建工程（旧）_待摊投资_前期费用_设计费</t>
  </si>
  <si>
    <t>a604.03.01.03</t>
  </si>
  <si>
    <t>在建工程（旧）_待摊投资_前期费用_可行性研究费</t>
  </si>
  <si>
    <t>a604.03.01.04</t>
  </si>
  <si>
    <t>在建工程（旧）_待摊投资_前期费用_地质灾害评估费</t>
  </si>
  <si>
    <t>a604.03.01.05</t>
  </si>
  <si>
    <t>在建工程（旧）_待摊投资_前期费用_图纸办证费</t>
  </si>
  <si>
    <t>a604.03.01.06</t>
  </si>
  <si>
    <t>在建工程（旧）_待摊投资_前期费用_水土保持技术咨询费</t>
  </si>
  <si>
    <t>a604.03.01.07</t>
  </si>
  <si>
    <t>在建工程（旧）_待摊投资_前期费用_招标费</t>
  </si>
  <si>
    <t>a604.03.01.08</t>
  </si>
  <si>
    <t>在建工程（旧）_待摊投资_前期费用_测绘费</t>
  </si>
  <si>
    <t>a604.03.01.09</t>
  </si>
  <si>
    <t>在建工程（旧）_待摊投资_前期费用_图纸审查费</t>
  </si>
  <si>
    <t>a604.03.01.10</t>
  </si>
  <si>
    <t>在建工程（旧）_待摊投资_前期费用_造价咨询费</t>
  </si>
  <si>
    <t>a604.03.01.11</t>
  </si>
  <si>
    <t>在建工程（旧）_待摊投资_前期费用_人防异地建设费</t>
  </si>
  <si>
    <t>a604.03.01.12</t>
  </si>
  <si>
    <t>在建工程（旧）_待摊投资_前期费用_城市基础设施配套费</t>
  </si>
  <si>
    <t>a604.03.01.13</t>
  </si>
  <si>
    <t>在建工程（旧）_待摊投资_前期费用_水土保持补偿费</t>
  </si>
  <si>
    <t>a604.03.02</t>
  </si>
  <si>
    <t>在建工程（旧）_待摊投资_土地费用</t>
  </si>
  <si>
    <t>a604.03.02.01</t>
  </si>
  <si>
    <t>在建工程（旧）_待摊投资_土地费用_土地交易服务费</t>
  </si>
  <si>
    <t>a604.03.02.02</t>
  </si>
  <si>
    <t>在建工程（旧）_待摊投资_土地费用_土地成本</t>
  </si>
  <si>
    <t>a604.03.03</t>
  </si>
  <si>
    <t>在建工程（旧）_待摊投资_应缴税费</t>
  </si>
  <si>
    <t>a604.03.03.01</t>
  </si>
  <si>
    <t>在建工程（旧）_待摊投资_应缴税费_印花税</t>
  </si>
  <si>
    <t>a604.03.03.02</t>
  </si>
  <si>
    <t>在建工程（旧）_待摊投资_应缴税费_土地使用税</t>
  </si>
  <si>
    <t>a604.03.04</t>
  </si>
  <si>
    <t>在建工程（旧）_待摊投资_建设单位管理费</t>
  </si>
  <si>
    <t>a604.03.04.01</t>
  </si>
  <si>
    <t>在建工程（旧）_待摊投资_建设单位管理费_职工薪酬福利</t>
  </si>
  <si>
    <t>a604.03.04.02</t>
  </si>
  <si>
    <t>在建工程（旧）_待摊投资_建设单位管理费_办公费</t>
  </si>
  <si>
    <t>a604.03.04.03</t>
  </si>
  <si>
    <t>在建工程（旧）_待摊投资_建设单位管理费_代建管理费</t>
  </si>
  <si>
    <t>a604.03.04.04</t>
  </si>
  <si>
    <t>在建工程（旧）_待摊投资_建设单位管理费_邮寄通讯费</t>
  </si>
  <si>
    <t>a604.03.04.05</t>
  </si>
  <si>
    <t>在建工程（旧）_待摊投资_建设单位管理费_交通费</t>
  </si>
  <si>
    <t>a604.03.04.06</t>
  </si>
  <si>
    <t>在建工程（旧）_待摊投资_建设单位管理费_维修检测保险费</t>
  </si>
  <si>
    <t>a604.03.04.07</t>
  </si>
  <si>
    <t>在建工程（旧）_待摊投资_建设单位管理费_业务招待费</t>
  </si>
  <si>
    <t>a604.03.04.08</t>
  </si>
  <si>
    <t>在建工程（旧）_待摊投资_建设单位管理费_中介机构费</t>
  </si>
  <si>
    <t>a604.03.04.09</t>
  </si>
  <si>
    <t>在建工程（旧）_待摊投资_建设单位管理费_折旧费</t>
  </si>
  <si>
    <t>a604.03.04.10</t>
  </si>
  <si>
    <t>在建工程（旧）_待摊投资_建设单位管理费_差旅费</t>
  </si>
  <si>
    <t>a604.03.04.11</t>
  </si>
  <si>
    <t>在建工程（旧）_待摊投资_建设单位管理费_绿化费</t>
  </si>
  <si>
    <t>a604.03.04.12</t>
  </si>
  <si>
    <t>在建工程（旧）_待摊投资_建设单位管理费_安全费</t>
  </si>
  <si>
    <t>a604.03.04.13</t>
  </si>
  <si>
    <t>在建工程（旧）_待摊投资_建设单位管理费_物业服务费</t>
  </si>
  <si>
    <t>a604.03.04.99</t>
  </si>
  <si>
    <t>在建工程（旧）_待摊投资_建设单位管理费_其他费用</t>
  </si>
  <si>
    <t>a604.03.05</t>
  </si>
  <si>
    <t>在建工程（旧）_待摊投资_临时设施费</t>
  </si>
  <si>
    <t>a604.03.06</t>
  </si>
  <si>
    <t>在建工程（旧）_待摊投资_监理费</t>
  </si>
  <si>
    <t>a604.03.07</t>
  </si>
  <si>
    <t>在建工程（旧）_待摊投资_中介机构检查费</t>
  </si>
  <si>
    <t>a604.03.08</t>
  </si>
  <si>
    <t>在建工程（旧）_待摊投资_建设资金财务费用</t>
  </si>
  <si>
    <t>a604.03.08.01</t>
  </si>
  <si>
    <t>在建工程（旧）_待摊投资_建设资金财务费用_贷款利息</t>
  </si>
  <si>
    <t>a604.03.08.01.01</t>
  </si>
  <si>
    <t>在建工程（旧）_待摊投资_建设资金财务费用_贷款利息_专项债（2020.3期）贷款利息</t>
  </si>
  <si>
    <t>a604.03.08.01.02</t>
  </si>
  <si>
    <t>在建工程（旧）_待摊投资_建设资金财务费用_贷款利息_民生银行贷款利息</t>
  </si>
  <si>
    <t>a604.03.08.01.03</t>
  </si>
  <si>
    <t>在建工程（旧）_待摊投资_建设资金财务费用_贷款利息_建设银行贷款利息4.65%</t>
  </si>
  <si>
    <t>a604.03.08.02</t>
  </si>
  <si>
    <t>在建工程（旧）_待摊投资_建设资金财务费用_债券利息</t>
  </si>
  <si>
    <t>a604.03.08.03</t>
  </si>
  <si>
    <t>在建工程（旧）_待摊投资_建设资金财务费用_利息收入</t>
  </si>
  <si>
    <t>a604.03.08.04</t>
  </si>
  <si>
    <t>在建工程（旧）_待摊投资_建设资金财务费用_手续费</t>
  </si>
  <si>
    <t>a604.03.08.05</t>
  </si>
  <si>
    <t>在建工程（旧）_待摊投资_建设资金财务费用_专项债发行服务及评审费</t>
  </si>
  <si>
    <t>a604.03.09</t>
  </si>
  <si>
    <t>在建工程（旧）_待摊投资_检测费</t>
  </si>
  <si>
    <t>a604.03.09.01</t>
  </si>
  <si>
    <t>在建工程（旧）_待摊投资_检测费_工程检测费</t>
  </si>
  <si>
    <t>a604.03.09.02</t>
  </si>
  <si>
    <t>在建工程（旧）_待摊投资_检测费_设备检测费</t>
  </si>
  <si>
    <t>a604.03.10</t>
  </si>
  <si>
    <t>在建工程（旧）_待摊投资_固定资产损失</t>
  </si>
  <si>
    <t>a604.03.11</t>
  </si>
  <si>
    <t>在建工程（旧）_待摊投资_其它待摊支出</t>
  </si>
  <si>
    <t>a604.03.13</t>
  </si>
  <si>
    <t>在建工程（旧）_待摊投资_合同公证费及质量监测</t>
  </si>
  <si>
    <t>a604.03.14</t>
  </si>
  <si>
    <t>在建工程（旧）_待摊投资_延期付款费用</t>
  </si>
  <si>
    <t>a604.03.15</t>
  </si>
  <si>
    <t>在建工程（旧）_待摊投资_包干结余</t>
  </si>
  <si>
    <t>a604.03.16</t>
  </si>
  <si>
    <t>在建工程（旧）_待摊投资_汇兑损益</t>
  </si>
  <si>
    <t>a604.03.17</t>
  </si>
  <si>
    <t>在建工程（旧）_待摊投资_施工机构转移费</t>
  </si>
  <si>
    <t>a604.03.18</t>
  </si>
  <si>
    <t>在建工程（旧）_待摊投资_报废工程损失</t>
  </si>
  <si>
    <t>a604.03.19</t>
  </si>
  <si>
    <t>在建工程（旧）_待摊投资_土地复垦及补偿费</t>
  </si>
  <si>
    <t>a604.03.20</t>
  </si>
  <si>
    <t>在建工程（旧）_待摊投资_投资方向调节税</t>
  </si>
  <si>
    <t>a604.03.21</t>
  </si>
  <si>
    <t>在建工程（旧）_待摊投资_器材处理损失</t>
  </si>
  <si>
    <t>a604.03.22</t>
  </si>
  <si>
    <t>在建工程（旧）_待摊投资_设备盘亏及毁损</t>
  </si>
  <si>
    <t>a604.03.23</t>
  </si>
  <si>
    <t>在建工程（旧）_待摊投资_调整器材调拨价格折价</t>
  </si>
  <si>
    <t>a604.03.24</t>
  </si>
  <si>
    <t>在建工程（旧）_待摊投资_设备检验费</t>
  </si>
  <si>
    <t>a604.03.26</t>
  </si>
  <si>
    <t>在建工程（旧）_待摊投资_坏账损失</t>
  </si>
  <si>
    <t>a604.04</t>
  </si>
  <si>
    <t>在建工程（旧）_其他投资</t>
  </si>
  <si>
    <t>a604.04.01</t>
  </si>
  <si>
    <t>在建工程（旧）_其他投资_办公设备</t>
  </si>
  <si>
    <t>a604.04.02</t>
  </si>
  <si>
    <t>在建工程（旧）_其他投资_其他物品</t>
  </si>
  <si>
    <t>a604.04.03</t>
  </si>
  <si>
    <t>在建工程（旧）_其他投资_室外配电</t>
  </si>
  <si>
    <t>a604.04.04</t>
  </si>
  <si>
    <t>在建工程（旧）_其他投资_室外排水</t>
  </si>
  <si>
    <t>a604.04.05</t>
  </si>
  <si>
    <t>在建工程（旧）_其他投资_围墙、挡土墙</t>
  </si>
  <si>
    <t>a604.04.06</t>
  </si>
  <si>
    <t>在建工程（旧）_其他投资_规划道路</t>
  </si>
  <si>
    <t>a604.04.07</t>
  </si>
  <si>
    <t>在建工程（旧）_其他投资_雨水回收</t>
  </si>
  <si>
    <t>a604.05</t>
  </si>
  <si>
    <t>在建工程（旧）_交付使用资产</t>
  </si>
  <si>
    <t>a604.05.01</t>
  </si>
  <si>
    <t>在建工程（旧）_交付使用资产_物业前期费</t>
  </si>
  <si>
    <t>a604.05.02</t>
  </si>
  <si>
    <t>在建工程（旧）_交付使用资产_智能工程</t>
  </si>
  <si>
    <t>a604.05.03</t>
  </si>
  <si>
    <t>在建工程（旧）_交付使用资产_太阳能光伏供电系统</t>
  </si>
  <si>
    <t>a604.05.04</t>
  </si>
  <si>
    <t>在建工程（旧）_交付使用资产_地下停车划线及交通标示</t>
  </si>
  <si>
    <t>a604.05.05</t>
  </si>
  <si>
    <t>在建工程（旧）_交付使用资产_伸缩门及岗亭</t>
  </si>
  <si>
    <t>a604.05.06</t>
  </si>
  <si>
    <t>在建工程（旧）_交付使用资产_雨棚</t>
  </si>
  <si>
    <t>a604.05.07</t>
  </si>
  <si>
    <t>在建工程（旧）_交付使用资产_零星维修工程</t>
  </si>
  <si>
    <t>a604.06</t>
  </si>
  <si>
    <t>在建工程（旧）_开发间接费用</t>
  </si>
  <si>
    <t>a604.06.02</t>
  </si>
  <si>
    <t>在建工程（旧）_开发间接费用_借款费用</t>
  </si>
  <si>
    <t>a604.06.03</t>
  </si>
  <si>
    <t>在建工程（旧）_开发间接费用_项目营销设施建造费</t>
  </si>
  <si>
    <t>a604.06.07</t>
  </si>
  <si>
    <t>在建工程（旧）_开发间接费用_竣工审核验收归档</t>
  </si>
  <si>
    <t>a604.06.08</t>
  </si>
  <si>
    <t>在建工程（旧）_开发间接费用_农民工工资保障金</t>
  </si>
  <si>
    <t>a604.07</t>
  </si>
  <si>
    <t>在建工程（旧）_开发成本结转</t>
  </si>
  <si>
    <t>a605</t>
  </si>
  <si>
    <t>工程物资（旧）</t>
  </si>
  <si>
    <t>a606</t>
  </si>
  <si>
    <t>固定资产清理（旧）</t>
  </si>
  <si>
    <t>a607</t>
  </si>
  <si>
    <t>在建工程减值准备（旧）</t>
  </si>
  <si>
    <t>a608</t>
  </si>
  <si>
    <t>代建工程（旧）</t>
  </si>
  <si>
    <t>a609</t>
  </si>
  <si>
    <t>非经资产（旧）</t>
  </si>
  <si>
    <t>a611</t>
  </si>
  <si>
    <t>融资租赁资产（旧）</t>
  </si>
  <si>
    <t>a612</t>
  </si>
  <si>
    <t>未担保余值（旧）</t>
  </si>
  <si>
    <t>a621</t>
  </si>
  <si>
    <t>生产性生物资产（旧）</t>
  </si>
  <si>
    <t>a622</t>
  </si>
  <si>
    <t>生产性生物资产累计折旧（旧）</t>
  </si>
  <si>
    <t>a623</t>
  </si>
  <si>
    <t>生产性生物资产减值准备（旧）</t>
  </si>
  <si>
    <t>a641</t>
  </si>
  <si>
    <t>使用权资产（旧）</t>
  </si>
  <si>
    <t>a642</t>
  </si>
  <si>
    <t>使用权资产累计折旧（旧）</t>
  </si>
  <si>
    <t>a701</t>
  </si>
  <si>
    <t>无形资产（旧）</t>
  </si>
  <si>
    <t>a701.01</t>
  </si>
  <si>
    <t>无形资产（旧）_南宁产投汽车邕宁产业园（宗地号：450109100211GB00106）</t>
  </si>
  <si>
    <t>a701.02</t>
  </si>
  <si>
    <t>无形资产（旧）_南宁产投汽车邕宁产业园（宗地号：450109100211GB00110）</t>
  </si>
  <si>
    <t>a701.03</t>
  </si>
  <si>
    <t>无形资产（旧）_土地使用权（宗地号：450109100211GB00142）</t>
  </si>
  <si>
    <t>a702</t>
  </si>
  <si>
    <t>累计摊销（旧）</t>
  </si>
  <si>
    <t>a702.01</t>
  </si>
  <si>
    <t>累计摊销（旧）_南宁产投汽车邕宁产业园（宗地号：450109100211GB00106）</t>
  </si>
  <si>
    <t>a702.02</t>
  </si>
  <si>
    <t>累计摊销（旧）_南宁产投汽车邕宁产业园（宗地号：450109100211GB00110）</t>
  </si>
  <si>
    <t>a702.03</t>
  </si>
  <si>
    <t>累计摊销（旧）_土地使用权（宗地号：450109100211GB00142）</t>
  </si>
  <si>
    <t>a703</t>
  </si>
  <si>
    <t>无形资产减值准备（旧）</t>
  </si>
  <si>
    <t>a711</t>
  </si>
  <si>
    <t>商誉（旧）</t>
  </si>
  <si>
    <t>a801</t>
  </si>
  <si>
    <t>长期待摊费用（旧）</t>
  </si>
  <si>
    <t>a801.01</t>
  </si>
  <si>
    <t>长期待摊费用（旧）_办公室装修</t>
  </si>
  <si>
    <t>a801.02</t>
  </si>
  <si>
    <t>长期待摊费用（旧）_园区A1栋区域装修</t>
  </si>
  <si>
    <t>a801.03</t>
  </si>
  <si>
    <t>长期待摊费用（旧）_江南企业公园A7栋二层桂电食堂装修</t>
  </si>
  <si>
    <t>a801.04</t>
  </si>
  <si>
    <t>长期待摊费用（旧）_江南企业公园A6栋一层装修工程</t>
  </si>
  <si>
    <t>a801.05</t>
  </si>
  <si>
    <t>长期待摊费用（旧）_江南企业公园空气污染净化治理工程</t>
  </si>
  <si>
    <t>a801.06</t>
  </si>
  <si>
    <t>长期待摊费用（旧）_江南企业公园综合性球场工程</t>
  </si>
  <si>
    <t>a811</t>
  </si>
  <si>
    <t>递延所得资产（旧）</t>
  </si>
  <si>
    <t>a812</t>
  </si>
  <si>
    <t>递延税款（旧）</t>
  </si>
  <si>
    <t>a901</t>
  </si>
  <si>
    <t>待处理财产损益（旧）</t>
  </si>
  <si>
    <t>a901.01</t>
  </si>
  <si>
    <t>待处理财产损益（旧）_待处理固定资产损益</t>
  </si>
  <si>
    <t>aa31</t>
  </si>
  <si>
    <t>坏账准备（废弃）</t>
  </si>
  <si>
    <t>aa31.02</t>
  </si>
  <si>
    <t>坏账准备（废弃）_其他应收款</t>
  </si>
  <si>
    <t>aa31.03</t>
  </si>
  <si>
    <t>坏账准备（废弃）_应收利息</t>
  </si>
  <si>
    <t>aa31.04</t>
  </si>
  <si>
    <t>坏账准备（废弃）_长期应收款</t>
  </si>
  <si>
    <t>aa31.05</t>
  </si>
  <si>
    <t>坏账准备（废弃）_预付账款</t>
  </si>
  <si>
    <t>b001</t>
  </si>
  <si>
    <t>短期借款（旧）　</t>
  </si>
  <si>
    <t>b001.01</t>
  </si>
  <si>
    <t>短期借款（旧）　_金融机构短期借款</t>
  </si>
  <si>
    <t>b001.01.01</t>
  </si>
  <si>
    <t>短期借款（旧）　_金融机构短期借款_建设银行（2022.1-2023.1）</t>
  </si>
  <si>
    <t>b001.02</t>
  </si>
  <si>
    <t>短期借款（旧）　_非金融机构短期借款</t>
  </si>
  <si>
    <t>b001.03</t>
  </si>
  <si>
    <t>短期借款（旧）　_其他</t>
  </si>
  <si>
    <t>b101</t>
  </si>
  <si>
    <t>交易性金融负债（旧）</t>
  </si>
  <si>
    <t>b201</t>
  </si>
  <si>
    <t>应付票据　（旧）</t>
  </si>
  <si>
    <t>b202</t>
  </si>
  <si>
    <t>应付账款　（旧）</t>
  </si>
  <si>
    <t>b205</t>
  </si>
  <si>
    <t>预收帐款（旧）</t>
  </si>
  <si>
    <t>b205.01</t>
  </si>
  <si>
    <t>预收帐款（旧）_内部预收账款</t>
  </si>
  <si>
    <t>b205.02</t>
  </si>
  <si>
    <t>预收帐款（旧）_外部预收账款</t>
  </si>
  <si>
    <t>b206</t>
  </si>
  <si>
    <t>合同负债（旧）</t>
  </si>
  <si>
    <t>b206.01</t>
  </si>
  <si>
    <t>合同负债（旧）_租金收入</t>
  </si>
  <si>
    <t>b211</t>
  </si>
  <si>
    <t>应付职工薪酬（旧）　</t>
  </si>
  <si>
    <t>b211.01</t>
  </si>
  <si>
    <t>应付职工薪酬（旧）　_应付工资</t>
  </si>
  <si>
    <t>b211.01.01</t>
  </si>
  <si>
    <t>应付职工薪酬（旧）　_应付工资_领导工资</t>
  </si>
  <si>
    <t>b211.01.02</t>
  </si>
  <si>
    <t>应付职工薪酬（旧）　_应付工资_职工工资</t>
  </si>
  <si>
    <t>b211.01.03</t>
  </si>
  <si>
    <t>应付职工薪酬（旧）　_应付工资_交通补贴</t>
  </si>
  <si>
    <t>b211.02</t>
  </si>
  <si>
    <t>应付职工薪酬（旧）　_应付福利费</t>
  </si>
  <si>
    <t>b211.03</t>
  </si>
  <si>
    <t>应付职工薪酬（旧）　_养老保险费</t>
  </si>
  <si>
    <t>b211.03.01</t>
  </si>
  <si>
    <t>应付职工薪酬（旧）　_养老保险费_养老保险</t>
  </si>
  <si>
    <t>b211.03.02</t>
  </si>
  <si>
    <t>应付职工薪酬（旧）　_养老保险费_医疗保险</t>
  </si>
  <si>
    <t>b211.03.02.01</t>
  </si>
  <si>
    <t>应付职工薪酬（旧）　_养老保险费_医疗保险_医疗保险</t>
  </si>
  <si>
    <t>b211.03.02.02</t>
  </si>
  <si>
    <t>应付职工薪酬（旧）　_养老保险费_医疗保险_大病医疗保险</t>
  </si>
  <si>
    <t>b211.03.02.03</t>
  </si>
  <si>
    <t>应付职工薪酬（旧）　_养老保险费_医疗保险_长期护理险</t>
  </si>
  <si>
    <t>b211.03.03</t>
  </si>
  <si>
    <t>应付职工薪酬（旧）　_养老保险费_失业保险</t>
  </si>
  <si>
    <t>b211.03.04</t>
  </si>
  <si>
    <t>应付职工薪酬（旧）　_养老保险费_工伤保险</t>
  </si>
  <si>
    <t>b211.03.05</t>
  </si>
  <si>
    <t>应付职工薪酬（旧）　_养老保险费_生育保险</t>
  </si>
  <si>
    <t>b211.03.06</t>
  </si>
  <si>
    <t>应付职工薪酬（旧）　_养老保险费_住房公积金</t>
  </si>
  <si>
    <t>b211.04</t>
  </si>
  <si>
    <t>应付职工薪酬（旧）　_医疗保险费</t>
  </si>
  <si>
    <t>b211.05</t>
  </si>
  <si>
    <t>应付职工薪酬（旧）　_失业保险费</t>
  </si>
  <si>
    <t>b211.06</t>
  </si>
  <si>
    <t>应付职工薪酬（旧）　_工伤保险费</t>
  </si>
  <si>
    <t>b211.07</t>
  </si>
  <si>
    <t>应付职工薪酬（旧）　_公积金</t>
  </si>
  <si>
    <t>b211.08</t>
  </si>
  <si>
    <t>应付职工薪酬（旧）　_工会经费</t>
  </si>
  <si>
    <t>b211.09</t>
  </si>
  <si>
    <t>应付职工薪酬（旧）　_职工教育经费</t>
  </si>
  <si>
    <t>b221</t>
  </si>
  <si>
    <t>应交税费（旧）</t>
  </si>
  <si>
    <t>b221.01</t>
  </si>
  <si>
    <t>应交税费（旧）_应交增值税</t>
  </si>
  <si>
    <t>b221.01.01</t>
  </si>
  <si>
    <t>应交税费（旧）_应交增值税_进项税额</t>
  </si>
  <si>
    <t>b221.01.02</t>
  </si>
  <si>
    <t>应交税费（旧）_应交增值税_销项税额抵减</t>
  </si>
  <si>
    <t>b221.01.03</t>
  </si>
  <si>
    <t>应交税费（旧）_应交增值税_已交税金</t>
  </si>
  <si>
    <t>b221.01.04</t>
  </si>
  <si>
    <t>应交税费（旧）_应交增值税_转出未缴增值税</t>
  </si>
  <si>
    <t>b221.01.05</t>
  </si>
  <si>
    <t>应交税费（旧）_应交增值税_减免税款</t>
  </si>
  <si>
    <t>b221.01.06</t>
  </si>
  <si>
    <t>应交税费（旧）_应交增值税_出口抵减内销产品应纳税额</t>
  </si>
  <si>
    <t>b221.01.07</t>
  </si>
  <si>
    <t>应交税费（旧）_应交增值税_销项税</t>
  </si>
  <si>
    <t>b221.01.08</t>
  </si>
  <si>
    <t>应交税费（旧）_应交增值税_出口退税</t>
  </si>
  <si>
    <t>b221.01.09</t>
  </si>
  <si>
    <t>应交税费（旧）_应交增值税_转出多缴增值税</t>
  </si>
  <si>
    <t>b221.01.10</t>
  </si>
  <si>
    <t>应交税费（旧）_应交增值税_转出多交增值税</t>
  </si>
  <si>
    <t>b221.01.11</t>
  </si>
  <si>
    <t>应交税费（旧）_应交增值税_加计抵减税金</t>
  </si>
  <si>
    <t>b221.02</t>
  </si>
  <si>
    <t>应交税费（旧）_未交增值税</t>
  </si>
  <si>
    <t>b221.03</t>
  </si>
  <si>
    <t>应交税费（旧）_预交增值税</t>
  </si>
  <si>
    <t>b221.04</t>
  </si>
  <si>
    <t>应交税费（旧）_待抵扣进项税额</t>
  </si>
  <si>
    <t>b221.05</t>
  </si>
  <si>
    <t>应交税费（旧）_待认证进项税额</t>
  </si>
  <si>
    <t>b221.06</t>
  </si>
  <si>
    <t>应交税费（旧）_待转销项税额</t>
  </si>
  <si>
    <t>b221.07</t>
  </si>
  <si>
    <t>应交税费（旧）_简易计税</t>
  </si>
  <si>
    <t>b221.08</t>
  </si>
  <si>
    <t>应交税费（旧）_转让金融商品应交增值税</t>
  </si>
  <si>
    <t>b221.09</t>
  </si>
  <si>
    <t>应交税费（旧）_代扣代交增值税</t>
  </si>
  <si>
    <t>b221.10</t>
  </si>
  <si>
    <t>应交税费（旧）_应交增值税（小规模纳税人）</t>
  </si>
  <si>
    <t>b221.11</t>
  </si>
  <si>
    <t>应交税费（旧）_土地增值税</t>
  </si>
  <si>
    <t>b221.12</t>
  </si>
  <si>
    <t>应交税费（旧）_企业所得税</t>
  </si>
  <si>
    <t>b221.13</t>
  </si>
  <si>
    <t>应交税费（旧）_个人所得税</t>
  </si>
  <si>
    <t>b221.14</t>
  </si>
  <si>
    <t>应交税费（旧）_契税</t>
  </si>
  <si>
    <t>b221.15</t>
  </si>
  <si>
    <t>应交税费（旧）_印花税</t>
  </si>
  <si>
    <t>b221.16</t>
  </si>
  <si>
    <t>应交税费（旧）_城镇土地使用税</t>
  </si>
  <si>
    <t>b221.17</t>
  </si>
  <si>
    <t>应交税费（旧）_房产税</t>
  </si>
  <si>
    <t>b221.18</t>
  </si>
  <si>
    <t>应交税费（旧）_营业税</t>
  </si>
  <si>
    <t>b221.19</t>
  </si>
  <si>
    <t>应交税费（旧）_城市维护建设税</t>
  </si>
  <si>
    <t>b221.19.01</t>
  </si>
  <si>
    <t>应交税费（旧）_城市维护建设税_应交城市维护建设税</t>
  </si>
  <si>
    <t>b221.19.02</t>
  </si>
  <si>
    <t>应交税费（旧）_城市维护建设税_预缴城市维护建设税</t>
  </si>
  <si>
    <t>b221.20</t>
  </si>
  <si>
    <t>应交税费（旧）_教育费附加</t>
  </si>
  <si>
    <t>b221.20.01</t>
  </si>
  <si>
    <t>应交税费（旧）_教育费附加_应交教育费附加</t>
  </si>
  <si>
    <t>b221.20.02</t>
  </si>
  <si>
    <t>应交税费（旧）_教育费附加_预缴教育费附加</t>
  </si>
  <si>
    <t>b221.21</t>
  </si>
  <si>
    <t>应交税费（旧）_地方教育费附加</t>
  </si>
  <si>
    <t>b221.21.01</t>
  </si>
  <si>
    <t>应交税费（旧）_地方教育费附加_应交地方教育附加</t>
  </si>
  <si>
    <t>b221.21.02</t>
  </si>
  <si>
    <t>应交税费（旧）_地方教育费附加_预缴地方教育附加</t>
  </si>
  <si>
    <t>b221.22</t>
  </si>
  <si>
    <t>应交税费（旧）_水利建设基金</t>
  </si>
  <si>
    <t>b221.23</t>
  </si>
  <si>
    <t>应交税费（旧）_残疾人就业保障金</t>
  </si>
  <si>
    <t>b221.24</t>
  </si>
  <si>
    <t>应交税费（旧）_车船使用税</t>
  </si>
  <si>
    <t>b221.25</t>
  </si>
  <si>
    <t>应交税费（旧）_防洪保安费</t>
  </si>
  <si>
    <t>b221.26</t>
  </si>
  <si>
    <t>应交税费（旧）_消费税</t>
  </si>
  <si>
    <t>b221.27</t>
  </si>
  <si>
    <t>应交税费（旧）_环境保护税</t>
  </si>
  <si>
    <t>b231</t>
  </si>
  <si>
    <t>应付股利（旧）</t>
  </si>
  <si>
    <t>b232</t>
  </si>
  <si>
    <t>应付利息（旧）</t>
  </si>
  <si>
    <t>b241</t>
  </si>
  <si>
    <t>其他应付款（旧）</t>
  </si>
  <si>
    <t>b241.01</t>
  </si>
  <si>
    <t>其他应付款（旧）_内部企业往来</t>
  </si>
  <si>
    <t>b241.01.01</t>
  </si>
  <si>
    <t>其他应付款（旧）_内部企业往来_日常往来</t>
  </si>
  <si>
    <t>b241.01.02</t>
  </si>
  <si>
    <t>其他应付款（旧）_内部企业往来_专项债</t>
  </si>
  <si>
    <t>b241.02</t>
  </si>
  <si>
    <t>其他应付款（旧）_外部企业往来</t>
  </si>
  <si>
    <t>b241.02.01</t>
  </si>
  <si>
    <t>其他应付款（旧）_外部企业往来_非关联往来</t>
  </si>
  <si>
    <t>b241.02.02</t>
  </si>
  <si>
    <t>其他应付款（旧）_外部企业往来_投标保证金</t>
  </si>
  <si>
    <t>b241.03</t>
  </si>
  <si>
    <t>其他应付款（旧）_代扣款项</t>
  </si>
  <si>
    <t>b241.96</t>
  </si>
  <si>
    <t>其他应付款（旧）_成员单位存款</t>
  </si>
  <si>
    <t>b241.97</t>
  </si>
  <si>
    <t>其他应付款（旧）_存款转内部借款</t>
  </si>
  <si>
    <t>b241.98</t>
  </si>
  <si>
    <t>其他应付款（旧）_资金中心借款</t>
  </si>
  <si>
    <t>b241.99</t>
  </si>
  <si>
    <t>其他应付款（旧）_其他</t>
  </si>
  <si>
    <t>b241.99.01</t>
  </si>
  <si>
    <t>其他应付款（旧）_其他_生育保证金</t>
  </si>
  <si>
    <t>b241.99.02</t>
  </si>
  <si>
    <t>其他应付款（旧）_其他_费用预提</t>
  </si>
  <si>
    <t>b241.99.03</t>
  </si>
  <si>
    <t>其他应付款（旧）_其他_预提费用</t>
  </si>
  <si>
    <t>b241.99.99</t>
  </si>
  <si>
    <t>其他应付款（旧）_其他_其他</t>
  </si>
  <si>
    <t>b314</t>
  </si>
  <si>
    <t>代理业务负债（旧）</t>
  </si>
  <si>
    <t>b315</t>
  </si>
  <si>
    <t>代销商品款（旧）</t>
  </si>
  <si>
    <t>b401</t>
  </si>
  <si>
    <t>预提费用（旧）</t>
  </si>
  <si>
    <t>b411</t>
  </si>
  <si>
    <t>预计负债（旧）</t>
  </si>
  <si>
    <t>b501</t>
  </si>
  <si>
    <t>递延收益（旧）</t>
  </si>
  <si>
    <t>b601</t>
  </si>
  <si>
    <t>长期借款（旧）</t>
  </si>
  <si>
    <t>b601.01</t>
  </si>
  <si>
    <t>长期借款（旧）_建设银行</t>
  </si>
  <si>
    <t>b601.02</t>
  </si>
  <si>
    <t>长期借款（旧）_民生银行</t>
  </si>
  <si>
    <t>b601.03</t>
  </si>
  <si>
    <t>长期借款（旧）_交通银行（0738）</t>
  </si>
  <si>
    <t>b602</t>
  </si>
  <si>
    <t>应付债券（旧）</t>
  </si>
  <si>
    <t>b603</t>
  </si>
  <si>
    <t>租赁负债（旧）</t>
  </si>
  <si>
    <t>b801</t>
  </si>
  <si>
    <t>长期应付款（旧）</t>
  </si>
  <si>
    <t>b811</t>
  </si>
  <si>
    <t>专项应付款（旧）</t>
  </si>
  <si>
    <t>b901</t>
  </si>
  <si>
    <t>递延所得税负债（旧）</t>
  </si>
  <si>
    <t>c101</t>
  </si>
  <si>
    <t>衍生工具（旧）</t>
  </si>
  <si>
    <t>c201</t>
  </si>
  <si>
    <t>套期工具（旧）</t>
  </si>
  <si>
    <t>c202</t>
  </si>
  <si>
    <t>被套期项目（旧）</t>
  </si>
  <si>
    <t>d001</t>
  </si>
  <si>
    <t>实收资本（旧）</t>
  </si>
  <si>
    <t>d002</t>
  </si>
  <si>
    <t>资本公积（旧）</t>
  </si>
  <si>
    <t>d003</t>
  </si>
  <si>
    <t>其他综合收益（旧）</t>
  </si>
  <si>
    <t>d101</t>
  </si>
  <si>
    <t>盈余公积（旧）</t>
  </si>
  <si>
    <t>d103</t>
  </si>
  <si>
    <t>本年利润（旧）</t>
  </si>
  <si>
    <t>d104</t>
  </si>
  <si>
    <t>利润分配（旧）</t>
  </si>
  <si>
    <t>d104.01</t>
  </si>
  <si>
    <t>利润分配（旧）_提取法定盈余公积</t>
  </si>
  <si>
    <t>d104.02</t>
  </si>
  <si>
    <t>利润分配（旧）_提取任意盈余公积</t>
  </si>
  <si>
    <t>d104.03</t>
  </si>
  <si>
    <t>利润分配（旧）_应付现金股利或利润</t>
  </si>
  <si>
    <t>d104.04</t>
  </si>
  <si>
    <t>利润分配（旧）_转作股本的股利或转作资本的已分配利润</t>
  </si>
  <si>
    <t>d104.05</t>
  </si>
  <si>
    <t>利润分配（旧）_盈余公积补亏</t>
  </si>
  <si>
    <t>d104.06</t>
  </si>
  <si>
    <t>利润分配（旧）_未分配利润</t>
  </si>
  <si>
    <t>d104.07</t>
  </si>
  <si>
    <t>利润分配（旧）_上缴国有资产收益</t>
  </si>
  <si>
    <t>d104.08</t>
  </si>
  <si>
    <t>利润分配（旧）_其他转入</t>
  </si>
  <si>
    <t>d104.09</t>
  </si>
  <si>
    <t>利润分配（旧）_永续债利息</t>
  </si>
  <si>
    <t>d201</t>
  </si>
  <si>
    <t>库存股（旧）</t>
  </si>
  <si>
    <t>d301</t>
  </si>
  <si>
    <t>专项储备（旧）</t>
  </si>
  <si>
    <t>d401</t>
  </si>
  <si>
    <t>其他权益工具（旧）</t>
  </si>
  <si>
    <t>e001</t>
  </si>
  <si>
    <t>生产成本（旧）</t>
  </si>
  <si>
    <t>e101</t>
  </si>
  <si>
    <t>制造费用（旧）</t>
  </si>
  <si>
    <t>e201</t>
  </si>
  <si>
    <t>劳务成本（旧）</t>
  </si>
  <si>
    <t>e301</t>
  </si>
  <si>
    <t>研发支出（旧）</t>
  </si>
  <si>
    <t>e501</t>
  </si>
  <si>
    <t>开发成本（旧）</t>
  </si>
  <si>
    <t>e501.01</t>
  </si>
  <si>
    <t>开发成本（旧）_土地出让及拆迁补偿款</t>
  </si>
  <si>
    <t>e501.01.01</t>
  </si>
  <si>
    <t>开发成本（旧）_土地出让及拆迁补偿款_土地成本</t>
  </si>
  <si>
    <t>e501.01.02</t>
  </si>
  <si>
    <t>开发成本（旧）_土地出让及拆迁补偿款_拆迁补偿费</t>
  </si>
  <si>
    <t>e501.01.03</t>
  </si>
  <si>
    <t>开发成本（旧）_土地出让及拆迁补偿款_其他规费</t>
  </si>
  <si>
    <t>e501.02</t>
  </si>
  <si>
    <t>开发成本（旧）_前期工程费</t>
  </si>
  <si>
    <t>e501.02.01</t>
  </si>
  <si>
    <t>开发成本（旧）_前期工程费_勘察设计费</t>
  </si>
  <si>
    <t>e501.02.01.01</t>
  </si>
  <si>
    <t>开发成本（旧）_前期工程费_勘察设计费_审图费</t>
  </si>
  <si>
    <t>e501.02.01.02</t>
  </si>
  <si>
    <t>开发成本（旧）_前期工程费_勘察设计费_项目可行性研究</t>
  </si>
  <si>
    <t>e501.02.01.04</t>
  </si>
  <si>
    <t>开发成本（旧）_前期工程费_勘察设计费_设计费</t>
  </si>
  <si>
    <t>e501.02.02</t>
  </si>
  <si>
    <t>开发成本（旧）_前期工程费_报建费</t>
  </si>
  <si>
    <t>e501.02.02.01</t>
  </si>
  <si>
    <t>开发成本（旧）_前期工程费_报建费_城建配套费</t>
  </si>
  <si>
    <t>e501.02.02.02</t>
  </si>
  <si>
    <t>开发成本（旧）_前期工程费_报建费_招标费</t>
  </si>
  <si>
    <t>e501.02.02.03</t>
  </si>
  <si>
    <t>开发成本（旧）_前期工程费_报建费_质监费</t>
  </si>
  <si>
    <t>e501.02.02.04</t>
  </si>
  <si>
    <t>开发成本（旧）_前期工程费_报建费_白蚁防治费</t>
  </si>
  <si>
    <t>e501.02.02.05</t>
  </si>
  <si>
    <t>开发成本（旧）_前期工程费_报建费_测量费</t>
  </si>
  <si>
    <t>e501.02.02.06</t>
  </si>
  <si>
    <t>开发成本（旧）_前期工程费_报建费_人防费</t>
  </si>
  <si>
    <t>e501.02.02.07</t>
  </si>
  <si>
    <t>开发成本（旧）_前期工程费_报建费_规划服务费</t>
  </si>
  <si>
    <t>e501.02.02.08</t>
  </si>
  <si>
    <t>开发成本（旧）_前期工程费_报建费_防雷费</t>
  </si>
  <si>
    <t>e501.02.02.09</t>
  </si>
  <si>
    <t>开发成本（旧）_前期工程费_报建费_评估咨询查档公示费</t>
  </si>
  <si>
    <t>e501.02.02.10</t>
  </si>
  <si>
    <t>开发成本（旧）_前期工程费_报建费_面积测绘费</t>
  </si>
  <si>
    <t>e501.02.02.11</t>
  </si>
  <si>
    <t>开发成本（旧）_前期工程费_报建费_图纸办证费</t>
  </si>
  <si>
    <t>e501.02.02.12</t>
  </si>
  <si>
    <t>开发成本（旧）_前期工程费_报建费_建安劳保费</t>
  </si>
  <si>
    <t>e501.02.02.13</t>
  </si>
  <si>
    <t>开发成本（旧）_前期工程费_报建费_水土保持技术咨询费</t>
  </si>
  <si>
    <t>e501.02.03</t>
  </si>
  <si>
    <t>开发成本（旧）_前期工程费_三通一平费</t>
  </si>
  <si>
    <t>e501.03</t>
  </si>
  <si>
    <t>开发成本（旧）_建筑安装费</t>
  </si>
  <si>
    <t>e501.03.01</t>
  </si>
  <si>
    <t>开发成本（旧）_建筑安装费_建筑工程费</t>
  </si>
  <si>
    <t>e501.03.02</t>
  </si>
  <si>
    <t>开发成本（旧）_建筑安装费_工程水电费</t>
  </si>
  <si>
    <t>e501.03.03</t>
  </si>
  <si>
    <t>开发成本（旧）_建筑安装费_检测费</t>
  </si>
  <si>
    <t>e501.03.04</t>
  </si>
  <si>
    <t>开发成本（旧）_建筑安装费_电梯费</t>
  </si>
  <si>
    <t>e501.03.05</t>
  </si>
  <si>
    <t>开发成本（旧）_建筑安装费_工程监理费</t>
  </si>
  <si>
    <t>e501.04</t>
  </si>
  <si>
    <t>开发成本（旧）_基础设施费</t>
  </si>
  <si>
    <t>e501.04.01</t>
  </si>
  <si>
    <t>开发成本（旧）_基础设施费_绿化景观</t>
  </si>
  <si>
    <t>e501.04.02</t>
  </si>
  <si>
    <t>开发成本（旧）_基础设施费_室外供水</t>
  </si>
  <si>
    <t>e501.04.03</t>
  </si>
  <si>
    <t>开发成本（旧）_基础设施费_室外配电</t>
  </si>
  <si>
    <t>e501.04.04</t>
  </si>
  <si>
    <t>开发成本（旧）_基础设施费_室外排水</t>
  </si>
  <si>
    <t>e501.04.05</t>
  </si>
  <si>
    <t>开发成本（旧）_基础设施费_围墙、挡土墙</t>
  </si>
  <si>
    <t>e501.04.06</t>
  </si>
  <si>
    <t>开发成本（旧）_基础设施费_规划道路</t>
  </si>
  <si>
    <t>e501.04.07</t>
  </si>
  <si>
    <t>开发成本（旧）_基础设施费_雨水回收</t>
  </si>
  <si>
    <t>e501.05</t>
  </si>
  <si>
    <t>开发成本（旧）_公共配套工程</t>
  </si>
  <si>
    <t>e501.05.01</t>
  </si>
  <si>
    <t>开发成本（旧）_公共配套工程_物业前期费用</t>
  </si>
  <si>
    <t>e501.05.02</t>
  </si>
  <si>
    <t>开发成本（旧）_公共配套工程_智能工程</t>
  </si>
  <si>
    <t>e501.05.03</t>
  </si>
  <si>
    <t>开发成本（旧）_公共配套工程_太阳能热水系统</t>
  </si>
  <si>
    <t>e501.05.04</t>
  </si>
  <si>
    <t>开发成本（旧）_公共配套工程_地下停车划线及交通标识</t>
  </si>
  <si>
    <t>e501.05.05</t>
  </si>
  <si>
    <t>开发成本（旧）_公共配套工程_伸缩门及岗亭</t>
  </si>
  <si>
    <t>e501.05.06</t>
  </si>
  <si>
    <t>开发成本（旧）_公共配套工程_人防设备（设施）</t>
  </si>
  <si>
    <t>e501.06</t>
  </si>
  <si>
    <t>开发成本（旧）_开发间接费用</t>
  </si>
  <si>
    <t>e501.06.01</t>
  </si>
  <si>
    <t>开发成本（旧）_开发间接费用_支付职工薪酬福利</t>
  </si>
  <si>
    <t>e501.06.02</t>
  </si>
  <si>
    <t>开发成本（旧）_开发间接费用_借款费用</t>
  </si>
  <si>
    <t>e501.06.03</t>
  </si>
  <si>
    <t>开发成本（旧）_开发间接费用_办公费</t>
  </si>
  <si>
    <t>e501.06.04</t>
  </si>
  <si>
    <t>开发成本（旧）_开发间接费用_其他费用</t>
  </si>
  <si>
    <t>e601</t>
  </si>
  <si>
    <t>合同履约成本（旧）</t>
  </si>
  <si>
    <t>e701</t>
  </si>
  <si>
    <t>合同履约成本减值准备（旧）</t>
  </si>
  <si>
    <t>e801</t>
  </si>
  <si>
    <t>合同取得成本（旧）</t>
  </si>
  <si>
    <t>e901</t>
  </si>
  <si>
    <t>合同取得成本减值准备（旧）</t>
  </si>
  <si>
    <t>f001</t>
  </si>
  <si>
    <t>主营业务收入（旧）</t>
  </si>
  <si>
    <t>f001.01</t>
  </si>
  <si>
    <t>主营业务收入（旧）_内部交易收入　</t>
  </si>
  <si>
    <t>f001.02</t>
  </si>
  <si>
    <t>主营业务收入（旧）_外部交易收入</t>
  </si>
  <si>
    <t>f041</t>
  </si>
  <si>
    <t>租赁收入（旧）</t>
  </si>
  <si>
    <t>f041.01</t>
  </si>
  <si>
    <t>租赁收入（旧）_内部交易收入　</t>
  </si>
  <si>
    <t>f041.02</t>
  </si>
  <si>
    <t>租赁收入（旧）_外部交易收入</t>
  </si>
  <si>
    <t>f051</t>
  </si>
  <si>
    <t>其他业务收入（旧）</t>
  </si>
  <si>
    <t>f051.01</t>
  </si>
  <si>
    <t>其他业务收入（旧）_内部交易收入　</t>
  </si>
  <si>
    <t>f051.01.01</t>
  </si>
  <si>
    <t>其他业务收入（旧）_内部交易收入　_电费收入</t>
  </si>
  <si>
    <t>f051.01.02</t>
  </si>
  <si>
    <t>其他业务收入（旧）_内部交易收入　_水费收入</t>
  </si>
  <si>
    <t>f051.01.03</t>
  </si>
  <si>
    <t>其他业务收入（旧）_内部交易收入　_物业费收入</t>
  </si>
  <si>
    <t>f051.01.04</t>
  </si>
  <si>
    <t>其他业务收入（旧）_内部交易收入　_垃圾费收入</t>
  </si>
  <si>
    <t>f051.01.05</t>
  </si>
  <si>
    <t>其他业务收入（旧）_内部交易收入　_其他收入</t>
  </si>
  <si>
    <t>f051.02</t>
  </si>
  <si>
    <t>其他业务收入（旧）_外部交易收入</t>
  </si>
  <si>
    <t>f051.02.01</t>
  </si>
  <si>
    <t>其他业务收入（旧）_外部交易收入_水费收入</t>
  </si>
  <si>
    <t>f051.02.02</t>
  </si>
  <si>
    <t>其他业务收入（旧）_外部交易收入_电费收入</t>
  </si>
  <si>
    <t>f051.02.03</t>
  </si>
  <si>
    <t>其他业务收入（旧）_外部交易收入_物业费收入</t>
  </si>
  <si>
    <t>f051.02.04</t>
  </si>
  <si>
    <t>其他业务收入（旧）_外部交易收入_垃圾费收入</t>
  </si>
  <si>
    <t>f051.02.05</t>
  </si>
  <si>
    <t>其他业务收入（旧）_外部交易收入_其他收入</t>
  </si>
  <si>
    <t>f101</t>
  </si>
  <si>
    <t>公允价值变动损益（旧）</t>
  </si>
  <si>
    <t>f111</t>
  </si>
  <si>
    <t>投资收益（旧）</t>
  </si>
  <si>
    <t>f115</t>
  </si>
  <si>
    <t>资产处置损益（旧）</t>
  </si>
  <si>
    <t>f117</t>
  </si>
  <si>
    <t>其他收益（旧）</t>
  </si>
  <si>
    <t>f301</t>
  </si>
  <si>
    <t>营业外收入（旧）</t>
  </si>
  <si>
    <t>f401</t>
  </si>
  <si>
    <t>主营业务成本（旧）　</t>
  </si>
  <si>
    <t>f401.01</t>
  </si>
  <si>
    <t>主营业务成本（旧）　_内部交易成本</t>
  </si>
  <si>
    <t>f401.02</t>
  </si>
  <si>
    <t>主营业务成本（旧）　_外部交易成本　</t>
  </si>
  <si>
    <t>f402</t>
  </si>
  <si>
    <t>其他业务成本（旧）</t>
  </si>
  <si>
    <t>f402.01</t>
  </si>
  <si>
    <t>其他业务成本（旧）_内部交易成本</t>
  </si>
  <si>
    <t>f402.01.01</t>
  </si>
  <si>
    <t>其他业务成本（旧）_内部交易成本_水费</t>
  </si>
  <si>
    <t>f402.01.02</t>
  </si>
  <si>
    <t>其他业务成本（旧）_内部交易成本_电费</t>
  </si>
  <si>
    <t>f402.01.03</t>
  </si>
  <si>
    <t>其他业务成本（旧）_内部交易成本_物业费收入</t>
  </si>
  <si>
    <t>f402.01.04</t>
  </si>
  <si>
    <t>其他业务成本（旧）_内部交易成本_垃圾费收入</t>
  </si>
  <si>
    <t>f402.01.05</t>
  </si>
  <si>
    <t>其他业务成本（旧）_内部交易成本_其他收入</t>
  </si>
  <si>
    <t>f402.02</t>
  </si>
  <si>
    <t>其他业务成本（旧）_外部交易成本</t>
  </si>
  <si>
    <t>f402.02.01</t>
  </si>
  <si>
    <t>其他业务成本（旧）_外部交易成本_水费</t>
  </si>
  <si>
    <t>f402.02.02</t>
  </si>
  <si>
    <t>其他业务成本（旧）_外部交易成本_电费</t>
  </si>
  <si>
    <t>f402.02.03</t>
  </si>
  <si>
    <t>其他业务成本（旧）_外部交易成本_物业费收入</t>
  </si>
  <si>
    <t>f402.02.04</t>
  </si>
  <si>
    <t>其他业务成本（旧）_外部交易成本_垃圾费收入</t>
  </si>
  <si>
    <t>f402.02.05</t>
  </si>
  <si>
    <t>其他业务成本（旧）_外部交易成本_其他收入</t>
  </si>
  <si>
    <t>f405</t>
  </si>
  <si>
    <t>税金及附加（旧）</t>
  </si>
  <si>
    <t>f601</t>
  </si>
  <si>
    <t>销售费用（旧）</t>
  </si>
  <si>
    <t>f601.01</t>
  </si>
  <si>
    <t>销售费用（旧）_职工薪酬</t>
  </si>
  <si>
    <t>f601.02</t>
  </si>
  <si>
    <t>销售费用（旧）_养老保险</t>
  </si>
  <si>
    <t>f601.03</t>
  </si>
  <si>
    <t>销售费用（旧）_医疗保险</t>
  </si>
  <si>
    <t>f601.04</t>
  </si>
  <si>
    <t>销售费用（旧）_工伤保险</t>
  </si>
  <si>
    <t>f601.05</t>
  </si>
  <si>
    <t>销售费用（旧）_失业金</t>
  </si>
  <si>
    <t>f601.06</t>
  </si>
  <si>
    <t>销售费用（旧）_公积金</t>
  </si>
  <si>
    <t>f601.07</t>
  </si>
  <si>
    <t>销售费用（旧）_广告费</t>
  </si>
  <si>
    <t>f601.08</t>
  </si>
  <si>
    <t>销售费用（旧）_业务宣传费</t>
  </si>
  <si>
    <t>f601.09</t>
  </si>
  <si>
    <t>销售费用（旧）_销售代理费</t>
  </si>
  <si>
    <t>f601.10</t>
  </si>
  <si>
    <t>销售费用（旧）_权籍调查测绘费</t>
  </si>
  <si>
    <t>f601.11</t>
  </si>
  <si>
    <t>销售费用（旧）_不动产登记费</t>
  </si>
  <si>
    <t>f601.12</t>
  </si>
  <si>
    <t>销售费用（旧）_招商管理费</t>
  </si>
  <si>
    <t>f601.99</t>
  </si>
  <si>
    <t>销售费用（旧）_其他</t>
  </si>
  <si>
    <t>f602</t>
  </si>
  <si>
    <t>管理费用（旧）</t>
  </si>
  <si>
    <t>f602.01</t>
  </si>
  <si>
    <t>管理费用（旧）_职工工资</t>
  </si>
  <si>
    <t>f602.02</t>
  </si>
  <si>
    <t>管理费用（旧）_职工福利费</t>
  </si>
  <si>
    <t>f602.03</t>
  </si>
  <si>
    <t>管理费用（旧）_养老保险费</t>
  </si>
  <si>
    <t>f602.04</t>
  </si>
  <si>
    <t>管理费用（旧）_医疗保险费</t>
  </si>
  <si>
    <t>f602.05</t>
  </si>
  <si>
    <t>管理费用（旧）_失业保险费</t>
  </si>
  <si>
    <t>f602.06</t>
  </si>
  <si>
    <t>管理费用（旧）_住房公积金</t>
  </si>
  <si>
    <t>f602.07</t>
  </si>
  <si>
    <t>管理费用（旧）_工伤保险</t>
  </si>
  <si>
    <t>f602.08</t>
  </si>
  <si>
    <t>管理费用（旧）_业务招待费</t>
  </si>
  <si>
    <t>f602.09</t>
  </si>
  <si>
    <t>管理费用（旧）_职工教育费</t>
  </si>
  <si>
    <t>f602.10</t>
  </si>
  <si>
    <t>管理费用（旧）_邮电费</t>
  </si>
  <si>
    <t>f602.11</t>
  </si>
  <si>
    <t>管理费用（旧）_办公费</t>
  </si>
  <si>
    <t>f602.12</t>
  </si>
  <si>
    <t>管理费用（旧）_邮寄通讯费</t>
  </si>
  <si>
    <t>f602.13</t>
  </si>
  <si>
    <t>管理费用（旧）_交通费</t>
  </si>
  <si>
    <t>f602.13.01</t>
  </si>
  <si>
    <t>管理费用（旧）_交通费_交通费</t>
  </si>
  <si>
    <t>f602.13.02</t>
  </si>
  <si>
    <t>管理费用（旧）_交通费_汽油费</t>
  </si>
  <si>
    <t>f602.14</t>
  </si>
  <si>
    <t>管理费用（旧）_会务费</t>
  </si>
  <si>
    <t>f602.15</t>
  </si>
  <si>
    <t>管理费用（旧）_审计评估咨询费</t>
  </si>
  <si>
    <t>f602.16</t>
  </si>
  <si>
    <t>管理费用（旧）_日常修理</t>
  </si>
  <si>
    <t>f602.16.01</t>
  </si>
  <si>
    <t>管理费用（旧）_日常修理_日常修理费</t>
  </si>
  <si>
    <t>f602.16.02</t>
  </si>
  <si>
    <t>管理费用（旧）_日常修理_汽车修理费</t>
  </si>
  <si>
    <t>f602.17</t>
  </si>
  <si>
    <t>管理费用（旧）_咨询费</t>
  </si>
  <si>
    <t>f602.18</t>
  </si>
  <si>
    <t>管理费用（旧）_审计费</t>
  </si>
  <si>
    <t>f602.19</t>
  </si>
  <si>
    <t>管理费用（旧）_折旧费</t>
  </si>
  <si>
    <t>f602.20</t>
  </si>
  <si>
    <t>管理费用（旧）_保险费</t>
  </si>
  <si>
    <t>f602.21</t>
  </si>
  <si>
    <t>管理费用（旧）_安全费</t>
  </si>
  <si>
    <t>f602.22</t>
  </si>
  <si>
    <t>管理费用（旧）_党建费</t>
  </si>
  <si>
    <t>f602.23</t>
  </si>
  <si>
    <t>管理费用（旧）_长期待摊费用</t>
  </si>
  <si>
    <t>f602.24</t>
  </si>
  <si>
    <t>管理费用（旧）_工会经费</t>
  </si>
  <si>
    <t>f602.25</t>
  </si>
  <si>
    <t>管理费用（旧）_党建费用</t>
  </si>
  <si>
    <t>f602.26</t>
  </si>
  <si>
    <t>管理费用（旧）_绿化费</t>
  </si>
  <si>
    <t>f602.27</t>
  </si>
  <si>
    <t>管理费用（旧）_党组织工作经费</t>
  </si>
  <si>
    <t>f602.28</t>
  </si>
  <si>
    <t>管理费用（旧）_印花税</t>
  </si>
  <si>
    <t>f602.29</t>
  </si>
  <si>
    <t>管理费用（旧）_城镇土地使用税</t>
  </si>
  <si>
    <t>f602.30</t>
  </si>
  <si>
    <t>管理费用（旧）_无形资产摊销</t>
  </si>
  <si>
    <t>f602.31</t>
  </si>
  <si>
    <t>管理费用（旧）_物业运营费</t>
  </si>
  <si>
    <t>f602.32</t>
  </si>
  <si>
    <t>管理费用（旧）_长期待摊费</t>
  </si>
  <si>
    <t>f602.33</t>
  </si>
  <si>
    <t>管理费用（旧）_软件费</t>
  </si>
  <si>
    <t>f602.34</t>
  </si>
  <si>
    <t>管理费用（旧）_交通补贴</t>
  </si>
  <si>
    <t>f602.35</t>
  </si>
  <si>
    <t>管理费用（旧）_企业年金</t>
  </si>
  <si>
    <t>f602.99</t>
  </si>
  <si>
    <t>管理费用（旧）_其他</t>
  </si>
  <si>
    <t>f603</t>
  </si>
  <si>
    <t>财务费用（旧）</t>
  </si>
  <si>
    <t>f603.01</t>
  </si>
  <si>
    <t>财务费用（旧）_利息收入</t>
  </si>
  <si>
    <t>f603.02</t>
  </si>
  <si>
    <t>财务费用（旧）_利息支出</t>
  </si>
  <si>
    <t>f603.03</t>
  </si>
  <si>
    <t>财务费用（旧）_手续费</t>
  </si>
  <si>
    <t>f604</t>
  </si>
  <si>
    <t>勘探费用（旧）</t>
  </si>
  <si>
    <t>f605</t>
  </si>
  <si>
    <t>研发费用（旧）</t>
  </si>
  <si>
    <t>f701</t>
  </si>
  <si>
    <t>资产减值损失（旧）</t>
  </si>
  <si>
    <t>f702</t>
  </si>
  <si>
    <t>信用减值损失（旧）</t>
  </si>
  <si>
    <t>f711</t>
  </si>
  <si>
    <t>营业外支出（旧）</t>
  </si>
  <si>
    <t>f711.01</t>
  </si>
  <si>
    <t>营业外支出（旧）_捐赠支出</t>
  </si>
  <si>
    <t>f711.02</t>
  </si>
  <si>
    <t>营业外支出（旧）_慰问费</t>
  </si>
  <si>
    <t>f711.03</t>
  </si>
  <si>
    <t>营业外支出（旧）_滞纳金</t>
  </si>
  <si>
    <t>f711.04</t>
  </si>
  <si>
    <t>营业外支出（旧）_营业外支出（江南）</t>
  </si>
  <si>
    <t>f801</t>
  </si>
  <si>
    <t>所得税（旧）</t>
  </si>
  <si>
    <t>f901</t>
  </si>
  <si>
    <t>以前年度损益调整（旧）</t>
  </si>
  <si>
    <t>合计</t>
  </si>
  <si>
    <t>期间:2024年第9期</t>
  </si>
  <si>
    <t>库存现金　</t>
  </si>
  <si>
    <t/>
  </si>
  <si>
    <t>中国银行</t>
  </si>
  <si>
    <t>工商银行</t>
  </si>
  <si>
    <t>建设银行</t>
  </si>
  <si>
    <t>农业银行</t>
  </si>
  <si>
    <t>交通银行</t>
  </si>
  <si>
    <t>光大银行</t>
  </si>
  <si>
    <t>中信银行</t>
  </si>
  <si>
    <t>浦发银行</t>
  </si>
  <si>
    <t>兴业银行</t>
  </si>
  <si>
    <t>民生银行</t>
  </si>
  <si>
    <t>招商银行</t>
  </si>
  <si>
    <t>华夏银行</t>
  </si>
  <si>
    <t>柳州银行</t>
  </si>
  <si>
    <t>桂林银行</t>
  </si>
  <si>
    <t>北部湾银行</t>
  </si>
  <si>
    <t>农村信用社</t>
  </si>
  <si>
    <t>邮政储蓄银行</t>
  </si>
  <si>
    <t>国家开发银行</t>
  </si>
  <si>
    <t>南洋商业银行</t>
  </si>
  <si>
    <t>南宁市财政信托公司</t>
  </si>
  <si>
    <t xml:space="preserve">农业发展银行 </t>
  </si>
  <si>
    <t>广发银行</t>
  </si>
  <si>
    <t>中国进出口银行</t>
  </si>
  <si>
    <t>浙商银行</t>
  </si>
  <si>
    <t>平安银行</t>
  </si>
  <si>
    <t>宁波银行</t>
  </si>
  <si>
    <t>内部银行</t>
  </si>
  <si>
    <t>1015</t>
  </si>
  <si>
    <t>成本</t>
  </si>
  <si>
    <t>公允价值变动</t>
  </si>
  <si>
    <t>1102</t>
  </si>
  <si>
    <t>衍生金融资产</t>
  </si>
  <si>
    <t>内部应收账款　</t>
  </si>
  <si>
    <t>外部应收账款　</t>
  </si>
  <si>
    <t>预付工程款</t>
  </si>
  <si>
    <t>前期工程</t>
  </si>
  <si>
    <t>建筑安装</t>
  </si>
  <si>
    <t>基础设施</t>
  </si>
  <si>
    <t>公共配套工程</t>
  </si>
  <si>
    <t>开发间接费用</t>
  </si>
  <si>
    <t>内部其他应收款　</t>
  </si>
  <si>
    <t>1231.01.01</t>
  </si>
  <si>
    <t>内部其他应收款（集团内)</t>
  </si>
  <si>
    <t>1231.01.02</t>
  </si>
  <si>
    <t>内部其他应收款（集团总部）</t>
  </si>
  <si>
    <t>1231.01.02.01</t>
  </si>
  <si>
    <t>日常往来</t>
  </si>
  <si>
    <t>1231.01.02.02</t>
  </si>
  <si>
    <t>专项债</t>
  </si>
  <si>
    <t>外部其他应收款　</t>
  </si>
  <si>
    <t>职员往来</t>
  </si>
  <si>
    <t>其他</t>
  </si>
  <si>
    <t>1231.97</t>
  </si>
  <si>
    <t>成员单位借款</t>
  </si>
  <si>
    <t>1231.98</t>
  </si>
  <si>
    <t>存款转内部借款</t>
  </si>
  <si>
    <t>1231.99</t>
  </si>
  <si>
    <t>上存资金中心</t>
  </si>
  <si>
    <t>1241</t>
  </si>
  <si>
    <t>坏帐准备　</t>
  </si>
  <si>
    <t>1241.01</t>
  </si>
  <si>
    <t>应收账款</t>
  </si>
  <si>
    <t>1241.02</t>
  </si>
  <si>
    <t>其他应收款</t>
  </si>
  <si>
    <t>1241.03</t>
  </si>
  <si>
    <t>1321</t>
  </si>
  <si>
    <t>代理业务资产</t>
  </si>
  <si>
    <t>半成品</t>
  </si>
  <si>
    <t>1410</t>
  </si>
  <si>
    <t>1412</t>
  </si>
  <si>
    <t>包装物及低值易耗品</t>
  </si>
  <si>
    <t>1420</t>
  </si>
  <si>
    <t>1463</t>
  </si>
  <si>
    <t>其他流动资产</t>
  </si>
  <si>
    <t>待摊费用</t>
  </si>
  <si>
    <t>持有至到期投资　</t>
  </si>
  <si>
    <t>应计利息</t>
  </si>
  <si>
    <t>1521.03</t>
  </si>
  <si>
    <t>利息调整</t>
  </si>
  <si>
    <t>1522</t>
  </si>
  <si>
    <t>持有至到期投资减值准备　</t>
  </si>
  <si>
    <t>1523</t>
  </si>
  <si>
    <t>可供出售金融资产　</t>
  </si>
  <si>
    <t>1523.01</t>
  </si>
  <si>
    <t>1523.02</t>
  </si>
  <si>
    <t>1523.03</t>
  </si>
  <si>
    <t>1523.04</t>
  </si>
  <si>
    <t>1524</t>
  </si>
  <si>
    <t>长期股权投资　</t>
  </si>
  <si>
    <t>1524.01</t>
  </si>
  <si>
    <t>投资成本</t>
  </si>
  <si>
    <t>1524.02</t>
  </si>
  <si>
    <t>损益调整</t>
  </si>
  <si>
    <t>1524.03</t>
  </si>
  <si>
    <t>其他权益变动</t>
  </si>
  <si>
    <t>1525</t>
  </si>
  <si>
    <t>1526</t>
  </si>
  <si>
    <t>投资性房地产　</t>
  </si>
  <si>
    <t>1526.01</t>
  </si>
  <si>
    <t>厂房成本</t>
  </si>
  <si>
    <t>1526.02</t>
  </si>
  <si>
    <t>土地成本</t>
  </si>
  <si>
    <t>1526.03</t>
  </si>
  <si>
    <t>1527</t>
  </si>
  <si>
    <t>投资性房地产累计折旧</t>
  </si>
  <si>
    <t>1528</t>
  </si>
  <si>
    <t>投资性房地产减值准备</t>
  </si>
  <si>
    <t>1541</t>
  </si>
  <si>
    <t>电子设备</t>
  </si>
  <si>
    <t>办公设备</t>
  </si>
  <si>
    <t>土地费用</t>
  </si>
  <si>
    <t>1604.01.01.01</t>
  </si>
  <si>
    <t>土地价格</t>
  </si>
  <si>
    <t>1604.01.01.02</t>
  </si>
  <si>
    <t>交易服务费</t>
  </si>
  <si>
    <t>1604.01.01.03</t>
  </si>
  <si>
    <t>契税</t>
  </si>
  <si>
    <t>政府地价及市政配套费</t>
  </si>
  <si>
    <t>拆迁补偿费</t>
  </si>
  <si>
    <t>前期工程费</t>
  </si>
  <si>
    <t>勘察设计费</t>
  </si>
  <si>
    <t>1604.02.01.01</t>
  </si>
  <si>
    <t>审图费</t>
  </si>
  <si>
    <t>1604.02.01.02</t>
  </si>
  <si>
    <t>图纸及办证费</t>
  </si>
  <si>
    <t>1604.02.01.03</t>
  </si>
  <si>
    <t>项目可行性研究</t>
  </si>
  <si>
    <t>1604.02.01.04</t>
  </si>
  <si>
    <t>地质勘察费</t>
  </si>
  <si>
    <t>1604.02.01.05</t>
  </si>
  <si>
    <t>设计费</t>
  </si>
  <si>
    <t>报建费</t>
  </si>
  <si>
    <t>1604.02.02.01</t>
  </si>
  <si>
    <t>城建配套费</t>
  </si>
  <si>
    <t>1604.02.02.02</t>
  </si>
  <si>
    <t>人防异地建设费</t>
  </si>
  <si>
    <t>1604.02.02.03</t>
  </si>
  <si>
    <t>评估、咨询、查询费</t>
  </si>
  <si>
    <t>1604.02.02.05</t>
  </si>
  <si>
    <t>白蚁防治费</t>
  </si>
  <si>
    <t>1604.02.02.06</t>
  </si>
  <si>
    <t>招标费</t>
  </si>
  <si>
    <t>1604.02.02.07</t>
  </si>
  <si>
    <t>测量费</t>
  </si>
  <si>
    <t>1604.02.02.08</t>
  </si>
  <si>
    <t>规划服务费</t>
  </si>
  <si>
    <t>1604.02.02.09</t>
  </si>
  <si>
    <t>垃圾处置费</t>
  </si>
  <si>
    <t>1604.02.02.10</t>
  </si>
  <si>
    <t>噪音排污费</t>
  </si>
  <si>
    <t>1604.02.02.11</t>
  </si>
  <si>
    <t>防雷费</t>
  </si>
  <si>
    <t>1604.02.02.12</t>
  </si>
  <si>
    <t>造价、上控编制费</t>
  </si>
  <si>
    <t>1604.02.02.13</t>
  </si>
  <si>
    <t>面积测绘费</t>
  </si>
  <si>
    <t>1604.02.02.14</t>
  </si>
  <si>
    <t>环境评估费</t>
  </si>
  <si>
    <t>1604.02.02.15</t>
  </si>
  <si>
    <t>抗震评估费</t>
  </si>
  <si>
    <t>1604.02.02.16</t>
  </si>
  <si>
    <t>地质灾害评估费</t>
  </si>
  <si>
    <t>1604.02.02.17</t>
  </si>
  <si>
    <t>水土保持技术咨询费</t>
  </si>
  <si>
    <t>1604.02.02.18</t>
  </si>
  <si>
    <t>1604.02.02.19</t>
  </si>
  <si>
    <t>农民工保障金</t>
  </si>
  <si>
    <t>1604.02.02.20</t>
  </si>
  <si>
    <t>水土保持补偿费</t>
  </si>
  <si>
    <t>“三通一平”费</t>
  </si>
  <si>
    <t>临时设施费</t>
  </si>
  <si>
    <t>1604.02.04.01</t>
  </si>
  <si>
    <t>临时围墙</t>
  </si>
  <si>
    <t>1604.02.04.02</t>
  </si>
  <si>
    <t>临时办公室</t>
  </si>
  <si>
    <t>1604.02.04.03</t>
  </si>
  <si>
    <t>临时场地占用费</t>
  </si>
  <si>
    <t>1604.02.04.04</t>
  </si>
  <si>
    <t>临时围板</t>
  </si>
  <si>
    <t>建筑安装费</t>
  </si>
  <si>
    <t>建筑工程费</t>
  </si>
  <si>
    <t>1604.03.02</t>
  </si>
  <si>
    <t>工程电费</t>
  </si>
  <si>
    <t>1604.03.03</t>
  </si>
  <si>
    <t>检测费</t>
  </si>
  <si>
    <t>1604.03.04</t>
  </si>
  <si>
    <t>电梯费</t>
  </si>
  <si>
    <t>1604.03.05</t>
  </si>
  <si>
    <t>工程监理费</t>
  </si>
  <si>
    <t>1604.03.06</t>
  </si>
  <si>
    <t>工程水费</t>
  </si>
  <si>
    <t>基础设施费</t>
  </si>
  <si>
    <t>绿化景观</t>
  </si>
  <si>
    <t>室外供水</t>
  </si>
  <si>
    <t>室外配电</t>
  </si>
  <si>
    <t>室外排水</t>
  </si>
  <si>
    <t>围墙、挡土墙</t>
  </si>
  <si>
    <t>规划道路</t>
  </si>
  <si>
    <t>雨水回收</t>
  </si>
  <si>
    <t>物业前期费</t>
  </si>
  <si>
    <t>1604.05.02</t>
  </si>
  <si>
    <t>智能工程</t>
  </si>
  <si>
    <t>1604.05.03</t>
  </si>
  <si>
    <t>太阳能光伏供电系统</t>
  </si>
  <si>
    <t>1604.05.04</t>
  </si>
  <si>
    <t>地下停车划线及交通标示</t>
  </si>
  <si>
    <t>1604.05.05</t>
  </si>
  <si>
    <t>伸缩门及岗亭</t>
  </si>
  <si>
    <t>1604.05.06</t>
  </si>
  <si>
    <t>雨棚</t>
  </si>
  <si>
    <t>1604.05.07</t>
  </si>
  <si>
    <t>零星维修工程</t>
  </si>
  <si>
    <t>1604.06.02</t>
  </si>
  <si>
    <t>借款费用</t>
  </si>
  <si>
    <t>1604.06.03</t>
  </si>
  <si>
    <t>项目营销设施建造费</t>
  </si>
  <si>
    <t>1604.06.07</t>
  </si>
  <si>
    <t>竣工审核验收归档</t>
  </si>
  <si>
    <t>1604.06.08</t>
  </si>
  <si>
    <t>农民工工资保障金</t>
  </si>
  <si>
    <t>开发成本结转</t>
  </si>
  <si>
    <t>待摊投资</t>
  </si>
  <si>
    <t>建设单位管理费</t>
  </si>
  <si>
    <t>1604.08.01.01</t>
  </si>
  <si>
    <t>工资</t>
  </si>
  <si>
    <t>1604.08.01.02</t>
  </si>
  <si>
    <t>员工福利费</t>
  </si>
  <si>
    <t>1604.08.01.03</t>
  </si>
  <si>
    <t>养老保险费</t>
  </si>
  <si>
    <t>1604.08.01.04</t>
  </si>
  <si>
    <t>医疗保险费</t>
  </si>
  <si>
    <t>1604.08.01.05</t>
  </si>
  <si>
    <t>失业保险费</t>
  </si>
  <si>
    <t>1604.08.01.06</t>
  </si>
  <si>
    <t>住房公积金</t>
  </si>
  <si>
    <t>1604.08.01.07</t>
  </si>
  <si>
    <t>工伤保险</t>
  </si>
  <si>
    <t>1604.08.01.08</t>
  </si>
  <si>
    <t>生育保险</t>
  </si>
  <si>
    <t>1604.08.01.09</t>
  </si>
  <si>
    <t>职工教育费</t>
  </si>
  <si>
    <t>1604.08.01.10</t>
  </si>
  <si>
    <t>办公费</t>
  </si>
  <si>
    <t>1604.08.01.11</t>
  </si>
  <si>
    <t>邮寄通讯费</t>
  </si>
  <si>
    <t>1604.08.01.12</t>
  </si>
  <si>
    <t>交通费</t>
  </si>
  <si>
    <t>1604.08.01.12.01</t>
  </si>
  <si>
    <t>1604.08.01.12.02</t>
  </si>
  <si>
    <t>汽油费</t>
  </si>
  <si>
    <t>1604.08.01.13</t>
  </si>
  <si>
    <t>维修费</t>
  </si>
  <si>
    <t>1604.08.01.13.01</t>
  </si>
  <si>
    <t>日常维修费</t>
  </si>
  <si>
    <t>1604.08.01.13.02</t>
  </si>
  <si>
    <t>汽车维修费</t>
  </si>
  <si>
    <t>1604.08.01.14</t>
  </si>
  <si>
    <t>折旧费</t>
  </si>
  <si>
    <t>1604.08.01.15</t>
  </si>
  <si>
    <t>差旅费</t>
  </si>
  <si>
    <t>1604.08.01.17</t>
  </si>
  <si>
    <t>业务招待费</t>
  </si>
  <si>
    <t>1604.08.01.18</t>
  </si>
  <si>
    <t>安全费</t>
  </si>
  <si>
    <t>1604.08.01.19</t>
  </si>
  <si>
    <t>劳动保护费</t>
  </si>
  <si>
    <t>1604.08.01.20</t>
  </si>
  <si>
    <t>交通补贴</t>
  </si>
  <si>
    <t>1604.08.01.99</t>
  </si>
  <si>
    <t>其他费用</t>
  </si>
  <si>
    <t>其他税费</t>
  </si>
  <si>
    <t>1604.08.02.01</t>
  </si>
  <si>
    <t>1604.08.02.01.01</t>
  </si>
  <si>
    <t>印花税</t>
  </si>
  <si>
    <t>1604.08.02.01.02</t>
  </si>
  <si>
    <t>土地使用税</t>
  </si>
  <si>
    <t>1604.08.02.01.03</t>
  </si>
  <si>
    <t>1604.08.02.01.04</t>
  </si>
  <si>
    <t>车船税</t>
  </si>
  <si>
    <t>1604.08.03.01</t>
  </si>
  <si>
    <t>工程检测费</t>
  </si>
  <si>
    <t>1604.08.03.02</t>
  </si>
  <si>
    <t>设备检测费</t>
  </si>
  <si>
    <t>建设资金财务费用</t>
  </si>
  <si>
    <t>1604.08.04.01</t>
  </si>
  <si>
    <t>贷款利息支出</t>
  </si>
  <si>
    <t>1604.08.04.01.01</t>
  </si>
  <si>
    <t>中国银行（6348）贷款利息</t>
  </si>
  <si>
    <t>1604.08.04.01.02</t>
  </si>
  <si>
    <t>政府专项债（2020.3期）贷款利息</t>
  </si>
  <si>
    <t>1604.08.04.01.03</t>
  </si>
  <si>
    <t>政府专项债3.8%（2021.5.27）</t>
  </si>
  <si>
    <t>1604.08.04.01.04</t>
  </si>
  <si>
    <t>农发行（5831）贷款利息</t>
  </si>
  <si>
    <t>1604.08.04.02</t>
  </si>
  <si>
    <t>债权利息支出</t>
  </si>
  <si>
    <t>1604.08.04.03</t>
  </si>
  <si>
    <t>利息收入</t>
  </si>
  <si>
    <t>1604.08.04.04</t>
  </si>
  <si>
    <t>手续费</t>
  </si>
  <si>
    <t>固定资产清理　</t>
  </si>
  <si>
    <t>1612</t>
  </si>
  <si>
    <t>未担保余值</t>
  </si>
  <si>
    <t>无形资产　</t>
  </si>
  <si>
    <t>土地使用权（宗地号：450109100211GB00040）</t>
  </si>
  <si>
    <t>土地使用权（宗地号：450109100211GB00113）</t>
  </si>
  <si>
    <t>累计摊销　</t>
  </si>
  <si>
    <t>无形资产减值准备　</t>
  </si>
  <si>
    <t>商誉　</t>
  </si>
  <si>
    <t>长期待摊费用　</t>
  </si>
  <si>
    <t>办公室装修</t>
  </si>
  <si>
    <t>园区A1栋区域装修</t>
  </si>
  <si>
    <t>1801.03</t>
  </si>
  <si>
    <t>江南企业公园A7栋二层桂电食堂装修</t>
  </si>
  <si>
    <t>1801.04</t>
  </si>
  <si>
    <t>江南企业公园A6栋一层装修工程</t>
  </si>
  <si>
    <t>1801.05</t>
  </si>
  <si>
    <t>江南企业公园空气污染净化治理工程</t>
  </si>
  <si>
    <t>1801.06</t>
  </si>
  <si>
    <t>江南企业公园综合性球场工程</t>
  </si>
  <si>
    <t>递延所得资产</t>
  </si>
  <si>
    <t>1812</t>
  </si>
  <si>
    <t>递延税款</t>
  </si>
  <si>
    <t>待处理财产损益　</t>
  </si>
  <si>
    <t>待处理固定资产损益</t>
  </si>
  <si>
    <t>短期借款　</t>
  </si>
  <si>
    <t>金融机构短期借款</t>
  </si>
  <si>
    <t>非金融机构短期借款</t>
  </si>
  <si>
    <t>应付票据　</t>
  </si>
  <si>
    <t>应付账款　</t>
  </si>
  <si>
    <t>2205</t>
  </si>
  <si>
    <t>预收帐款</t>
  </si>
  <si>
    <t>2205.01</t>
  </si>
  <si>
    <t>内部预收账款</t>
  </si>
  <si>
    <t>2205.02</t>
  </si>
  <si>
    <t>外部预收账款</t>
  </si>
  <si>
    <t>2206</t>
  </si>
  <si>
    <t>应付职工薪酬　</t>
  </si>
  <si>
    <t>工资薪金</t>
  </si>
  <si>
    <t>领导工资</t>
  </si>
  <si>
    <t>职工工资</t>
  </si>
  <si>
    <t>职工福利</t>
  </si>
  <si>
    <t>社会保险</t>
  </si>
  <si>
    <t>养老保险</t>
  </si>
  <si>
    <t>医疗保险</t>
  </si>
  <si>
    <t>2211.03.02.01</t>
  </si>
  <si>
    <t>2211.03.02.02</t>
  </si>
  <si>
    <t>大病医疗保险</t>
  </si>
  <si>
    <t>2211.03.02.03</t>
  </si>
  <si>
    <t>长期护理险</t>
  </si>
  <si>
    <t>失业保险</t>
  </si>
  <si>
    <t>工会经费</t>
  </si>
  <si>
    <t>职工教育经费</t>
  </si>
  <si>
    <t>企业年金</t>
  </si>
  <si>
    <t>应交增值税</t>
  </si>
  <si>
    <t>进项税额</t>
  </si>
  <si>
    <t>销项税额抵减</t>
  </si>
  <si>
    <t>已交税金</t>
  </si>
  <si>
    <t>转出未缴增值税</t>
  </si>
  <si>
    <t>减免税款</t>
  </si>
  <si>
    <t>出口抵减内销产品应纳税额</t>
  </si>
  <si>
    <t>销项税</t>
  </si>
  <si>
    <t>出口退税</t>
  </si>
  <si>
    <t>进项税额转出</t>
  </si>
  <si>
    <t>转出多缴增值税</t>
  </si>
  <si>
    <t>加计抵减税金</t>
  </si>
  <si>
    <t>未交增值税</t>
  </si>
  <si>
    <t>预交增值税</t>
  </si>
  <si>
    <t>待抵扣进项税额</t>
  </si>
  <si>
    <t>待认证进项税额</t>
  </si>
  <si>
    <t>待转销项税额</t>
  </si>
  <si>
    <t>简易计税</t>
  </si>
  <si>
    <t>转让金融商品应交增值税</t>
  </si>
  <si>
    <t>代扣代交增值税</t>
  </si>
  <si>
    <t>应交增值税（小规模纳税人）</t>
  </si>
  <si>
    <t>土地增值税</t>
  </si>
  <si>
    <t>企业所得税</t>
  </si>
  <si>
    <t>个人所得税</t>
  </si>
  <si>
    <t>城镇土地使用税</t>
  </si>
  <si>
    <t>房产税</t>
  </si>
  <si>
    <t>营业税</t>
  </si>
  <si>
    <t>城市维护建设税</t>
  </si>
  <si>
    <t>教育费附加</t>
  </si>
  <si>
    <t>地方教育费附加</t>
  </si>
  <si>
    <t>水利建设基金</t>
  </si>
  <si>
    <t>残疾人就业保障金</t>
  </si>
  <si>
    <t>车船使用税</t>
  </si>
  <si>
    <t>防洪保安费</t>
  </si>
  <si>
    <t>消费税</t>
  </si>
  <si>
    <t>环境保护税</t>
  </si>
  <si>
    <t>其他应付款　</t>
  </si>
  <si>
    <t>内部企业往来</t>
  </si>
  <si>
    <t>外部企业往来</t>
  </si>
  <si>
    <t>保证金</t>
  </si>
  <si>
    <t>罚金</t>
  </si>
  <si>
    <t>2241.03</t>
  </si>
  <si>
    <t>代扣款项</t>
  </si>
  <si>
    <t>2241.96</t>
  </si>
  <si>
    <t>成员单位存款</t>
  </si>
  <si>
    <t>2241.97</t>
  </si>
  <si>
    <t>2241.98</t>
  </si>
  <si>
    <t>资金中心借款</t>
  </si>
  <si>
    <t>2241.99</t>
  </si>
  <si>
    <t>2241.99.01</t>
  </si>
  <si>
    <t>生育保证金</t>
  </si>
  <si>
    <t>2241.99.02</t>
  </si>
  <si>
    <t>费用预提</t>
  </si>
  <si>
    <t>2241.99.03</t>
  </si>
  <si>
    <t>预提费用</t>
  </si>
  <si>
    <t>2241.99.99</t>
  </si>
  <si>
    <t>2314</t>
  </si>
  <si>
    <t>代理业务负债</t>
  </si>
  <si>
    <t>2315</t>
  </si>
  <si>
    <t>代销商品款</t>
  </si>
  <si>
    <t>2411</t>
  </si>
  <si>
    <t>2601</t>
  </si>
  <si>
    <t>2601.01</t>
  </si>
  <si>
    <t>中国银行（8941）</t>
  </si>
  <si>
    <t>2601.02</t>
  </si>
  <si>
    <t>农业发展银行（6631）</t>
  </si>
  <si>
    <t>2602</t>
  </si>
  <si>
    <t>2603</t>
  </si>
  <si>
    <t>2811</t>
  </si>
  <si>
    <t>3101</t>
  </si>
  <si>
    <t>衍生工具</t>
  </si>
  <si>
    <t>3201</t>
  </si>
  <si>
    <t>套期工具</t>
  </si>
  <si>
    <t>3202</t>
  </si>
  <si>
    <t>被套期项目</t>
  </si>
  <si>
    <t>实收资本　</t>
  </si>
  <si>
    <t>资本公积　</t>
  </si>
  <si>
    <t>盈余公积　</t>
  </si>
  <si>
    <t>本年利润　</t>
  </si>
  <si>
    <t>利润分配　</t>
  </si>
  <si>
    <t>提取法定盈余公积</t>
  </si>
  <si>
    <t>提取任意盈余公积</t>
  </si>
  <si>
    <t>应付现金股利或利润</t>
  </si>
  <si>
    <t>转作股本的股利或转作资本的已分配利润</t>
  </si>
  <si>
    <t>盈余公积补亏</t>
  </si>
  <si>
    <t>未分配利润</t>
  </si>
  <si>
    <t>4104.07</t>
  </si>
  <si>
    <t>上缴国有资产收益</t>
  </si>
  <si>
    <t>4104.09</t>
  </si>
  <si>
    <t>永续债利息</t>
  </si>
  <si>
    <t>5201</t>
  </si>
  <si>
    <t>劳务成本</t>
  </si>
  <si>
    <t>5501</t>
  </si>
  <si>
    <t>5601</t>
  </si>
  <si>
    <t>5701</t>
  </si>
  <si>
    <t>合同履约成本减值准备</t>
  </si>
  <si>
    <t>5801</t>
  </si>
  <si>
    <t>合同取得成本</t>
  </si>
  <si>
    <t>5901</t>
  </si>
  <si>
    <t>合同取得成本减值准备</t>
  </si>
  <si>
    <t>内部交易收入　</t>
  </si>
  <si>
    <t>外部交易收入</t>
  </si>
  <si>
    <t>其他业务收入　</t>
  </si>
  <si>
    <t>公允价值变动损益　</t>
  </si>
  <si>
    <t>投资收益　</t>
  </si>
  <si>
    <t>营业外收入　</t>
  </si>
  <si>
    <t>主营业务成本　</t>
  </si>
  <si>
    <t>内部交易成本</t>
  </si>
  <si>
    <t>外部交易成本　</t>
  </si>
  <si>
    <t>外部交易成本</t>
  </si>
  <si>
    <t>6405</t>
  </si>
  <si>
    <t>销售费用　</t>
  </si>
  <si>
    <t>物业服务费</t>
  </si>
  <si>
    <t>6601.03</t>
  </si>
  <si>
    <t>日常修理维护费</t>
  </si>
  <si>
    <t>6601.04</t>
  </si>
  <si>
    <t>营销设施费</t>
  </si>
  <si>
    <t>6601.05</t>
  </si>
  <si>
    <t>广告宣传促销费</t>
  </si>
  <si>
    <t>管理费用　</t>
  </si>
  <si>
    <t>职工福利费</t>
  </si>
  <si>
    <t>6602.03</t>
  </si>
  <si>
    <t>6602.04</t>
  </si>
  <si>
    <t>6602.05</t>
  </si>
  <si>
    <t>6602.06</t>
  </si>
  <si>
    <t>6602.07</t>
  </si>
  <si>
    <t>6602.08</t>
  </si>
  <si>
    <t>6602.09</t>
  </si>
  <si>
    <t>6602.10</t>
  </si>
  <si>
    <t>6602.11</t>
  </si>
  <si>
    <t>6602.12</t>
  </si>
  <si>
    <t>残疾人保障金</t>
  </si>
  <si>
    <t>6602.13</t>
  </si>
  <si>
    <t>6602.14</t>
  </si>
  <si>
    <t>6602.15</t>
  </si>
  <si>
    <t>6602.15.01</t>
  </si>
  <si>
    <t>6602.15.02</t>
  </si>
  <si>
    <t>6602.15.03</t>
  </si>
  <si>
    <t>车辆租赁费</t>
  </si>
  <si>
    <t>6602.16</t>
  </si>
  <si>
    <t>6602.17</t>
  </si>
  <si>
    <t>会务费</t>
  </si>
  <si>
    <t>6602.18</t>
  </si>
  <si>
    <t>6602.19</t>
  </si>
  <si>
    <t>日常修理费</t>
  </si>
  <si>
    <t>6602.19.01</t>
  </si>
  <si>
    <t>6602.19.02</t>
  </si>
  <si>
    <t>汽车修理费</t>
  </si>
  <si>
    <t>6602.19.03</t>
  </si>
  <si>
    <t>办公用品维修费</t>
  </si>
  <si>
    <t>6602.20</t>
  </si>
  <si>
    <t>咨询费</t>
  </si>
  <si>
    <t>6602.21</t>
  </si>
  <si>
    <t>审计费</t>
  </si>
  <si>
    <t>6602.22</t>
  </si>
  <si>
    <t>保险费</t>
  </si>
  <si>
    <t>6602.23</t>
  </si>
  <si>
    <t>6602.24</t>
  </si>
  <si>
    <t>物业管理费</t>
  </si>
  <si>
    <t>6602.25</t>
  </si>
  <si>
    <t>6602.26</t>
  </si>
  <si>
    <t>绿化费</t>
  </si>
  <si>
    <t>6602.27</t>
  </si>
  <si>
    <t>党组织工作经费</t>
  </si>
  <si>
    <t>6602.28</t>
  </si>
  <si>
    <t>6602.29</t>
  </si>
  <si>
    <t>6602.30</t>
  </si>
  <si>
    <t>无形资产摊销</t>
  </si>
  <si>
    <t>6602.31</t>
  </si>
  <si>
    <t>物业运营费</t>
  </si>
  <si>
    <t>6602.32</t>
  </si>
  <si>
    <t>长期待摊费</t>
  </si>
  <si>
    <t>6602.33</t>
  </si>
  <si>
    <t>软件费</t>
  </si>
  <si>
    <t>6602.34</t>
  </si>
  <si>
    <t>6602.35</t>
  </si>
  <si>
    <t>6602.99</t>
  </si>
  <si>
    <t>财务费用　</t>
  </si>
  <si>
    <t>利息支出</t>
  </si>
  <si>
    <t>6603.03</t>
  </si>
  <si>
    <t>6604</t>
  </si>
  <si>
    <t>勘探费用</t>
  </si>
  <si>
    <t>6605</t>
  </si>
  <si>
    <t>研发费用</t>
  </si>
  <si>
    <t>资产减值损失　</t>
  </si>
  <si>
    <t>营业外支出　</t>
  </si>
  <si>
    <t>捐赠支出</t>
  </si>
  <si>
    <t>慰问费</t>
  </si>
  <si>
    <t>滞纳金</t>
  </si>
  <si>
    <t>营业外支出（江南）</t>
  </si>
  <si>
    <t>所得税</t>
  </si>
  <si>
    <t>以前年度损益调整　</t>
  </si>
  <si>
    <t>19.流动资产</t>
    <phoneticPr fontId="12" type="noConversion"/>
  </si>
  <si>
    <t>1.营业总收入</t>
    <phoneticPr fontId="12" type="noConversion"/>
  </si>
  <si>
    <t xml:space="preserve">  其中：主营业务收入</t>
    <phoneticPr fontId="12" type="noConversion"/>
  </si>
  <si>
    <t xml:space="preserve">        税金及附加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</si>
</sst>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8" formatCode="0_);[Red]\(0\)"/>
    <numFmt numFmtId="179" formatCode="#,##0.00_ "/>
    <numFmt numFmtId="180" formatCode="0.00_ "/>
  </numFmts>
  <fonts count="13">
    <font>
      <sz val="11"/>
      <color theme="1"/>
      <name val="宋体"/>
      <charset val="134"/>
      <scheme val="minor"/>
    </font>
    <font>
      <sz val="9"/>
      <color rgb="FF000000"/>
      <name val="Dialog.plain"/>
      <family val="1"/>
    </font>
    <font>
      <sz val="11"/>
      <color indexed="8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9DEF0"/>
        <bgColor rgb="FFC9DEF0"/>
      </patternFill>
    </fill>
    <fill>
      <patternFill patternType="solid">
        <fgColor rgb="FFFCFBDF"/>
        <bgColor rgb="FFFCFBDF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39" fontId="1" fillId="0" borderId="0" xfId="0" applyNumberFormat="1" applyFont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39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right" vertical="center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49" fontId="5" fillId="0" borderId="2" xfId="0" applyNumberFormat="1" applyFont="1" applyBorder="1" applyAlignment="1" applyProtection="1">
      <alignment horizontal="right" vertical="center"/>
      <protection locked="0"/>
    </xf>
    <xf numFmtId="0" fontId="4" fillId="0" borderId="2" xfId="0" applyFont="1" applyBorder="1" applyAlignment="1" applyProtection="1">
      <alignment horizontal="right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39" fontId="4" fillId="0" borderId="3" xfId="0" applyNumberFormat="1" applyFont="1" applyBorder="1" applyAlignment="1" applyProtection="1">
      <alignment vertical="center" shrinkToFit="1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49" fontId="4" fillId="0" borderId="3" xfId="0" applyNumberFormat="1" applyFont="1" applyBorder="1" applyAlignment="1" applyProtection="1">
      <alignment vertical="center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vertical="center"/>
      <protection locked="0"/>
    </xf>
    <xf numFmtId="39" fontId="4" fillId="0" borderId="3" xfId="0" applyNumberFormat="1" applyFont="1" applyBorder="1" applyAlignment="1" applyProtection="1">
      <alignment vertical="center"/>
      <protection locked="0"/>
    </xf>
    <xf numFmtId="0" fontId="4" fillId="7" borderId="3" xfId="0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39" fontId="7" fillId="0" borderId="3" xfId="0" applyNumberFormat="1" applyFont="1" applyBorder="1" applyAlignment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" fontId="0" fillId="8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 shrinkToFit="1"/>
    </xf>
    <xf numFmtId="0" fontId="0" fillId="8" borderId="1" xfId="0" applyFill="1" applyBorder="1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8" fontId="0" fillId="8" borderId="1" xfId="0" applyNumberForma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1" xfId="0" applyBorder="1"/>
    <xf numFmtId="180" fontId="0" fillId="0" borderId="1" xfId="0" applyNumberFormat="1" applyBorder="1"/>
    <xf numFmtId="43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8" xfId="0" applyBorder="1"/>
    <xf numFmtId="43" fontId="0" fillId="0" borderId="0" xfId="0" applyNumberFormat="1"/>
    <xf numFmtId="43" fontId="0" fillId="7" borderId="1" xfId="0" applyNumberFormat="1" applyFill="1" applyBorder="1"/>
    <xf numFmtId="43" fontId="0" fillId="10" borderId="1" xfId="0" applyNumberFormat="1" applyFill="1" applyBorder="1"/>
    <xf numFmtId="0" fontId="0" fillId="0" borderId="7" xfId="0" applyBorder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49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9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workbookViewId="0">
      <selection activeCell="H20" sqref="H20"/>
    </sheetView>
  </sheetViews>
  <sheetFormatPr defaultColWidth="9" defaultRowHeight="14"/>
  <cols>
    <col min="1" max="1" width="40.08984375" customWidth="1"/>
    <col min="3" max="3" width="9.36328125" style="60"/>
    <col min="4" max="5" width="12.6328125" style="60"/>
    <col min="7" max="7" width="30.6328125" customWidth="1"/>
    <col min="8" max="8" width="20.08984375" customWidth="1"/>
  </cols>
  <sheetData>
    <row r="1" spans="1:5">
      <c r="A1" s="54" t="s">
        <v>0</v>
      </c>
      <c r="B1" s="54" t="s">
        <v>1</v>
      </c>
      <c r="C1" s="56" t="s">
        <v>2</v>
      </c>
      <c r="D1" s="56" t="s">
        <v>3</v>
      </c>
      <c r="E1" s="56" t="s">
        <v>4</v>
      </c>
    </row>
    <row r="2" spans="1:5">
      <c r="A2" s="86" t="s">
        <v>5107</v>
      </c>
      <c r="B2" s="54"/>
      <c r="C2" s="56"/>
      <c r="D2" s="56"/>
      <c r="E2" s="56"/>
    </row>
    <row r="3" spans="1:5">
      <c r="A3" s="86" t="s">
        <v>5108</v>
      </c>
      <c r="B3" s="54"/>
      <c r="C3" s="56"/>
      <c r="D3" s="56"/>
      <c r="E3" s="56"/>
    </row>
    <row r="4" spans="1:5">
      <c r="A4" s="54" t="s">
        <v>6</v>
      </c>
      <c r="B4" s="54"/>
      <c r="C4" s="56"/>
      <c r="D4" s="56"/>
      <c r="E4" s="56"/>
    </row>
    <row r="5" spans="1:5">
      <c r="A5" s="54" t="s">
        <v>7</v>
      </c>
      <c r="B5" s="54"/>
      <c r="C5" s="56"/>
      <c r="D5" s="56"/>
      <c r="E5" s="56"/>
    </row>
    <row r="6" spans="1:5">
      <c r="A6" s="54" t="s">
        <v>8</v>
      </c>
      <c r="B6" s="54"/>
      <c r="C6" s="56"/>
      <c r="D6" s="56"/>
      <c r="E6" s="56"/>
    </row>
    <row r="7" spans="1:5">
      <c r="A7" s="54" t="s">
        <v>9</v>
      </c>
      <c r="B7" s="54"/>
      <c r="C7" s="56"/>
      <c r="D7" s="56"/>
      <c r="E7" s="56"/>
    </row>
    <row r="8" spans="1:5">
      <c r="A8" s="54" t="s">
        <v>10</v>
      </c>
      <c r="B8" s="54"/>
      <c r="C8" s="56"/>
      <c r="D8" s="56"/>
      <c r="E8" s="56"/>
    </row>
    <row r="9" spans="1:5">
      <c r="A9" s="54" t="s">
        <v>11</v>
      </c>
      <c r="B9" s="54"/>
      <c r="C9" s="56"/>
      <c r="D9" s="56"/>
      <c r="E9" s="56"/>
    </row>
    <row r="10" spans="1:5">
      <c r="A10" s="54" t="s">
        <v>12</v>
      </c>
      <c r="B10" s="54"/>
      <c r="C10" s="56"/>
      <c r="D10" s="56"/>
      <c r="E10" s="56"/>
    </row>
    <row r="11" spans="1:5">
      <c r="A11" s="54" t="s">
        <v>13</v>
      </c>
      <c r="B11" s="54"/>
      <c r="C11" s="56"/>
      <c r="D11" s="56"/>
      <c r="E11" s="56"/>
    </row>
    <row r="12" spans="1:5">
      <c r="A12" s="54" t="s">
        <v>15</v>
      </c>
      <c r="B12" s="54"/>
      <c r="C12" s="56"/>
      <c r="D12" s="56"/>
      <c r="E12" s="56"/>
    </row>
    <row r="13" spans="1:5">
      <c r="A13" s="54" t="s">
        <v>18</v>
      </c>
      <c r="B13" s="54"/>
      <c r="C13" s="56"/>
      <c r="D13" s="56"/>
      <c r="E13" s="56"/>
    </row>
    <row r="14" spans="1:5">
      <c r="A14" s="54" t="s">
        <v>20</v>
      </c>
      <c r="B14" s="54"/>
      <c r="C14" s="56"/>
      <c r="D14" s="56"/>
      <c r="E14" s="56"/>
    </row>
    <row r="15" spans="1:5">
      <c r="A15" s="54" t="s">
        <v>22</v>
      </c>
      <c r="B15" s="54"/>
      <c r="C15" s="56"/>
      <c r="D15" s="56"/>
      <c r="E15" s="56"/>
    </row>
    <row r="16" spans="1:5">
      <c r="A16" s="54" t="s">
        <v>23</v>
      </c>
      <c r="B16" s="54"/>
      <c r="C16" s="56"/>
      <c r="D16" s="56"/>
      <c r="E16" s="56"/>
    </row>
    <row r="17" spans="1:5">
      <c r="A17" s="54" t="s">
        <v>24</v>
      </c>
      <c r="B17" s="54"/>
      <c r="C17" s="56"/>
      <c r="D17" s="56"/>
      <c r="E17" s="56"/>
    </row>
    <row r="18" spans="1:5">
      <c r="A18" s="54" t="s">
        <v>25</v>
      </c>
      <c r="B18" s="54"/>
      <c r="C18" s="56"/>
      <c r="D18" s="56"/>
      <c r="E18" s="56"/>
    </row>
    <row r="19" spans="1:5">
      <c r="A19" s="54" t="s">
        <v>26</v>
      </c>
      <c r="B19" s="54"/>
      <c r="C19" s="56"/>
      <c r="D19" s="56"/>
      <c r="E19" s="56"/>
    </row>
    <row r="20" spans="1:5">
      <c r="A20" s="54" t="s">
        <v>27</v>
      </c>
      <c r="B20" s="54"/>
      <c r="C20" s="56"/>
      <c r="D20" s="56"/>
      <c r="E20" s="56"/>
    </row>
    <row r="21" spans="1:5">
      <c r="A21" s="54" t="s">
        <v>28</v>
      </c>
      <c r="B21" s="54"/>
      <c r="C21" s="56"/>
      <c r="D21" s="56"/>
      <c r="E21" s="56"/>
    </row>
    <row r="22" spans="1:5">
      <c r="A22" s="54" t="s">
        <v>29</v>
      </c>
      <c r="B22" s="54"/>
      <c r="C22" s="56"/>
      <c r="D22" s="56"/>
      <c r="E22" s="56"/>
    </row>
    <row r="23" spans="1:5">
      <c r="A23" s="54" t="s">
        <v>30</v>
      </c>
      <c r="B23" s="54"/>
      <c r="C23" s="56"/>
      <c r="D23" s="56"/>
      <c r="E23" s="56"/>
    </row>
    <row r="24" spans="1:5">
      <c r="A24" s="54" t="s">
        <v>31</v>
      </c>
      <c r="B24" s="54"/>
      <c r="C24" s="56"/>
      <c r="D24" s="56"/>
      <c r="E24" s="56"/>
    </row>
    <row r="25" spans="1:5">
      <c r="A25" s="54" t="s">
        <v>32</v>
      </c>
      <c r="B25" s="54"/>
      <c r="C25" s="56"/>
      <c r="D25" s="56"/>
      <c r="E25" s="56"/>
    </row>
    <row r="26" spans="1:5">
      <c r="A26" s="86" t="s">
        <v>5106</v>
      </c>
      <c r="B26" s="54"/>
      <c r="C26" s="56"/>
      <c r="D26" s="56"/>
      <c r="E26" s="56"/>
    </row>
    <row r="27" spans="1:5">
      <c r="A27" s="54" t="s">
        <v>34</v>
      </c>
      <c r="B27" s="54"/>
      <c r="C27" s="56"/>
      <c r="D27" s="56"/>
      <c r="E27" s="56"/>
    </row>
    <row r="28" spans="1:5">
      <c r="A28" s="54" t="s">
        <v>35</v>
      </c>
      <c r="B28" s="54"/>
      <c r="C28" s="56"/>
      <c r="D28" s="56"/>
      <c r="E28" s="56"/>
    </row>
    <row r="29" spans="1:5">
      <c r="A29" s="54" t="s">
        <v>36</v>
      </c>
      <c r="B29" s="54"/>
      <c r="C29" s="56"/>
      <c r="D29" s="56"/>
      <c r="E29" s="56"/>
    </row>
    <row r="30" spans="1:5">
      <c r="A30" s="54" t="s">
        <v>37</v>
      </c>
      <c r="B30" s="54"/>
      <c r="C30" s="56"/>
      <c r="D30" s="56"/>
      <c r="E30" s="56"/>
    </row>
    <row r="31" spans="1:5">
      <c r="A31" s="54" t="s">
        <v>38</v>
      </c>
      <c r="B31" s="54"/>
      <c r="C31" s="56"/>
      <c r="D31" s="56"/>
      <c r="E31" s="56"/>
    </row>
    <row r="32" spans="1:5">
      <c r="A32" s="54" t="s">
        <v>39</v>
      </c>
      <c r="B32" s="54"/>
      <c r="C32" s="56"/>
      <c r="D32" s="56"/>
      <c r="E32" s="56"/>
    </row>
    <row r="33" spans="1:5">
      <c r="A33" s="54" t="s">
        <v>40</v>
      </c>
      <c r="B33" s="54"/>
      <c r="C33" s="56"/>
      <c r="D33" s="56"/>
      <c r="E33" s="56"/>
    </row>
    <row r="34" spans="1:5">
      <c r="A34" s="54" t="s">
        <v>41</v>
      </c>
      <c r="B34" s="54"/>
      <c r="C34" s="56"/>
      <c r="D34" s="56"/>
      <c r="E34" s="56"/>
    </row>
    <row r="35" spans="1:5">
      <c r="A35" s="54" t="s">
        <v>42</v>
      </c>
      <c r="B35" s="54"/>
      <c r="C35" s="56"/>
      <c r="D35" s="56"/>
      <c r="E35" s="56"/>
    </row>
    <row r="36" spans="1:5">
      <c r="A36" s="54" t="s">
        <v>43</v>
      </c>
      <c r="B36" s="54"/>
      <c r="C36" s="56"/>
      <c r="D36" s="56"/>
      <c r="E36" s="56"/>
    </row>
    <row r="37" spans="1:5">
      <c r="A37" s="54" t="s">
        <v>44</v>
      </c>
      <c r="B37" s="54"/>
      <c r="C37" s="56"/>
      <c r="D37" s="56"/>
      <c r="E37" s="56"/>
    </row>
    <row r="38" spans="1:5">
      <c r="A38" s="54" t="s">
        <v>45</v>
      </c>
      <c r="B38" s="54"/>
      <c r="C38" s="56"/>
      <c r="D38" s="56"/>
      <c r="E38" s="56"/>
    </row>
    <row r="39" spans="1:5">
      <c r="A39" s="54" t="s">
        <v>46</v>
      </c>
      <c r="B39" s="54"/>
      <c r="C39" s="56"/>
      <c r="D39" s="56"/>
      <c r="E39" s="56"/>
    </row>
    <row r="40" spans="1:5">
      <c r="A40" s="54" t="s">
        <v>47</v>
      </c>
      <c r="B40" s="54"/>
      <c r="C40" s="56"/>
      <c r="D40" s="56"/>
      <c r="E40" s="56"/>
    </row>
    <row r="41" spans="1:5">
      <c r="A41" s="54" t="s">
        <v>49</v>
      </c>
      <c r="B41" s="54"/>
      <c r="C41" s="56"/>
      <c r="D41" s="56"/>
      <c r="E41" s="56"/>
    </row>
    <row r="42" spans="1:5">
      <c r="A42" s="54" t="s">
        <v>50</v>
      </c>
      <c r="B42" s="54"/>
      <c r="C42" s="56"/>
      <c r="D42" s="56"/>
      <c r="E42" s="56"/>
    </row>
    <row r="43" spans="1:5">
      <c r="A43" s="54" t="s">
        <v>52</v>
      </c>
      <c r="B43" s="54"/>
      <c r="C43" s="56"/>
      <c r="D43" s="56"/>
      <c r="E43" s="56"/>
    </row>
    <row r="44" spans="1:5">
      <c r="A44" s="54" t="s">
        <v>54</v>
      </c>
      <c r="B44" s="54"/>
      <c r="C44" s="56"/>
      <c r="D44" s="56"/>
      <c r="E44" s="56"/>
    </row>
    <row r="45" spans="1:5">
      <c r="A45" s="54" t="s">
        <v>56</v>
      </c>
      <c r="B45" s="54"/>
      <c r="C45" s="56"/>
      <c r="D45" s="56"/>
      <c r="E45" s="56"/>
    </row>
    <row r="46" spans="1:5">
      <c r="A46" s="54" t="s">
        <v>53</v>
      </c>
      <c r="B46" s="54"/>
      <c r="C46" s="56"/>
      <c r="D46" s="56"/>
      <c r="E46" s="56"/>
    </row>
    <row r="47" spans="1:5">
      <c r="A47" s="54" t="s">
        <v>57</v>
      </c>
      <c r="B47" s="54"/>
      <c r="C47" s="56"/>
      <c r="D47" s="56"/>
      <c r="E47" s="56"/>
    </row>
    <row r="48" spans="1:5">
      <c r="A48" s="54" t="s">
        <v>58</v>
      </c>
      <c r="B48" s="54"/>
      <c r="C48" s="56"/>
      <c r="D48" s="56"/>
      <c r="E48" s="56"/>
    </row>
    <row r="49" spans="1:5">
      <c r="A49" s="54" t="s">
        <v>59</v>
      </c>
      <c r="B49" s="54"/>
      <c r="C49" s="61"/>
      <c r="D49" s="61"/>
      <c r="E49" s="61"/>
    </row>
    <row r="50" spans="1:5">
      <c r="A50" s="54" t="s">
        <v>60</v>
      </c>
      <c r="B50" s="54"/>
      <c r="C50" s="61"/>
      <c r="D50" s="61"/>
      <c r="E50" s="61"/>
    </row>
    <row r="51" spans="1:5">
      <c r="A51" s="54" t="s">
        <v>61</v>
      </c>
      <c r="B51" s="54"/>
      <c r="C51" s="61"/>
      <c r="D51" s="61"/>
      <c r="E51" s="61"/>
    </row>
    <row r="52" spans="1:5">
      <c r="A52" s="54" t="s">
        <v>62</v>
      </c>
      <c r="B52" s="54"/>
      <c r="C52" s="56"/>
      <c r="D52" s="56"/>
      <c r="E52" s="56"/>
    </row>
    <row r="53" spans="1:5">
      <c r="A53" s="54" t="s">
        <v>63</v>
      </c>
      <c r="B53" s="54"/>
      <c r="C53" s="56"/>
      <c r="D53" s="56"/>
      <c r="E53" s="56"/>
    </row>
    <row r="54" spans="1:5">
      <c r="A54" s="54" t="s">
        <v>64</v>
      </c>
      <c r="B54" s="54"/>
      <c r="C54" s="56"/>
      <c r="D54" s="56"/>
      <c r="E54" s="56"/>
    </row>
    <row r="55" spans="1:5">
      <c r="A55" s="54" t="s">
        <v>65</v>
      </c>
      <c r="B55" s="54"/>
      <c r="C55" s="56"/>
      <c r="D55" s="56"/>
      <c r="E55" s="56"/>
    </row>
    <row r="56" spans="1:5">
      <c r="A56" s="54" t="s">
        <v>68</v>
      </c>
      <c r="B56" s="54"/>
      <c r="C56" s="56"/>
      <c r="D56" s="56"/>
      <c r="E56" s="56"/>
    </row>
    <row r="57" spans="1:5">
      <c r="A57" s="54" t="s">
        <v>70</v>
      </c>
      <c r="B57" s="54"/>
      <c r="C57" s="62"/>
      <c r="D57" s="62"/>
      <c r="E57" s="62"/>
    </row>
    <row r="58" spans="1:5">
      <c r="A58" s="54" t="s">
        <v>72</v>
      </c>
      <c r="B58" s="54"/>
      <c r="C58" s="62"/>
      <c r="D58" s="62"/>
      <c r="E58" s="62"/>
    </row>
    <row r="59" spans="1:5">
      <c r="A59" s="54" t="s">
        <v>74</v>
      </c>
      <c r="B59" s="54"/>
      <c r="C59" s="56"/>
      <c r="D59" s="56"/>
      <c r="E59" s="56"/>
    </row>
    <row r="60" spans="1:5">
      <c r="A60" s="54" t="s">
        <v>77</v>
      </c>
      <c r="B60" s="54"/>
      <c r="C60" s="56"/>
      <c r="D60" s="56"/>
      <c r="E60" s="56"/>
    </row>
    <row r="61" spans="1:5">
      <c r="A61" s="54" t="s">
        <v>79</v>
      </c>
      <c r="B61" s="54"/>
      <c r="C61" s="56"/>
      <c r="D61" s="56"/>
      <c r="E61" s="56"/>
    </row>
    <row r="62" spans="1:5">
      <c r="A62" s="54" t="s">
        <v>76</v>
      </c>
      <c r="B62" s="54"/>
      <c r="C62" s="56"/>
      <c r="D62" s="56"/>
      <c r="E62" s="56"/>
    </row>
    <row r="63" spans="1:5">
      <c r="A63" s="54" t="s">
        <v>78</v>
      </c>
      <c r="B63" s="54"/>
      <c r="C63" s="56"/>
      <c r="D63" s="56"/>
      <c r="E63" s="56"/>
    </row>
    <row r="64" spans="1:5">
      <c r="A64" s="54" t="s">
        <v>81</v>
      </c>
      <c r="B64" s="54"/>
      <c r="C64" s="56"/>
      <c r="D64" s="56"/>
      <c r="E64" s="56"/>
    </row>
    <row r="65" spans="1:5">
      <c r="A65" s="54" t="s">
        <v>84</v>
      </c>
      <c r="B65" s="54"/>
      <c r="C65" s="56"/>
      <c r="D65" s="56"/>
      <c r="E65" s="56"/>
    </row>
    <row r="66" spans="1:5">
      <c r="A66" s="54" t="s">
        <v>88</v>
      </c>
      <c r="B66" s="54"/>
      <c r="C66" s="56"/>
      <c r="D66" s="56"/>
      <c r="E66" s="56"/>
    </row>
    <row r="67" spans="1:5">
      <c r="A67" s="54" t="s">
        <v>91</v>
      </c>
      <c r="B67" s="54"/>
      <c r="C67" s="56"/>
      <c r="D67" s="56"/>
      <c r="E67" s="56"/>
    </row>
    <row r="68" spans="1:5">
      <c r="A68" s="54" t="s">
        <v>90</v>
      </c>
      <c r="B68" s="54"/>
      <c r="C68" s="56"/>
      <c r="D68" s="56"/>
      <c r="E68" s="56"/>
    </row>
    <row r="69" spans="1:5">
      <c r="A69" s="54" t="s">
        <v>93</v>
      </c>
      <c r="B69" s="54"/>
      <c r="C69" s="56"/>
      <c r="D69" s="56"/>
      <c r="E69" s="56"/>
    </row>
    <row r="70" spans="1:5">
      <c r="A70" s="54" t="s">
        <v>95</v>
      </c>
      <c r="B70" s="54"/>
      <c r="C70" s="56"/>
      <c r="D70" s="56"/>
      <c r="E70" s="56"/>
    </row>
    <row r="71" spans="1:5">
      <c r="A71" s="54" t="s">
        <v>96</v>
      </c>
      <c r="B71" s="54"/>
      <c r="C71" s="56"/>
      <c r="D71" s="56"/>
      <c r="E71" s="56"/>
    </row>
    <row r="72" spans="1:5">
      <c r="A72" s="54" t="s">
        <v>97</v>
      </c>
      <c r="B72" s="54"/>
      <c r="C72" s="56"/>
      <c r="D72" s="56"/>
      <c r="E72" s="56"/>
    </row>
    <row r="73" spans="1:5">
      <c r="A73" s="54" t="s">
        <v>98</v>
      </c>
      <c r="B73" s="54"/>
      <c r="C73" s="56"/>
      <c r="D73" s="56"/>
      <c r="E73" s="56"/>
    </row>
    <row r="74" spans="1:5">
      <c r="A74" s="54" t="s">
        <v>99</v>
      </c>
      <c r="B74" s="54"/>
      <c r="C74" s="56" t="e">
        <f>VLOOKUP(#REF!,'国资委-企业财务快报'!A:E,3,0)</f>
        <v>#REF!</v>
      </c>
      <c r="D74" s="56" t="e">
        <f>VLOOKUP(#REF!,'国资委-企业财务快报'!A:E,4,0)</f>
        <v>#REF!</v>
      </c>
      <c r="E74" s="56" t="e">
        <f>VLOOKUP(#REF!,'国资委-企业财务快报'!A:E,5,0)</f>
        <v>#REF!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L1965"/>
  <sheetViews>
    <sheetView workbookViewId="0">
      <selection sqref="A1:XFD1048576"/>
    </sheetView>
  </sheetViews>
  <sheetFormatPr defaultColWidth="9" defaultRowHeight="14"/>
  <cols>
    <col min="1" max="1" width="12.453125" style="7" customWidth="1"/>
    <col min="2" max="2" width="23.453125" style="7" customWidth="1"/>
    <col min="3" max="12" width="17.1796875" style="7" customWidth="1"/>
    <col min="13" max="16384" width="9" style="7"/>
  </cols>
  <sheetData>
    <row r="1" spans="1:12">
      <c r="A1" s="83" t="s">
        <v>4557</v>
      </c>
      <c r="B1" s="83"/>
      <c r="C1" s="83"/>
      <c r="D1" s="83"/>
      <c r="E1" s="83" t="s">
        <v>623</v>
      </c>
      <c r="F1" s="83"/>
      <c r="G1" s="83" t="s">
        <v>624</v>
      </c>
      <c r="H1" s="83"/>
      <c r="I1" s="83" t="s">
        <v>625</v>
      </c>
      <c r="J1" s="83"/>
      <c r="K1" s="83"/>
      <c r="L1" s="83"/>
    </row>
    <row r="2" spans="1:12">
      <c r="A2" s="84" t="s">
        <v>626</v>
      </c>
      <c r="B2" s="84" t="s">
        <v>627</v>
      </c>
      <c r="C2" s="84" t="s">
        <v>628</v>
      </c>
      <c r="D2" s="84" t="s">
        <v>628</v>
      </c>
      <c r="E2" s="84" t="s">
        <v>629</v>
      </c>
      <c r="F2" s="84" t="s">
        <v>629</v>
      </c>
      <c r="G2" s="84" t="s">
        <v>630</v>
      </c>
      <c r="H2" s="84" t="s">
        <v>630</v>
      </c>
      <c r="I2" s="84" t="s">
        <v>3</v>
      </c>
      <c r="J2" s="84" t="s">
        <v>3</v>
      </c>
      <c r="K2" s="84" t="s">
        <v>631</v>
      </c>
      <c r="L2" s="84" t="s">
        <v>631</v>
      </c>
    </row>
    <row r="3" spans="1:12">
      <c r="A3" s="84" t="s">
        <v>626</v>
      </c>
      <c r="B3" s="84" t="s">
        <v>627</v>
      </c>
      <c r="C3" s="8" t="s">
        <v>632</v>
      </c>
      <c r="D3" s="8" t="s">
        <v>633</v>
      </c>
      <c r="E3" s="8" t="s">
        <v>632</v>
      </c>
      <c r="F3" s="8" t="s">
        <v>633</v>
      </c>
      <c r="G3" s="8" t="s">
        <v>632</v>
      </c>
      <c r="H3" s="8" t="s">
        <v>633</v>
      </c>
      <c r="I3" s="8" t="s">
        <v>632</v>
      </c>
      <c r="J3" s="8" t="s">
        <v>633</v>
      </c>
      <c r="K3" s="8" t="s">
        <v>632</v>
      </c>
      <c r="L3" s="8" t="s">
        <v>633</v>
      </c>
    </row>
    <row r="4" spans="1:12">
      <c r="A4" s="9" t="s">
        <v>634</v>
      </c>
      <c r="B4" s="9" t="s">
        <v>635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>
      <c r="A5" s="9" t="s">
        <v>636</v>
      </c>
      <c r="B5" s="9" t="s">
        <v>637</v>
      </c>
      <c r="C5" s="10">
        <v>4304903.78</v>
      </c>
      <c r="D5" s="10"/>
      <c r="E5" s="10">
        <v>10633371.52</v>
      </c>
      <c r="F5" s="10"/>
      <c r="G5" s="10">
        <v>1973000.84</v>
      </c>
      <c r="H5" s="10">
        <v>5170051.38</v>
      </c>
      <c r="I5" s="10">
        <v>161976256.15000001</v>
      </c>
      <c r="J5" s="10">
        <v>158844838.94999999</v>
      </c>
      <c r="K5" s="10">
        <v>7436320.9800000004</v>
      </c>
      <c r="L5" s="10"/>
    </row>
    <row r="6" spans="1:12">
      <c r="A6" s="9" t="s">
        <v>638</v>
      </c>
      <c r="B6" s="9" t="s">
        <v>639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>
      <c r="A7" s="9" t="s">
        <v>640</v>
      </c>
      <c r="B7" s="9" t="s">
        <v>641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>
      <c r="A8" s="9" t="s">
        <v>642</v>
      </c>
      <c r="B8" s="9" t="s">
        <v>643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>
      <c r="A9" s="9" t="s">
        <v>644</v>
      </c>
      <c r="B9" s="9" t="s">
        <v>645</v>
      </c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>
      <c r="A10" s="9" t="s">
        <v>646</v>
      </c>
      <c r="B10" s="9" t="s">
        <v>647</v>
      </c>
      <c r="C10" s="10">
        <v>221657.24</v>
      </c>
      <c r="D10" s="10"/>
      <c r="E10" s="10">
        <v>3197637.28</v>
      </c>
      <c r="F10" s="10"/>
      <c r="G10" s="10">
        <v>719461.91</v>
      </c>
      <c r="H10" s="10">
        <v>1306413.92</v>
      </c>
      <c r="I10" s="10">
        <v>28099473.670000002</v>
      </c>
      <c r="J10" s="10">
        <v>25710445.640000001</v>
      </c>
      <c r="K10" s="10">
        <v>2610685.27</v>
      </c>
      <c r="L10" s="10"/>
    </row>
    <row r="11" spans="1:12">
      <c r="A11" s="9" t="s">
        <v>648</v>
      </c>
      <c r="B11" s="9" t="s">
        <v>649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>
      <c r="A12" s="9" t="s">
        <v>650</v>
      </c>
      <c r="B12" s="9" t="s">
        <v>651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>
      <c r="A13" s="9" t="s">
        <v>652</v>
      </c>
      <c r="B13" s="9" t="s">
        <v>653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>
      <c r="A14" s="9" t="s">
        <v>654</v>
      </c>
      <c r="B14" s="9" t="s">
        <v>655</v>
      </c>
      <c r="C14" s="10"/>
      <c r="D14" s="10"/>
      <c r="E14" s="10">
        <v>1954899.34</v>
      </c>
      <c r="F14" s="10"/>
      <c r="G14" s="10">
        <v>75403.289999999994</v>
      </c>
      <c r="H14" s="10">
        <v>23511.11</v>
      </c>
      <c r="I14" s="10">
        <v>5199928.09</v>
      </c>
      <c r="J14" s="10">
        <v>3193136.57</v>
      </c>
      <c r="K14" s="10">
        <v>2006791.52</v>
      </c>
      <c r="L14" s="10"/>
    </row>
    <row r="15" spans="1:12">
      <c r="A15" s="9" t="s">
        <v>656</v>
      </c>
      <c r="B15" s="9" t="s">
        <v>657</v>
      </c>
      <c r="C15" s="10"/>
      <c r="D15" s="10"/>
      <c r="E15" s="10">
        <v>130620.84</v>
      </c>
      <c r="F15" s="10"/>
      <c r="G15" s="10">
        <v>45135.31</v>
      </c>
      <c r="H15" s="10">
        <v>45683.11</v>
      </c>
      <c r="I15" s="10">
        <v>10051568.23</v>
      </c>
      <c r="J15" s="10">
        <v>9921495.1899999995</v>
      </c>
      <c r="K15" s="10">
        <v>130073.04</v>
      </c>
      <c r="L15" s="10"/>
    </row>
    <row r="16" spans="1:12">
      <c r="A16" s="9" t="s">
        <v>658</v>
      </c>
      <c r="B16" s="9" t="s">
        <v>659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>
      <c r="A17" s="9" t="s">
        <v>660</v>
      </c>
      <c r="B17" s="9" t="s">
        <v>661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9" t="s">
        <v>662</v>
      </c>
      <c r="B18" s="9" t="s">
        <v>663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>
      <c r="A19" s="9" t="s">
        <v>664</v>
      </c>
      <c r="B19" s="9" t="s">
        <v>665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>
      <c r="A20" s="9" t="s">
        <v>666</v>
      </c>
      <c r="B20" s="9" t="s">
        <v>667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>
      <c r="A21" s="9" t="s">
        <v>668</v>
      </c>
      <c r="B21" s="9" t="s">
        <v>669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>
      <c r="A22" s="9" t="s">
        <v>670</v>
      </c>
      <c r="B22" s="9" t="s">
        <v>671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>
      <c r="A23" s="9" t="s">
        <v>672</v>
      </c>
      <c r="B23" s="9" t="s">
        <v>673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>
      <c r="A24" s="9" t="s">
        <v>674</v>
      </c>
      <c r="B24" s="9" t="s">
        <v>675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>
      <c r="A25" s="9" t="s">
        <v>676</v>
      </c>
      <c r="B25" s="9" t="s">
        <v>677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>
      <c r="A26" s="9" t="s">
        <v>678</v>
      </c>
      <c r="B26" s="9" t="s">
        <v>679</v>
      </c>
      <c r="C26" s="10">
        <v>2645782.2599999998</v>
      </c>
      <c r="D26" s="10"/>
      <c r="E26" s="10">
        <v>4551325.08</v>
      </c>
      <c r="F26" s="10"/>
      <c r="G26" s="10">
        <v>1003535.83</v>
      </c>
      <c r="H26" s="10">
        <v>3717105.74</v>
      </c>
      <c r="I26" s="10">
        <v>117443690.98999999</v>
      </c>
      <c r="J26" s="10">
        <v>118251718.08</v>
      </c>
      <c r="K26" s="10">
        <v>1837755.17</v>
      </c>
      <c r="L26" s="10"/>
    </row>
    <row r="27" spans="1:12">
      <c r="A27" s="9" t="s">
        <v>680</v>
      </c>
      <c r="B27" s="9" t="s">
        <v>681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>
      <c r="A28" s="9" t="s">
        <v>682</v>
      </c>
      <c r="B28" s="9" t="s">
        <v>683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>
      <c r="A29" s="9" t="s">
        <v>684</v>
      </c>
      <c r="B29" s="9" t="s">
        <v>685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>
      <c r="A30" s="9" t="s">
        <v>686</v>
      </c>
      <c r="B30" s="9" t="s">
        <v>687</v>
      </c>
      <c r="C30" s="10">
        <v>1437464.28</v>
      </c>
      <c r="D30" s="10"/>
      <c r="E30" s="10">
        <v>784320.07</v>
      </c>
      <c r="F30" s="10"/>
      <c r="G30" s="10">
        <v>129464.5</v>
      </c>
      <c r="H30" s="10">
        <v>77337.5</v>
      </c>
      <c r="I30" s="10">
        <v>837026.26</v>
      </c>
      <c r="J30" s="10">
        <v>1438043.47</v>
      </c>
      <c r="K30" s="10">
        <v>836447.07</v>
      </c>
      <c r="L30" s="10"/>
    </row>
    <row r="31" spans="1:12">
      <c r="A31" s="9" t="s">
        <v>688</v>
      </c>
      <c r="B31" s="9" t="s">
        <v>689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>
      <c r="A32" s="9" t="s">
        <v>690</v>
      </c>
      <c r="B32" s="9" t="s">
        <v>691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>
      <c r="A33" s="9" t="s">
        <v>692</v>
      </c>
      <c r="B33" s="9" t="s">
        <v>693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>
      <c r="A34" s="9" t="s">
        <v>694</v>
      </c>
      <c r="B34" s="9" t="s">
        <v>695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>
      <c r="A35" s="9" t="s">
        <v>696</v>
      </c>
      <c r="B35" s="9" t="s">
        <v>697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>
      <c r="A36" s="9" t="s">
        <v>698</v>
      </c>
      <c r="B36" s="9" t="s">
        <v>699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>
      <c r="A37" s="9" t="s">
        <v>700</v>
      </c>
      <c r="B37" s="9" t="s">
        <v>701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>
      <c r="A38" s="9" t="s">
        <v>702</v>
      </c>
      <c r="B38" s="9" t="s">
        <v>703</v>
      </c>
      <c r="C38" s="10"/>
      <c r="D38" s="10"/>
      <c r="E38" s="10">
        <v>14568.91</v>
      </c>
      <c r="F38" s="10"/>
      <c r="G38" s="10"/>
      <c r="H38" s="10"/>
      <c r="I38" s="10">
        <v>344568.91</v>
      </c>
      <c r="J38" s="10">
        <v>330000</v>
      </c>
      <c r="K38" s="10">
        <v>14568.91</v>
      </c>
      <c r="L38" s="10"/>
    </row>
    <row r="39" spans="1:12">
      <c r="A39" s="9" t="s">
        <v>704</v>
      </c>
      <c r="B39" s="9" t="s">
        <v>705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>
      <c r="A40" s="9" t="s">
        <v>706</v>
      </c>
      <c r="B40" s="9" t="s">
        <v>707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>
      <c r="A41" s="9" t="s">
        <v>708</v>
      </c>
      <c r="B41" s="9" t="s">
        <v>709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>
      <c r="A42" s="9" t="s">
        <v>710</v>
      </c>
      <c r="B42" s="9" t="s">
        <v>711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>
      <c r="A43" s="9" t="s">
        <v>712</v>
      </c>
      <c r="B43" s="9" t="s">
        <v>713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>
      <c r="A44" s="9" t="s">
        <v>714</v>
      </c>
      <c r="B44" s="9" t="s">
        <v>715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>
      <c r="A45" s="9" t="s">
        <v>716</v>
      </c>
      <c r="B45" s="9" t="s">
        <v>717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>
      <c r="A46" s="9" t="s">
        <v>718</v>
      </c>
      <c r="B46" s="9" t="s">
        <v>719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>
      <c r="A47" s="9" t="s">
        <v>720</v>
      </c>
      <c r="B47" s="9" t="s">
        <v>721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>
      <c r="A48" s="9" t="s">
        <v>722</v>
      </c>
      <c r="B48" s="9" t="s">
        <v>723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>
      <c r="A49" s="9" t="s">
        <v>724</v>
      </c>
      <c r="B49" s="9" t="s">
        <v>725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>
      <c r="A50" s="9" t="s">
        <v>726</v>
      </c>
      <c r="B50" s="9" t="s">
        <v>727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>
      <c r="A51" s="9" t="s">
        <v>728</v>
      </c>
      <c r="B51" s="9" t="s">
        <v>729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>
      <c r="A52" s="9" t="s">
        <v>730</v>
      </c>
      <c r="B52" s="9" t="s">
        <v>731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>
      <c r="A53" s="9" t="s">
        <v>732</v>
      </c>
      <c r="B53" s="9" t="s">
        <v>733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>
      <c r="A54" s="9" t="s">
        <v>734</v>
      </c>
      <c r="B54" s="9" t="s">
        <v>735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>
      <c r="A55" s="9" t="s">
        <v>736</v>
      </c>
      <c r="B55" s="9" t="s">
        <v>737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>
      <c r="A56" s="9" t="s">
        <v>738</v>
      </c>
      <c r="B56" s="9" t="s">
        <v>739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>
      <c r="A57" s="9" t="s">
        <v>740</v>
      </c>
      <c r="B57" s="9" t="s">
        <v>741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>
      <c r="A58" s="9" t="s">
        <v>742</v>
      </c>
      <c r="B58" s="9" t="s">
        <v>743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>
      <c r="A59" s="9" t="s">
        <v>744</v>
      </c>
      <c r="B59" s="9" t="s">
        <v>745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>
      <c r="A60" s="9" t="s">
        <v>746</v>
      </c>
      <c r="B60" s="9" t="s">
        <v>747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>
      <c r="A61" s="9" t="s">
        <v>748</v>
      </c>
      <c r="B61" s="9" t="s">
        <v>749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>
      <c r="A62" s="9" t="s">
        <v>750</v>
      </c>
      <c r="B62" s="9" t="s">
        <v>751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>
      <c r="A63" s="9" t="s">
        <v>752</v>
      </c>
      <c r="B63" s="9" t="s">
        <v>753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>
      <c r="A64" s="9" t="s">
        <v>754</v>
      </c>
      <c r="B64" s="9" t="s">
        <v>755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>
      <c r="A65" s="9" t="s">
        <v>756</v>
      </c>
      <c r="B65" s="9" t="s">
        <v>757</v>
      </c>
      <c r="C65" s="10">
        <v>75352.62</v>
      </c>
      <c r="D65" s="10"/>
      <c r="E65" s="10">
        <v>382461.92</v>
      </c>
      <c r="F65" s="10"/>
      <c r="G65" s="10">
        <v>881538.34</v>
      </c>
      <c r="H65" s="10">
        <v>670763.06999999995</v>
      </c>
      <c r="I65" s="10">
        <v>5254019.74</v>
      </c>
      <c r="J65" s="10">
        <v>4736135.17</v>
      </c>
      <c r="K65" s="10">
        <v>593237.18999999994</v>
      </c>
      <c r="L65" s="10"/>
    </row>
    <row r="66" spans="1:12">
      <c r="A66" s="9" t="s">
        <v>758</v>
      </c>
      <c r="B66" s="9" t="s">
        <v>759</v>
      </c>
      <c r="C66" s="10"/>
      <c r="D66" s="10">
        <v>3150</v>
      </c>
      <c r="E66" s="10">
        <v>340257.3</v>
      </c>
      <c r="F66" s="10"/>
      <c r="G66" s="10">
        <v>226525.27</v>
      </c>
      <c r="H66" s="10">
        <v>15750</v>
      </c>
      <c r="I66" s="10">
        <v>2388392.25</v>
      </c>
      <c r="J66" s="10">
        <v>1834209.68</v>
      </c>
      <c r="K66" s="10">
        <v>551032.56999999995</v>
      </c>
      <c r="L66" s="10"/>
    </row>
    <row r="67" spans="1:12">
      <c r="A67" s="9" t="s">
        <v>760</v>
      </c>
      <c r="B67" s="9" t="s">
        <v>761</v>
      </c>
      <c r="C67" s="10"/>
      <c r="D67" s="10">
        <v>3150</v>
      </c>
      <c r="E67" s="10"/>
      <c r="F67" s="10">
        <v>752409.68</v>
      </c>
      <c r="G67" s="10"/>
      <c r="H67" s="10">
        <v>15750</v>
      </c>
      <c r="I67" s="10"/>
      <c r="J67" s="10">
        <v>765009.68</v>
      </c>
      <c r="K67" s="10"/>
      <c r="L67" s="10">
        <v>768159.68</v>
      </c>
    </row>
    <row r="68" spans="1:12">
      <c r="A68" s="9" t="s">
        <v>762</v>
      </c>
      <c r="B68" s="9" t="s">
        <v>763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>
      <c r="A69" s="9" t="s">
        <v>764</v>
      </c>
      <c r="B69" s="9" t="s">
        <v>765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>
      <c r="A70" s="9" t="s">
        <v>766</v>
      </c>
      <c r="B70" s="9" t="s">
        <v>767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>
      <c r="A71" s="9" t="s">
        <v>768</v>
      </c>
      <c r="B71" s="9" t="s">
        <v>769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>
      <c r="A72" s="9" t="s">
        <v>770</v>
      </c>
      <c r="B72" s="9" t="s">
        <v>771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>
      <c r="A73" s="9" t="s">
        <v>772</v>
      </c>
      <c r="B73" s="9" t="s">
        <v>773</v>
      </c>
      <c r="C73" s="10"/>
      <c r="D73" s="10"/>
      <c r="E73" s="10"/>
      <c r="F73" s="10">
        <v>1069200</v>
      </c>
      <c r="G73" s="10"/>
      <c r="H73" s="10"/>
      <c r="I73" s="10"/>
      <c r="J73" s="10">
        <v>1069200</v>
      </c>
      <c r="K73" s="10"/>
      <c r="L73" s="10">
        <v>1069200</v>
      </c>
    </row>
    <row r="74" spans="1:12">
      <c r="A74" s="9" t="s">
        <v>774</v>
      </c>
      <c r="B74" s="9" t="s">
        <v>775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>
      <c r="A75" s="9" t="s">
        <v>776</v>
      </c>
      <c r="B75" s="9" t="s">
        <v>777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>
      <c r="A76" s="9" t="s">
        <v>778</v>
      </c>
      <c r="B76" s="9" t="s">
        <v>779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>
      <c r="A77" s="9" t="s">
        <v>780</v>
      </c>
      <c r="B77" s="9" t="s">
        <v>781</v>
      </c>
      <c r="C77" s="10"/>
      <c r="D77" s="10"/>
      <c r="E77" s="10">
        <v>2161866.98</v>
      </c>
      <c r="F77" s="10"/>
      <c r="G77" s="10">
        <v>226525.27</v>
      </c>
      <c r="H77" s="10"/>
      <c r="I77" s="10">
        <v>2388392.25</v>
      </c>
      <c r="J77" s="10"/>
      <c r="K77" s="10">
        <v>2388392.25</v>
      </c>
      <c r="L77" s="10"/>
    </row>
    <row r="78" spans="1:12">
      <c r="A78" s="9" t="s">
        <v>782</v>
      </c>
      <c r="B78" s="9" t="s">
        <v>783</v>
      </c>
      <c r="C78" s="10"/>
      <c r="D78" s="10"/>
      <c r="E78" s="10">
        <v>2161866.98</v>
      </c>
      <c r="F78" s="10"/>
      <c r="G78" s="10">
        <v>226525.27</v>
      </c>
      <c r="H78" s="10"/>
      <c r="I78" s="10">
        <v>2388392.25</v>
      </c>
      <c r="J78" s="10"/>
      <c r="K78" s="10">
        <v>2388392.25</v>
      </c>
      <c r="L78" s="10"/>
    </row>
    <row r="79" spans="1:12">
      <c r="A79" s="9" t="s">
        <v>784</v>
      </c>
      <c r="B79" s="9" t="s">
        <v>785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>
      <c r="A80" s="9" t="s">
        <v>786</v>
      </c>
      <c r="B80" s="9" t="s">
        <v>787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>
      <c r="A81" s="9" t="s">
        <v>788</v>
      </c>
      <c r="B81" s="9" t="s">
        <v>789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1:12">
      <c r="A82" s="9" t="s">
        <v>790</v>
      </c>
      <c r="B82" s="9" t="s">
        <v>791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>
      <c r="A83" s="9" t="s">
        <v>792</v>
      </c>
      <c r="B83" s="9" t="s">
        <v>793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>
      <c r="A84" s="9" t="s">
        <v>794</v>
      </c>
      <c r="B84" s="9" t="s">
        <v>795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1:12">
      <c r="A85" s="9" t="s">
        <v>796</v>
      </c>
      <c r="B85" s="9" t="s">
        <v>797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>
      <c r="A86" s="9" t="s">
        <v>798</v>
      </c>
      <c r="B86" s="9" t="s">
        <v>799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>
      <c r="A87" s="9" t="s">
        <v>800</v>
      </c>
      <c r="B87" s="9" t="s">
        <v>801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>
      <c r="A88" s="9" t="s">
        <v>802</v>
      </c>
      <c r="B88" s="9" t="s">
        <v>803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>
      <c r="A89" s="9" t="s">
        <v>804</v>
      </c>
      <c r="B89" s="9" t="s">
        <v>805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1:12">
      <c r="A90" s="9" t="s">
        <v>806</v>
      </c>
      <c r="B90" s="9" t="s">
        <v>807</v>
      </c>
      <c r="C90" s="10">
        <v>78502.62</v>
      </c>
      <c r="D90" s="10"/>
      <c r="E90" s="10">
        <v>42204.62</v>
      </c>
      <c r="F90" s="10"/>
      <c r="G90" s="10">
        <v>655013.06999999995</v>
      </c>
      <c r="H90" s="10">
        <v>655013.06999999995</v>
      </c>
      <c r="I90" s="10">
        <v>2865627.49</v>
      </c>
      <c r="J90" s="10">
        <v>2901925.49</v>
      </c>
      <c r="K90" s="10">
        <v>42204.62</v>
      </c>
      <c r="L90" s="10"/>
    </row>
    <row r="91" spans="1:12">
      <c r="A91" s="9" t="s">
        <v>808</v>
      </c>
      <c r="B91" s="9" t="s">
        <v>809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>
      <c r="A92" s="9" t="s">
        <v>810</v>
      </c>
      <c r="B92" s="9" t="s">
        <v>811</v>
      </c>
      <c r="C92" s="10">
        <v>78502.62</v>
      </c>
      <c r="D92" s="10"/>
      <c r="E92" s="10">
        <v>42204.62</v>
      </c>
      <c r="F92" s="10"/>
      <c r="G92" s="10">
        <v>655013.06999999995</v>
      </c>
      <c r="H92" s="10">
        <v>655013.06999999995</v>
      </c>
      <c r="I92" s="10">
        <v>2865627.49</v>
      </c>
      <c r="J92" s="10">
        <v>2901925.49</v>
      </c>
      <c r="K92" s="10">
        <v>42204.62</v>
      </c>
      <c r="L92" s="10"/>
    </row>
    <row r="93" spans="1:12">
      <c r="A93" s="9" t="s">
        <v>812</v>
      </c>
      <c r="B93" s="9" t="s">
        <v>813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>
      <c r="A94" s="9" t="s">
        <v>814</v>
      </c>
      <c r="B94" s="9" t="s">
        <v>815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>
      <c r="A95" s="9" t="s">
        <v>816</v>
      </c>
      <c r="B95" s="9" t="s">
        <v>817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>
      <c r="A96" s="9" t="s">
        <v>818</v>
      </c>
      <c r="B96" s="9" t="s">
        <v>819</v>
      </c>
      <c r="C96" s="10">
        <v>78502.62</v>
      </c>
      <c r="D96" s="10"/>
      <c r="E96" s="10">
        <v>42204.62</v>
      </c>
      <c r="F96" s="10"/>
      <c r="G96" s="10">
        <v>655013.06999999995</v>
      </c>
      <c r="H96" s="10">
        <v>655013.06999999995</v>
      </c>
      <c r="I96" s="10">
        <v>2865627.49</v>
      </c>
      <c r="J96" s="10">
        <v>2901925.49</v>
      </c>
      <c r="K96" s="10">
        <v>42204.62</v>
      </c>
      <c r="L96" s="10"/>
    </row>
    <row r="97" spans="1:12">
      <c r="A97" s="9" t="s">
        <v>820</v>
      </c>
      <c r="B97" s="9" t="s">
        <v>821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>
      <c r="A98" s="9" t="s">
        <v>822</v>
      </c>
      <c r="B98" s="9" t="s">
        <v>823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>
      <c r="A99" s="9" t="s">
        <v>824</v>
      </c>
      <c r="B99" s="9" t="s">
        <v>825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>
      <c r="A100" s="9" t="s">
        <v>826</v>
      </c>
      <c r="B100" s="9" t="s">
        <v>827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>
      <c r="A101" s="9" t="s">
        <v>828</v>
      </c>
      <c r="B101" s="9" t="s">
        <v>829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>
      <c r="A102" s="9" t="s">
        <v>830</v>
      </c>
      <c r="B102" s="9" t="s">
        <v>831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>
      <c r="A103" s="9" t="s">
        <v>832</v>
      </c>
      <c r="B103" s="9" t="s">
        <v>833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>
      <c r="A104" s="9" t="s">
        <v>834</v>
      </c>
      <c r="B104" s="9" t="s">
        <v>835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>
      <c r="A105" s="9" t="s">
        <v>836</v>
      </c>
      <c r="B105" s="9" t="s">
        <v>837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>
      <c r="A106" s="9" t="s">
        <v>838</v>
      </c>
      <c r="B106" s="9" t="s">
        <v>839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>
      <c r="A107" s="9" t="s">
        <v>840</v>
      </c>
      <c r="B107" s="9" t="s">
        <v>841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12">
      <c r="A108" s="9" t="s">
        <v>842</v>
      </c>
      <c r="B108" s="9" t="s">
        <v>843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1:12">
      <c r="A109" s="9" t="s">
        <v>844</v>
      </c>
      <c r="B109" s="9" t="s">
        <v>845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>
      <c r="A110" s="9" t="s">
        <v>846</v>
      </c>
      <c r="B110" s="9" t="s">
        <v>847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>
      <c r="A111" s="9" t="s">
        <v>848</v>
      </c>
      <c r="B111" s="9" t="s">
        <v>849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>
      <c r="A112" s="9" t="s">
        <v>850</v>
      </c>
      <c r="B112" s="9" t="s">
        <v>851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>
      <c r="A113" s="9" t="s">
        <v>852</v>
      </c>
      <c r="B113" s="9" t="s">
        <v>853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1:12">
      <c r="A114" s="9" t="s">
        <v>854</v>
      </c>
      <c r="B114" s="9" t="s">
        <v>855</v>
      </c>
      <c r="C114" s="10"/>
      <c r="D114" s="10">
        <v>45858638.189999998</v>
      </c>
      <c r="E114" s="10"/>
      <c r="F114" s="10">
        <v>52534796.229999997</v>
      </c>
      <c r="G114" s="10">
        <v>2817765.93</v>
      </c>
      <c r="H114" s="10">
        <v>2137983.0099999998</v>
      </c>
      <c r="I114" s="10">
        <v>177963679.19999999</v>
      </c>
      <c r="J114" s="10">
        <v>183960054.31999999</v>
      </c>
      <c r="K114" s="10"/>
      <c r="L114" s="10">
        <v>51855013.310000002</v>
      </c>
    </row>
    <row r="115" spans="1:12">
      <c r="A115" s="9" t="s">
        <v>856</v>
      </c>
      <c r="B115" s="9" t="s">
        <v>857</v>
      </c>
      <c r="C115" s="10"/>
      <c r="D115" s="10">
        <v>308259.68</v>
      </c>
      <c r="E115" s="10"/>
      <c r="F115" s="10">
        <v>691287.87</v>
      </c>
      <c r="G115" s="10">
        <v>691287.87</v>
      </c>
      <c r="H115" s="10"/>
      <c r="I115" s="10">
        <v>707576.42</v>
      </c>
      <c r="J115" s="10">
        <v>399316.74</v>
      </c>
      <c r="K115" s="10"/>
      <c r="L115" s="10"/>
    </row>
    <row r="116" spans="1:12">
      <c r="A116" s="9" t="s">
        <v>858</v>
      </c>
      <c r="B116" s="9" t="s">
        <v>859</v>
      </c>
      <c r="C116" s="10"/>
      <c r="D116" s="10">
        <v>308259.68</v>
      </c>
      <c r="E116" s="10"/>
      <c r="F116" s="10">
        <v>691287.87</v>
      </c>
      <c r="G116" s="10">
        <v>691287.87</v>
      </c>
      <c r="H116" s="10"/>
      <c r="I116" s="10">
        <v>707576.42</v>
      </c>
      <c r="J116" s="10">
        <v>399316.74</v>
      </c>
      <c r="K116" s="10"/>
      <c r="L116" s="10"/>
    </row>
    <row r="117" spans="1:12">
      <c r="A117" s="9" t="s">
        <v>860</v>
      </c>
      <c r="B117" s="9" t="s">
        <v>861</v>
      </c>
      <c r="C117" s="10"/>
      <c r="D117" s="10">
        <v>308259.68</v>
      </c>
      <c r="E117" s="10"/>
      <c r="F117" s="10">
        <v>691287.87</v>
      </c>
      <c r="G117" s="10">
        <v>691287.87</v>
      </c>
      <c r="H117" s="10"/>
      <c r="I117" s="10">
        <v>707576.42</v>
      </c>
      <c r="J117" s="10">
        <v>399316.74</v>
      </c>
      <c r="K117" s="10"/>
      <c r="L117" s="10"/>
    </row>
    <row r="118" spans="1:12">
      <c r="A118" s="9" t="s">
        <v>862</v>
      </c>
      <c r="B118" s="9" t="s">
        <v>863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>
      <c r="A119" s="9" t="s">
        <v>864</v>
      </c>
      <c r="B119" s="9" t="s">
        <v>865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>
      <c r="A120" s="9" t="s">
        <v>866</v>
      </c>
      <c r="B120" s="9" t="s">
        <v>867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>
      <c r="A121" s="9" t="s">
        <v>868</v>
      </c>
      <c r="B121" s="9" t="s">
        <v>869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>
      <c r="A122" s="9" t="s">
        <v>870</v>
      </c>
      <c r="B122" s="9" t="s">
        <v>871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>
      <c r="A123" s="9" t="s">
        <v>872</v>
      </c>
      <c r="B123" s="9" t="s">
        <v>873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>
      <c r="A124" s="9" t="s">
        <v>874</v>
      </c>
      <c r="B124" s="9" t="s">
        <v>875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>
      <c r="A125" s="9" t="s">
        <v>876</v>
      </c>
      <c r="B125" s="9" t="s">
        <v>877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>
      <c r="A126" s="9" t="s">
        <v>878</v>
      </c>
      <c r="B126" s="9" t="s">
        <v>879</v>
      </c>
      <c r="C126" s="10"/>
      <c r="D126" s="10">
        <v>45550378.509999998</v>
      </c>
      <c r="E126" s="10"/>
      <c r="F126" s="10">
        <v>51843508.359999999</v>
      </c>
      <c r="G126" s="10">
        <v>2126478.06</v>
      </c>
      <c r="H126" s="10">
        <v>2137983.0099999998</v>
      </c>
      <c r="I126" s="10">
        <v>177256102.78</v>
      </c>
      <c r="J126" s="10">
        <v>183560737.58000001</v>
      </c>
      <c r="K126" s="10"/>
      <c r="L126" s="10">
        <v>51855013.310000002</v>
      </c>
    </row>
    <row r="127" spans="1:12">
      <c r="A127" s="9" t="s">
        <v>880</v>
      </c>
      <c r="B127" s="9" t="s">
        <v>881</v>
      </c>
      <c r="C127" s="10"/>
      <c r="D127" s="10">
        <v>45550378.509999998</v>
      </c>
      <c r="E127" s="10"/>
      <c r="F127" s="10">
        <v>51843508.359999999</v>
      </c>
      <c r="G127" s="10">
        <v>2126478.06</v>
      </c>
      <c r="H127" s="10">
        <v>2137983.0099999998</v>
      </c>
      <c r="I127" s="10">
        <v>177256102.78</v>
      </c>
      <c r="J127" s="10">
        <v>183560737.58000001</v>
      </c>
      <c r="K127" s="10"/>
      <c r="L127" s="10">
        <v>51855013.310000002</v>
      </c>
    </row>
    <row r="128" spans="1:12">
      <c r="A128" s="9" t="s">
        <v>882</v>
      </c>
      <c r="B128" s="9" t="s">
        <v>883</v>
      </c>
      <c r="C128" s="10"/>
      <c r="D128" s="10">
        <v>45550378.509999998</v>
      </c>
      <c r="E128" s="10"/>
      <c r="F128" s="10">
        <v>9992866.8399999999</v>
      </c>
      <c r="G128" s="10">
        <v>2126478.06</v>
      </c>
      <c r="H128" s="10">
        <v>2137983.0099999998</v>
      </c>
      <c r="I128" s="10">
        <v>177256102.78</v>
      </c>
      <c r="J128" s="10">
        <v>141710096.06</v>
      </c>
      <c r="K128" s="10"/>
      <c r="L128" s="10">
        <v>10004371.789999999</v>
      </c>
    </row>
    <row r="129" spans="1:12">
      <c r="A129" s="9" t="s">
        <v>884</v>
      </c>
      <c r="B129" s="9" t="s">
        <v>885</v>
      </c>
      <c r="C129" s="10"/>
      <c r="D129" s="10"/>
      <c r="E129" s="10"/>
      <c r="F129" s="10">
        <v>41850641.520000003</v>
      </c>
      <c r="G129" s="10"/>
      <c r="H129" s="10"/>
      <c r="I129" s="10"/>
      <c r="J129" s="10">
        <v>41850641.520000003</v>
      </c>
      <c r="K129" s="10"/>
      <c r="L129" s="10">
        <v>41850641.520000003</v>
      </c>
    </row>
    <row r="130" spans="1:12">
      <c r="A130" s="9" t="s">
        <v>886</v>
      </c>
      <c r="B130" s="9" t="s">
        <v>887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>
      <c r="A131" s="9" t="s">
        <v>888</v>
      </c>
      <c r="B131" s="9" t="s">
        <v>889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>
      <c r="A132" s="9" t="s">
        <v>890</v>
      </c>
      <c r="B132" s="9" t="s">
        <v>891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1:12">
      <c r="A133" s="9" t="s">
        <v>892</v>
      </c>
      <c r="B133" s="9" t="s">
        <v>893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1:12">
      <c r="A134" s="9" t="s">
        <v>894</v>
      </c>
      <c r="B134" s="9" t="s">
        <v>895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1:12">
      <c r="A135" s="9" t="s">
        <v>896</v>
      </c>
      <c r="B135" s="9" t="s">
        <v>897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1:12">
      <c r="A136" s="9" t="s">
        <v>898</v>
      </c>
      <c r="B136" s="9" t="s">
        <v>899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1:12">
      <c r="A137" s="9" t="s">
        <v>900</v>
      </c>
      <c r="B137" s="9" t="s">
        <v>901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1:12">
      <c r="A138" s="9" t="s">
        <v>902</v>
      </c>
      <c r="B138" s="9" t="s">
        <v>903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1:12">
      <c r="A139" s="9" t="s">
        <v>904</v>
      </c>
      <c r="B139" s="9" t="s">
        <v>905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1:12">
      <c r="A140" s="9" t="s">
        <v>906</v>
      </c>
      <c r="B140" s="9" t="s">
        <v>907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1:12">
      <c r="A141" s="9" t="s">
        <v>908</v>
      </c>
      <c r="B141" s="9" t="s">
        <v>909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1:12">
      <c r="A142" s="9" t="s">
        <v>910</v>
      </c>
      <c r="B142" s="9" t="s">
        <v>911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1:12">
      <c r="A143" s="9" t="s">
        <v>912</v>
      </c>
      <c r="B143" s="9" t="s">
        <v>913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1:12">
      <c r="A144" s="9" t="s">
        <v>914</v>
      </c>
      <c r="B144" s="9" t="s">
        <v>915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12">
      <c r="A145" s="9" t="s">
        <v>916</v>
      </c>
      <c r="B145" s="9" t="s">
        <v>917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1:12">
      <c r="A146" s="9" t="s">
        <v>918</v>
      </c>
      <c r="B146" s="9" t="s">
        <v>919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1:12">
      <c r="A147" s="9" t="s">
        <v>920</v>
      </c>
      <c r="B147" s="9" t="s">
        <v>921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1:12">
      <c r="A148" s="9" t="s">
        <v>922</v>
      </c>
      <c r="B148" s="9" t="s">
        <v>923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1:12">
      <c r="A149" s="9" t="s">
        <v>924</v>
      </c>
      <c r="B149" s="9" t="s">
        <v>925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1:12">
      <c r="A150" s="9" t="s">
        <v>926</v>
      </c>
      <c r="B150" s="9" t="s">
        <v>927</v>
      </c>
      <c r="C150" s="10"/>
      <c r="D150" s="10">
        <v>3900000</v>
      </c>
      <c r="E150" s="10"/>
      <c r="F150" s="10">
        <v>8163941.7800000003</v>
      </c>
      <c r="G150" s="10">
        <v>510.35</v>
      </c>
      <c r="H150" s="10">
        <v>45000</v>
      </c>
      <c r="I150" s="10">
        <v>36726.76</v>
      </c>
      <c r="J150" s="10">
        <v>4345158.1900000004</v>
      </c>
      <c r="K150" s="10"/>
      <c r="L150" s="10">
        <v>8208431.4299999997</v>
      </c>
    </row>
    <row r="151" spans="1:12">
      <c r="A151" s="9" t="s">
        <v>928</v>
      </c>
      <c r="B151" s="9" t="s">
        <v>929</v>
      </c>
      <c r="C151" s="10"/>
      <c r="D151" s="10">
        <v>3900000</v>
      </c>
      <c r="E151" s="10"/>
      <c r="F151" s="10">
        <v>8163941.7800000003</v>
      </c>
      <c r="G151" s="10"/>
      <c r="H151" s="10">
        <v>45000</v>
      </c>
      <c r="I151" s="10">
        <v>36216.410000000003</v>
      </c>
      <c r="J151" s="10">
        <v>4345158.1900000004</v>
      </c>
      <c r="K151" s="10"/>
      <c r="L151" s="10">
        <v>8208941.7800000003</v>
      </c>
    </row>
    <row r="152" spans="1:12">
      <c r="A152" s="9" t="s">
        <v>930</v>
      </c>
      <c r="B152" s="9" t="s">
        <v>931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1:12">
      <c r="A153" s="9" t="s">
        <v>932</v>
      </c>
      <c r="B153" s="9" t="s">
        <v>933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1:12">
      <c r="A154" s="9" t="s">
        <v>934</v>
      </c>
      <c r="B154" s="9" t="s">
        <v>935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1:12">
      <c r="A155" s="9" t="s">
        <v>936</v>
      </c>
      <c r="B155" s="9" t="s">
        <v>937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1:12">
      <c r="A156" s="9" t="s">
        <v>938</v>
      </c>
      <c r="B156" s="9" t="s">
        <v>939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1:12">
      <c r="A157" s="9" t="s">
        <v>940</v>
      </c>
      <c r="B157" s="9" t="s">
        <v>941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1:12">
      <c r="A158" s="9" t="s">
        <v>942</v>
      </c>
      <c r="B158" s="9" t="s">
        <v>943</v>
      </c>
      <c r="C158" s="10"/>
      <c r="D158" s="10">
        <v>3900000</v>
      </c>
      <c r="E158" s="10"/>
      <c r="F158" s="10">
        <v>8163000</v>
      </c>
      <c r="G158" s="10"/>
      <c r="H158" s="10">
        <v>45000</v>
      </c>
      <c r="I158" s="10">
        <v>36216.410000000003</v>
      </c>
      <c r="J158" s="10">
        <v>4344216.41</v>
      </c>
      <c r="K158" s="10"/>
      <c r="L158" s="10">
        <v>8208000</v>
      </c>
    </row>
    <row r="159" spans="1:12">
      <c r="A159" s="9" t="s">
        <v>944</v>
      </c>
      <c r="B159" s="9" t="s">
        <v>945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1:12">
      <c r="A160" s="9" t="s">
        <v>946</v>
      </c>
      <c r="B160" s="9" t="s">
        <v>947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1:12">
      <c r="A161" s="9" t="s">
        <v>948</v>
      </c>
      <c r="B161" s="9" t="s">
        <v>949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1:12">
      <c r="A162" s="9" t="s">
        <v>950</v>
      </c>
      <c r="B162" s="9" t="s">
        <v>951</v>
      </c>
      <c r="C162" s="10"/>
      <c r="D162" s="10"/>
      <c r="E162" s="10"/>
      <c r="F162" s="10">
        <v>941.78</v>
      </c>
      <c r="G162" s="10"/>
      <c r="H162" s="10"/>
      <c r="I162" s="10"/>
      <c r="J162" s="10">
        <v>941.78</v>
      </c>
      <c r="K162" s="10"/>
      <c r="L162" s="10">
        <v>941.78</v>
      </c>
    </row>
    <row r="163" spans="1:12">
      <c r="A163" s="9" t="s">
        <v>952</v>
      </c>
      <c r="B163" s="9" t="s">
        <v>953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1:12">
      <c r="A164" s="9" t="s">
        <v>954</v>
      </c>
      <c r="B164" s="9" t="s">
        <v>955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>
      <c r="A165" s="9" t="s">
        <v>956</v>
      </c>
      <c r="B165" s="9" t="s">
        <v>957</v>
      </c>
      <c r="C165" s="10"/>
      <c r="D165" s="10"/>
      <c r="E165" s="10"/>
      <c r="F165" s="10"/>
      <c r="G165" s="10">
        <v>510.35</v>
      </c>
      <c r="H165" s="10"/>
      <c r="I165" s="10">
        <v>510.35</v>
      </c>
      <c r="J165" s="10"/>
      <c r="K165" s="10">
        <v>510.35</v>
      </c>
      <c r="L165" s="10"/>
    </row>
    <row r="166" spans="1:12">
      <c r="A166" s="9" t="s">
        <v>958</v>
      </c>
      <c r="B166" s="9" t="s">
        <v>959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1:12">
      <c r="A167" s="9" t="s">
        <v>960</v>
      </c>
      <c r="B167" s="9" t="s">
        <v>961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1:12">
      <c r="A168" s="9" t="s">
        <v>962</v>
      </c>
      <c r="B168" s="9" t="s">
        <v>963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1:12">
      <c r="A169" s="9" t="s">
        <v>964</v>
      </c>
      <c r="B169" s="9" t="s">
        <v>965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1:12">
      <c r="A170" s="9" t="s">
        <v>966</v>
      </c>
      <c r="B170" s="9" t="s">
        <v>967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1:12">
      <c r="A171" s="9" t="s">
        <v>968</v>
      </c>
      <c r="B171" s="9" t="s">
        <v>969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1:12">
      <c r="A172" s="9" t="s">
        <v>970</v>
      </c>
      <c r="B172" s="9" t="s">
        <v>971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1:12">
      <c r="A173" s="9" t="s">
        <v>972</v>
      </c>
      <c r="B173" s="9" t="s">
        <v>973</v>
      </c>
      <c r="C173" s="10"/>
      <c r="D173" s="10"/>
      <c r="E173" s="10"/>
      <c r="F173" s="10"/>
      <c r="G173" s="10">
        <v>510.35</v>
      </c>
      <c r="H173" s="10"/>
      <c r="I173" s="10">
        <v>510.35</v>
      </c>
      <c r="J173" s="10"/>
      <c r="K173" s="10">
        <v>510.35</v>
      </c>
      <c r="L173" s="10"/>
    </row>
    <row r="174" spans="1:12">
      <c r="A174" s="9" t="s">
        <v>974</v>
      </c>
      <c r="B174" s="9" t="s">
        <v>975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1:12">
      <c r="A175" s="9" t="s">
        <v>976</v>
      </c>
      <c r="B175" s="9" t="s">
        <v>977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1:12">
      <c r="A176" s="9" t="s">
        <v>978</v>
      </c>
      <c r="B176" s="9" t="s">
        <v>979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1:12">
      <c r="A177" s="9" t="s">
        <v>980</v>
      </c>
      <c r="B177" s="9" t="s">
        <v>981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1:12">
      <c r="A178" s="9" t="s">
        <v>982</v>
      </c>
      <c r="B178" s="9" t="s">
        <v>983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1:12">
      <c r="A179" s="9" t="s">
        <v>984</v>
      </c>
      <c r="B179" s="9" t="s">
        <v>985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1:12">
      <c r="A180" s="9" t="s">
        <v>986</v>
      </c>
      <c r="B180" s="9" t="s">
        <v>987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1:12">
      <c r="A181" s="9" t="s">
        <v>988</v>
      </c>
      <c r="B181" s="9" t="s">
        <v>989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1:12">
      <c r="A182" s="9" t="s">
        <v>990</v>
      </c>
      <c r="B182" s="9" t="s">
        <v>991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1:12">
      <c r="A183" s="9" t="s">
        <v>992</v>
      </c>
      <c r="B183" s="9" t="s">
        <v>993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1:12">
      <c r="A184" s="9" t="s">
        <v>994</v>
      </c>
      <c r="B184" s="9" t="s">
        <v>995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1:12">
      <c r="A185" s="9" t="s">
        <v>996</v>
      </c>
      <c r="B185" s="9" t="s">
        <v>997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1:12">
      <c r="A186" s="9" t="s">
        <v>998</v>
      </c>
      <c r="B186" s="9" t="s">
        <v>999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1:12">
      <c r="A187" s="9" t="s">
        <v>1000</v>
      </c>
      <c r="B187" s="9" t="s">
        <v>1001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1:12">
      <c r="A188" s="9" t="s">
        <v>1002</v>
      </c>
      <c r="B188" s="9" t="s">
        <v>1003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1:12">
      <c r="A189" s="9" t="s">
        <v>1004</v>
      </c>
      <c r="B189" s="9" t="s">
        <v>1005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1:12">
      <c r="A190" s="9" t="s">
        <v>1006</v>
      </c>
      <c r="B190" s="9" t="s">
        <v>1007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1:12">
      <c r="A191" s="9" t="s">
        <v>1008</v>
      </c>
      <c r="B191" s="9" t="s">
        <v>1009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1:12">
      <c r="A192" s="9" t="s">
        <v>1010</v>
      </c>
      <c r="B192" s="9" t="s">
        <v>1011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1:12">
      <c r="A193" s="9" t="s">
        <v>1012</v>
      </c>
      <c r="B193" s="9" t="s">
        <v>1013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1:12">
      <c r="A194" s="9" t="s">
        <v>1014</v>
      </c>
      <c r="B194" s="9" t="s">
        <v>1015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1:12">
      <c r="A195" s="9" t="s">
        <v>1016</v>
      </c>
      <c r="B195" s="9" t="s">
        <v>1017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12">
      <c r="A196" s="9" t="s">
        <v>1018</v>
      </c>
      <c r="B196" s="9" t="s">
        <v>1019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1:12">
      <c r="A197" s="9" t="s">
        <v>1020</v>
      </c>
      <c r="B197" s="9" t="s">
        <v>1021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1:12">
      <c r="A198" s="9" t="s">
        <v>1022</v>
      </c>
      <c r="B198" s="9" t="s">
        <v>1023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1:12">
      <c r="A199" s="9" t="s">
        <v>1024</v>
      </c>
      <c r="B199" s="9" t="s">
        <v>1025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1:12">
      <c r="A200" s="9" t="s">
        <v>1026</v>
      </c>
      <c r="B200" s="9" t="s">
        <v>1027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1:12">
      <c r="A201" s="9" t="s">
        <v>1028</v>
      </c>
      <c r="B201" s="9" t="s">
        <v>1029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1:12">
      <c r="A202" s="9" t="s">
        <v>1030</v>
      </c>
      <c r="B202" s="9" t="s">
        <v>1031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1:12">
      <c r="A203" s="9" t="s">
        <v>1032</v>
      </c>
      <c r="B203" s="9" t="s">
        <v>1033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1:12">
      <c r="A204" s="9" t="s">
        <v>1034</v>
      </c>
      <c r="B204" s="9" t="s">
        <v>1035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1:12">
      <c r="A205" s="9" t="s">
        <v>1036</v>
      </c>
      <c r="B205" s="9" t="s">
        <v>1037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1:12">
      <c r="A206" s="9" t="s">
        <v>1038</v>
      </c>
      <c r="B206" s="9" t="s">
        <v>1039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1:12">
      <c r="A207" s="9" t="s">
        <v>1040</v>
      </c>
      <c r="B207" s="9" t="s">
        <v>1041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1:12">
      <c r="A208" s="9" t="s">
        <v>1042</v>
      </c>
      <c r="B208" s="9" t="s">
        <v>1043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1:12">
      <c r="A209" s="9" t="s">
        <v>1044</v>
      </c>
      <c r="B209" s="9" t="s">
        <v>1045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1:12">
      <c r="A210" s="9" t="s">
        <v>1046</v>
      </c>
      <c r="B210" s="9" t="s">
        <v>1047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1:12">
      <c r="A211" s="9" t="s">
        <v>1048</v>
      </c>
      <c r="B211" s="9" t="s">
        <v>1049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1:12">
      <c r="A212" s="9" t="s">
        <v>1050</v>
      </c>
      <c r="B212" s="9" t="s">
        <v>1051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1:12">
      <c r="A213" s="9" t="s">
        <v>1052</v>
      </c>
      <c r="B213" s="9" t="s">
        <v>1053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1:12">
      <c r="A214" s="9" t="s">
        <v>1054</v>
      </c>
      <c r="B214" s="9" t="s">
        <v>1055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1:12">
      <c r="A215" s="9" t="s">
        <v>1056</v>
      </c>
      <c r="B215" s="9" t="s">
        <v>1057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1:12">
      <c r="A216" s="9" t="s">
        <v>1058</v>
      </c>
      <c r="B216" s="9" t="s">
        <v>1059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1:12">
      <c r="A217" s="9" t="s">
        <v>1060</v>
      </c>
      <c r="B217" s="9" t="s">
        <v>1061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1:12">
      <c r="A218" s="9" t="s">
        <v>1062</v>
      </c>
      <c r="B218" s="9" t="s">
        <v>1063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1:12">
      <c r="A219" s="9" t="s">
        <v>1064</v>
      </c>
      <c r="B219" s="9" t="s">
        <v>1065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1:12">
      <c r="A220" s="9" t="s">
        <v>1066</v>
      </c>
      <c r="B220" s="9" t="s">
        <v>1067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1:12">
      <c r="A221" s="9" t="s">
        <v>1068</v>
      </c>
      <c r="B221" s="9" t="s">
        <v>1069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12">
      <c r="A222" s="9" t="s">
        <v>1070</v>
      </c>
      <c r="B222" s="9" t="s">
        <v>1071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1:12">
      <c r="A223" s="9" t="s">
        <v>1072</v>
      </c>
      <c r="B223" s="9" t="s">
        <v>1073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1:12">
      <c r="A224" s="9" t="s">
        <v>1074</v>
      </c>
      <c r="B224" s="9" t="s">
        <v>1075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1:12">
      <c r="A225" s="9" t="s">
        <v>1076</v>
      </c>
      <c r="B225" s="9" t="s">
        <v>1077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1:12">
      <c r="A226" s="9" t="s">
        <v>1078</v>
      </c>
      <c r="B226" s="9" t="s">
        <v>1079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1:12">
      <c r="A227" s="9" t="s">
        <v>1080</v>
      </c>
      <c r="B227" s="9" t="s">
        <v>1081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1:12">
      <c r="A228" s="9" t="s">
        <v>1082</v>
      </c>
      <c r="B228" s="9" t="s">
        <v>1083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1:12">
      <c r="A229" s="9" t="s">
        <v>1084</v>
      </c>
      <c r="B229" s="9" t="s">
        <v>1085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1:12">
      <c r="A230" s="9" t="s">
        <v>1086</v>
      </c>
      <c r="B230" s="9" t="s">
        <v>1087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1:12">
      <c r="A231" s="9" t="s">
        <v>1088</v>
      </c>
      <c r="B231" s="9" t="s">
        <v>1089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1:12">
      <c r="A232" s="9" t="s">
        <v>1090</v>
      </c>
      <c r="B232" s="9" t="s">
        <v>1091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1:12">
      <c r="A233" s="9" t="s">
        <v>1092</v>
      </c>
      <c r="B233" s="9" t="s">
        <v>1093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1:12">
      <c r="A234" s="9" t="s">
        <v>1094</v>
      </c>
      <c r="B234" s="9" t="s">
        <v>1095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1:12">
      <c r="A235" s="9" t="s">
        <v>1096</v>
      </c>
      <c r="B235" s="9" t="s">
        <v>1097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>
      <c r="A236" s="9" t="s">
        <v>1098</v>
      </c>
      <c r="B236" s="9" t="s">
        <v>1099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1:12">
      <c r="A237" s="9" t="s">
        <v>1100</v>
      </c>
      <c r="B237" s="9" t="s">
        <v>1101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1:12">
      <c r="A238" s="9" t="s">
        <v>1102</v>
      </c>
      <c r="B238" s="9" t="s">
        <v>1103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1:12">
      <c r="A239" s="9" t="s">
        <v>1104</v>
      </c>
      <c r="B239" s="9" t="s">
        <v>1105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1:12">
      <c r="A240" s="9" t="s">
        <v>1106</v>
      </c>
      <c r="B240" s="9" t="s">
        <v>1107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1:12">
      <c r="A241" s="9" t="s">
        <v>1108</v>
      </c>
      <c r="B241" s="9" t="s">
        <v>1109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1:12">
      <c r="A242" s="9" t="s">
        <v>1110</v>
      </c>
      <c r="B242" s="9" t="s">
        <v>1111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1:12">
      <c r="A243" s="9" t="s">
        <v>1112</v>
      </c>
      <c r="B243" s="9" t="s">
        <v>1113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1:12">
      <c r="A244" s="9" t="s">
        <v>1114</v>
      </c>
      <c r="B244" s="9" t="s">
        <v>1115</v>
      </c>
      <c r="C244" s="10">
        <v>16253119.789999999</v>
      </c>
      <c r="D244" s="10"/>
      <c r="E244" s="10">
        <v>125120785.45</v>
      </c>
      <c r="F244" s="10"/>
      <c r="G244" s="10"/>
      <c r="H244" s="10"/>
      <c r="I244" s="10">
        <v>108867665.66</v>
      </c>
      <c r="J244" s="10"/>
      <c r="K244" s="10">
        <v>125120785.45</v>
      </c>
      <c r="L244" s="10"/>
    </row>
    <row r="245" spans="1:12">
      <c r="A245" s="9" t="s">
        <v>1116</v>
      </c>
      <c r="B245" s="9" t="s">
        <v>1117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1:12">
      <c r="A246" s="9" t="s">
        <v>1118</v>
      </c>
      <c r="B246" s="9" t="s">
        <v>1119</v>
      </c>
      <c r="C246" s="10">
        <v>16253119.789999999</v>
      </c>
      <c r="D246" s="10"/>
      <c r="E246" s="10">
        <v>125120785.45</v>
      </c>
      <c r="F246" s="10"/>
      <c r="G246" s="10"/>
      <c r="H246" s="10"/>
      <c r="I246" s="10">
        <v>108867665.66</v>
      </c>
      <c r="J246" s="10"/>
      <c r="K246" s="10">
        <v>125120785.45</v>
      </c>
      <c r="L246" s="10"/>
    </row>
    <row r="247" spans="1:12">
      <c r="A247" s="9" t="s">
        <v>1120</v>
      </c>
      <c r="B247" s="9" t="s">
        <v>1121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1:12">
      <c r="A248" s="9" t="s">
        <v>1122</v>
      </c>
      <c r="B248" s="9" t="s">
        <v>1123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1:12">
      <c r="A249" s="9" t="s">
        <v>1124</v>
      </c>
      <c r="B249" s="9" t="s">
        <v>1125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1:12">
      <c r="A250" s="9" t="s">
        <v>1126</v>
      </c>
      <c r="B250" s="9" t="s">
        <v>1127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1:12">
      <c r="A251" s="9" t="s">
        <v>1128</v>
      </c>
      <c r="B251" s="9" t="s">
        <v>1129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1:12">
      <c r="A252" s="9" t="s">
        <v>1130</v>
      </c>
      <c r="B252" s="9" t="s">
        <v>1131</v>
      </c>
      <c r="C252" s="10"/>
      <c r="D252" s="10">
        <v>135442.66</v>
      </c>
      <c r="E252" s="10"/>
      <c r="F252" s="10">
        <v>2279872.4500000002</v>
      </c>
      <c r="G252" s="10"/>
      <c r="H252" s="10">
        <v>521342.03</v>
      </c>
      <c r="I252" s="10"/>
      <c r="J252" s="10">
        <v>2665771.8199999998</v>
      </c>
      <c r="K252" s="10"/>
      <c r="L252" s="10">
        <v>2801214.48</v>
      </c>
    </row>
    <row r="253" spans="1:12">
      <c r="A253" s="9" t="s">
        <v>1132</v>
      </c>
      <c r="B253" s="9" t="s">
        <v>1133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1:12">
      <c r="A254" s="9" t="s">
        <v>1134</v>
      </c>
      <c r="B254" s="9" t="s">
        <v>1135</v>
      </c>
      <c r="C254" s="10"/>
      <c r="D254" s="10">
        <v>135442.66</v>
      </c>
      <c r="E254" s="10"/>
      <c r="F254" s="10">
        <v>2279872.4500000002</v>
      </c>
      <c r="G254" s="10"/>
      <c r="H254" s="10">
        <v>521342.03</v>
      </c>
      <c r="I254" s="10"/>
      <c r="J254" s="10">
        <v>2665771.8199999998</v>
      </c>
      <c r="K254" s="10"/>
      <c r="L254" s="10">
        <v>2801214.48</v>
      </c>
    </row>
    <row r="255" spans="1:12">
      <c r="A255" s="9" t="s">
        <v>1136</v>
      </c>
      <c r="B255" s="9" t="s">
        <v>1137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1:12">
      <c r="A256" s="9" t="s">
        <v>1138</v>
      </c>
      <c r="B256" s="9" t="s">
        <v>1139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1:12">
      <c r="A257" s="9" t="s">
        <v>1140</v>
      </c>
      <c r="B257" s="9" t="s">
        <v>1141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1:12">
      <c r="A258" s="9" t="s">
        <v>1142</v>
      </c>
      <c r="B258" s="9" t="s">
        <v>1143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1:12">
      <c r="A259" s="9" t="s">
        <v>1144</v>
      </c>
      <c r="B259" s="9" t="s">
        <v>1145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1:12">
      <c r="A260" s="9" t="s">
        <v>1146</v>
      </c>
      <c r="B260" s="9" t="s">
        <v>1147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1:12">
      <c r="A261" s="9" t="s">
        <v>1148</v>
      </c>
      <c r="B261" s="9" t="s">
        <v>1149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1:12">
      <c r="A262" s="9" t="s">
        <v>1150</v>
      </c>
      <c r="B262" s="9" t="s">
        <v>1151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1:12">
      <c r="A263" s="9" t="s">
        <v>1152</v>
      </c>
      <c r="B263" s="9" t="s">
        <v>1153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1:12">
      <c r="A264" s="9" t="s">
        <v>1154</v>
      </c>
      <c r="B264" s="9" t="s">
        <v>1155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1:12">
      <c r="A265" s="9" t="s">
        <v>1156</v>
      </c>
      <c r="B265" s="9" t="s">
        <v>1157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1:12">
      <c r="A266" s="9" t="s">
        <v>1158</v>
      </c>
      <c r="B266" s="9" t="s">
        <v>1159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1:12">
      <c r="A267" s="9" t="s">
        <v>1160</v>
      </c>
      <c r="B267" s="9" t="s">
        <v>1161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1:12">
      <c r="A268" s="9" t="s">
        <v>1162</v>
      </c>
      <c r="B268" s="9" t="s">
        <v>1163</v>
      </c>
      <c r="C268" s="10">
        <v>96232386.450000003</v>
      </c>
      <c r="D268" s="10"/>
      <c r="E268" s="10">
        <v>152141379.5</v>
      </c>
      <c r="F268" s="10"/>
      <c r="G268" s="10">
        <v>1771945.12</v>
      </c>
      <c r="H268" s="10"/>
      <c r="I268" s="10">
        <v>166548603.83000001</v>
      </c>
      <c r="J268" s="10">
        <v>108867665.66</v>
      </c>
      <c r="K268" s="10">
        <v>153913324.62</v>
      </c>
      <c r="L268" s="10"/>
    </row>
    <row r="269" spans="1:12">
      <c r="A269" s="9" t="s">
        <v>1164</v>
      </c>
      <c r="B269" s="9" t="s">
        <v>1165</v>
      </c>
      <c r="C269" s="10">
        <v>2194195.17</v>
      </c>
      <c r="D269" s="10"/>
      <c r="E269" s="10">
        <v>2925593.57</v>
      </c>
      <c r="F269" s="10"/>
      <c r="G269" s="10">
        <v>91424.8</v>
      </c>
      <c r="H269" s="10"/>
      <c r="I269" s="10">
        <v>822823.2</v>
      </c>
      <c r="J269" s="10"/>
      <c r="K269" s="10">
        <v>3017018.37</v>
      </c>
      <c r="L269" s="10"/>
    </row>
    <row r="270" spans="1:12">
      <c r="A270" s="9" t="s">
        <v>1166</v>
      </c>
      <c r="B270" s="9" t="s">
        <v>1167</v>
      </c>
      <c r="C270" s="10">
        <v>2194195.17</v>
      </c>
      <c r="D270" s="10"/>
      <c r="E270" s="10">
        <v>2925593.57</v>
      </c>
      <c r="F270" s="10"/>
      <c r="G270" s="10">
        <v>91424.8</v>
      </c>
      <c r="H270" s="10"/>
      <c r="I270" s="10">
        <v>822823.2</v>
      </c>
      <c r="J270" s="10"/>
      <c r="K270" s="10">
        <v>3017018.37</v>
      </c>
      <c r="L270" s="10"/>
    </row>
    <row r="271" spans="1:12">
      <c r="A271" s="9" t="s">
        <v>1168</v>
      </c>
      <c r="B271" s="9" t="s">
        <v>1169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1:12">
      <c r="A272" s="9" t="s">
        <v>1170</v>
      </c>
      <c r="B272" s="9" t="s">
        <v>1171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1:12">
      <c r="A273" s="9" t="s">
        <v>1172</v>
      </c>
      <c r="B273" s="9" t="s">
        <v>1173</v>
      </c>
      <c r="C273" s="10">
        <v>4120029.06</v>
      </c>
      <c r="D273" s="10"/>
      <c r="E273" s="10">
        <v>4782810.59</v>
      </c>
      <c r="F273" s="10"/>
      <c r="G273" s="10"/>
      <c r="H273" s="10"/>
      <c r="I273" s="10">
        <v>1381918.89</v>
      </c>
      <c r="J273" s="10">
        <v>719137.36</v>
      </c>
      <c r="K273" s="10">
        <v>4782810.59</v>
      </c>
      <c r="L273" s="10"/>
    </row>
    <row r="274" spans="1:12">
      <c r="A274" s="9" t="s">
        <v>1174</v>
      </c>
      <c r="B274" s="9" t="s">
        <v>1175</v>
      </c>
      <c r="C274" s="10">
        <v>562603.15</v>
      </c>
      <c r="D274" s="10"/>
      <c r="E274" s="10">
        <v>562603.15</v>
      </c>
      <c r="F274" s="10"/>
      <c r="G274" s="10"/>
      <c r="H274" s="10"/>
      <c r="I274" s="10"/>
      <c r="J274" s="10"/>
      <c r="K274" s="10">
        <v>562603.15</v>
      </c>
      <c r="L274" s="10"/>
    </row>
    <row r="275" spans="1:12">
      <c r="A275" s="9" t="s">
        <v>1176</v>
      </c>
      <c r="B275" s="9" t="s">
        <v>1177</v>
      </c>
      <c r="C275" s="10">
        <v>2133702.86</v>
      </c>
      <c r="D275" s="10"/>
      <c r="E275" s="10">
        <v>2271501.85</v>
      </c>
      <c r="F275" s="10"/>
      <c r="G275" s="10"/>
      <c r="H275" s="10"/>
      <c r="I275" s="10">
        <v>469271.83</v>
      </c>
      <c r="J275" s="10">
        <v>331472.84000000003</v>
      </c>
      <c r="K275" s="10">
        <v>2271501.85</v>
      </c>
      <c r="L275" s="10"/>
    </row>
    <row r="276" spans="1:12">
      <c r="A276" s="9" t="s">
        <v>1178</v>
      </c>
      <c r="B276" s="9" t="s">
        <v>1179</v>
      </c>
      <c r="C276" s="10">
        <v>46990.1</v>
      </c>
      <c r="D276" s="10"/>
      <c r="E276" s="10">
        <v>46990.1</v>
      </c>
      <c r="F276" s="10"/>
      <c r="G276" s="10"/>
      <c r="H276" s="10"/>
      <c r="I276" s="10"/>
      <c r="J276" s="10"/>
      <c r="K276" s="10">
        <v>46990.1</v>
      </c>
      <c r="L276" s="10"/>
    </row>
    <row r="277" spans="1:12">
      <c r="A277" s="9" t="s">
        <v>1180</v>
      </c>
      <c r="B277" s="9" t="s">
        <v>1181</v>
      </c>
      <c r="C277" s="10">
        <v>75000</v>
      </c>
      <c r="D277" s="10"/>
      <c r="E277" s="10">
        <v>75000</v>
      </c>
      <c r="F277" s="10"/>
      <c r="G277" s="10"/>
      <c r="H277" s="10"/>
      <c r="I277" s="10"/>
      <c r="J277" s="10"/>
      <c r="K277" s="10">
        <v>75000</v>
      </c>
      <c r="L277" s="10"/>
    </row>
    <row r="278" spans="1:12">
      <c r="A278" s="9" t="s">
        <v>1182</v>
      </c>
      <c r="B278" s="9" t="s">
        <v>1183</v>
      </c>
      <c r="C278" s="10">
        <v>550</v>
      </c>
      <c r="D278" s="10"/>
      <c r="E278" s="10">
        <v>550</v>
      </c>
      <c r="F278" s="10"/>
      <c r="G278" s="10"/>
      <c r="H278" s="10"/>
      <c r="I278" s="10"/>
      <c r="J278" s="10"/>
      <c r="K278" s="10">
        <v>550</v>
      </c>
      <c r="L278" s="10"/>
    </row>
    <row r="279" spans="1:12">
      <c r="A279" s="9" t="s">
        <v>1184</v>
      </c>
      <c r="B279" s="9" t="s">
        <v>1185</v>
      </c>
      <c r="C279" s="10">
        <v>82075.47</v>
      </c>
      <c r="D279" s="10"/>
      <c r="E279" s="10">
        <v>39622.639999999999</v>
      </c>
      <c r="F279" s="10"/>
      <c r="G279" s="10"/>
      <c r="H279" s="10"/>
      <c r="I279" s="10">
        <v>43396.23</v>
      </c>
      <c r="J279" s="10">
        <v>85849.06</v>
      </c>
      <c r="K279" s="10">
        <v>39622.639999999999</v>
      </c>
      <c r="L279" s="10"/>
    </row>
    <row r="280" spans="1:12">
      <c r="A280" s="9" t="s">
        <v>1186</v>
      </c>
      <c r="B280" s="9" t="s">
        <v>1187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1:12">
      <c r="A281" s="9" t="s">
        <v>1188</v>
      </c>
      <c r="B281" s="9" t="s">
        <v>1189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1:12">
      <c r="A282" s="9" t="s">
        <v>1190</v>
      </c>
      <c r="B282" s="9" t="s">
        <v>1191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1:12">
      <c r="A283" s="9" t="s">
        <v>1192</v>
      </c>
      <c r="B283" s="9" t="s">
        <v>1193</v>
      </c>
      <c r="C283" s="10">
        <v>356106.78</v>
      </c>
      <c r="D283" s="10"/>
      <c r="E283" s="10">
        <v>844297.36</v>
      </c>
      <c r="F283" s="10"/>
      <c r="G283" s="10"/>
      <c r="H283" s="10"/>
      <c r="I283" s="10">
        <v>790006.04</v>
      </c>
      <c r="J283" s="10">
        <v>301815.46000000002</v>
      </c>
      <c r="K283" s="10">
        <v>844297.36</v>
      </c>
      <c r="L283" s="10"/>
    </row>
    <row r="284" spans="1:12">
      <c r="A284" s="9" t="s">
        <v>1194</v>
      </c>
      <c r="B284" s="9" t="s">
        <v>1195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1:12">
      <c r="A285" s="9" t="s">
        <v>1196</v>
      </c>
      <c r="B285" s="9" t="s">
        <v>1197</v>
      </c>
      <c r="C285" s="10">
        <v>863000.7</v>
      </c>
      <c r="D285" s="10"/>
      <c r="E285" s="10">
        <v>863000.7</v>
      </c>
      <c r="F285" s="10"/>
      <c r="G285" s="10"/>
      <c r="H285" s="10"/>
      <c r="I285" s="10"/>
      <c r="J285" s="10"/>
      <c r="K285" s="10">
        <v>863000.7</v>
      </c>
      <c r="L285" s="10"/>
    </row>
    <row r="286" spans="1:12">
      <c r="A286" s="9" t="s">
        <v>1198</v>
      </c>
      <c r="B286" s="9" t="s">
        <v>1199</v>
      </c>
      <c r="C286" s="10"/>
      <c r="D286" s="10"/>
      <c r="E286" s="10">
        <v>79244.789999999994</v>
      </c>
      <c r="F286" s="10"/>
      <c r="G286" s="10"/>
      <c r="H286" s="10"/>
      <c r="I286" s="10">
        <v>79244.789999999994</v>
      </c>
      <c r="J286" s="10"/>
      <c r="K286" s="10">
        <v>79244.789999999994</v>
      </c>
      <c r="L286" s="10"/>
    </row>
    <row r="287" spans="1:12">
      <c r="A287" s="9" t="s">
        <v>1200</v>
      </c>
      <c r="B287" s="9" t="s">
        <v>1201</v>
      </c>
      <c r="C287" s="10">
        <v>86524889.379999995</v>
      </c>
      <c r="D287" s="10"/>
      <c r="E287" s="10">
        <v>137708836.34999999</v>
      </c>
      <c r="F287" s="10"/>
      <c r="G287" s="10">
        <v>189873.44</v>
      </c>
      <c r="H287" s="10"/>
      <c r="I287" s="10">
        <v>158729905.94</v>
      </c>
      <c r="J287" s="10">
        <v>107356085.53</v>
      </c>
      <c r="K287" s="10">
        <v>137898709.78999999</v>
      </c>
      <c r="L287" s="10"/>
    </row>
    <row r="288" spans="1:12">
      <c r="A288" s="9" t="s">
        <v>1202</v>
      </c>
      <c r="B288" s="9" t="s">
        <v>1203</v>
      </c>
      <c r="C288" s="10">
        <v>86524889.379999995</v>
      </c>
      <c r="D288" s="10"/>
      <c r="E288" s="10">
        <v>137708836.34999999</v>
      </c>
      <c r="F288" s="10"/>
      <c r="G288" s="10">
        <v>189873.44</v>
      </c>
      <c r="H288" s="10"/>
      <c r="I288" s="10">
        <v>116879264.42</v>
      </c>
      <c r="J288" s="10">
        <v>65505444.009999998</v>
      </c>
      <c r="K288" s="10">
        <v>137898709.78999999</v>
      </c>
      <c r="L288" s="10"/>
    </row>
    <row r="289" spans="1:12">
      <c r="A289" s="9" t="s">
        <v>1204</v>
      </c>
      <c r="B289" s="9" t="s">
        <v>1205</v>
      </c>
      <c r="C289" s="10"/>
      <c r="D289" s="10"/>
      <c r="E289" s="10"/>
      <c r="F289" s="10"/>
      <c r="G289" s="10"/>
      <c r="H289" s="10"/>
      <c r="I289" s="10">
        <v>41850641.520000003</v>
      </c>
      <c r="J289" s="10">
        <v>41850641.520000003</v>
      </c>
      <c r="K289" s="10"/>
      <c r="L289" s="10"/>
    </row>
    <row r="290" spans="1:12">
      <c r="A290" s="9" t="s">
        <v>1206</v>
      </c>
      <c r="B290" s="9" t="s">
        <v>1207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1:12">
      <c r="A291" s="9" t="s">
        <v>1208</v>
      </c>
      <c r="B291" s="9" t="s">
        <v>1209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1:12">
      <c r="A292" s="9" t="s">
        <v>1210</v>
      </c>
      <c r="B292" s="9" t="s">
        <v>1211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1:12">
      <c r="A293" s="9" t="s">
        <v>1212</v>
      </c>
      <c r="B293" s="9" t="s">
        <v>1213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1:12">
      <c r="A294" s="9" t="s">
        <v>1214</v>
      </c>
      <c r="B294" s="9" t="s">
        <v>1215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1:12">
      <c r="A295" s="9" t="s">
        <v>1216</v>
      </c>
      <c r="B295" s="9" t="s">
        <v>1217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1:12">
      <c r="A296" s="9" t="s">
        <v>1218</v>
      </c>
      <c r="B296" s="9" t="s">
        <v>1219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1:12">
      <c r="A297" s="9" t="s">
        <v>1220</v>
      </c>
      <c r="B297" s="9" t="s">
        <v>1221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1:12">
      <c r="A298" s="9" t="s">
        <v>1222</v>
      </c>
      <c r="B298" s="9" t="s">
        <v>1223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1:12">
      <c r="A299" s="9" t="s">
        <v>1224</v>
      </c>
      <c r="B299" s="9" t="s">
        <v>1225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1:12">
      <c r="A300" s="9" t="s">
        <v>1226</v>
      </c>
      <c r="B300" s="9" t="s">
        <v>1227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1:12">
      <c r="A301" s="9" t="s">
        <v>1228</v>
      </c>
      <c r="B301" s="9" t="s">
        <v>1229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1:12">
      <c r="A302" s="9" t="s">
        <v>1230</v>
      </c>
      <c r="B302" s="9" t="s">
        <v>1231</v>
      </c>
      <c r="C302" s="10">
        <v>393295.16</v>
      </c>
      <c r="D302" s="10"/>
      <c r="E302" s="10">
        <v>650587.49</v>
      </c>
      <c r="F302" s="10"/>
      <c r="G302" s="10">
        <v>326690.26</v>
      </c>
      <c r="H302" s="10"/>
      <c r="I302" s="10">
        <v>846560.28</v>
      </c>
      <c r="J302" s="10">
        <v>262577.69</v>
      </c>
      <c r="K302" s="10">
        <v>977277.75</v>
      </c>
      <c r="L302" s="10"/>
    </row>
    <row r="303" spans="1:12">
      <c r="A303" s="9" t="s">
        <v>1232</v>
      </c>
      <c r="B303" s="9" t="s">
        <v>1233</v>
      </c>
      <c r="C303" s="10">
        <v>196460.18</v>
      </c>
      <c r="D303" s="10"/>
      <c r="E303" s="10">
        <v>644082.49</v>
      </c>
      <c r="F303" s="10"/>
      <c r="G303" s="10">
        <v>326690.26</v>
      </c>
      <c r="H303" s="10"/>
      <c r="I303" s="10">
        <v>774312.57</v>
      </c>
      <c r="J303" s="10"/>
      <c r="K303" s="10">
        <v>970772.75</v>
      </c>
      <c r="L303" s="10"/>
    </row>
    <row r="304" spans="1:12">
      <c r="A304" s="9" t="s">
        <v>1234</v>
      </c>
      <c r="B304" s="9" t="s">
        <v>1235</v>
      </c>
      <c r="C304" s="10">
        <v>196834.98</v>
      </c>
      <c r="D304" s="10"/>
      <c r="E304" s="10">
        <v>6505</v>
      </c>
      <c r="F304" s="10"/>
      <c r="G304" s="10"/>
      <c r="H304" s="10"/>
      <c r="I304" s="10">
        <v>72247.710000000006</v>
      </c>
      <c r="J304" s="10">
        <v>262577.69</v>
      </c>
      <c r="K304" s="10">
        <v>6505</v>
      </c>
      <c r="L304" s="10"/>
    </row>
    <row r="305" spans="1:12">
      <c r="A305" s="9" t="s">
        <v>1236</v>
      </c>
      <c r="B305" s="9" t="s">
        <v>1237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1:12">
      <c r="A306" s="9" t="s">
        <v>1238</v>
      </c>
      <c r="B306" s="9" t="s">
        <v>1239</v>
      </c>
      <c r="C306" s="10"/>
      <c r="D306" s="10"/>
      <c r="E306" s="10">
        <v>499072.59</v>
      </c>
      <c r="F306" s="10"/>
      <c r="G306" s="10"/>
      <c r="H306" s="10"/>
      <c r="I306" s="10">
        <v>499072.59</v>
      </c>
      <c r="J306" s="10"/>
      <c r="K306" s="10">
        <v>499072.59</v>
      </c>
      <c r="L306" s="10"/>
    </row>
    <row r="307" spans="1:12">
      <c r="A307" s="9" t="s">
        <v>1240</v>
      </c>
      <c r="B307" s="9" t="s">
        <v>1241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1:12">
      <c r="A308" s="9" t="s">
        <v>1242</v>
      </c>
      <c r="B308" s="9" t="s">
        <v>1243</v>
      </c>
      <c r="C308" s="10"/>
      <c r="D308" s="10"/>
      <c r="E308" s="10">
        <v>499072.59</v>
      </c>
      <c r="F308" s="10"/>
      <c r="G308" s="10"/>
      <c r="H308" s="10"/>
      <c r="I308" s="10">
        <v>499072.59</v>
      </c>
      <c r="J308" s="10"/>
      <c r="K308" s="10">
        <v>499072.59</v>
      </c>
      <c r="L308" s="10"/>
    </row>
    <row r="309" spans="1:12">
      <c r="A309" s="9" t="s">
        <v>1244</v>
      </c>
      <c r="B309" s="9" t="s">
        <v>1245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1:12">
      <c r="A310" s="9" t="s">
        <v>1246</v>
      </c>
      <c r="B310" s="9" t="s">
        <v>1247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1:12">
      <c r="A311" s="9" t="s">
        <v>1248</v>
      </c>
      <c r="B311" s="9" t="s">
        <v>1249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1:12">
      <c r="A312" s="9" t="s">
        <v>1250</v>
      </c>
      <c r="B312" s="9" t="s">
        <v>1251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1:12">
      <c r="A313" s="9" t="s">
        <v>1252</v>
      </c>
      <c r="B313" s="9" t="s">
        <v>1253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1:12">
      <c r="A314" s="9" t="s">
        <v>1254</v>
      </c>
      <c r="B314" s="9" t="s">
        <v>1255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1:12">
      <c r="A315" s="9" t="s">
        <v>1256</v>
      </c>
      <c r="B315" s="9" t="s">
        <v>1257</v>
      </c>
      <c r="C315" s="10">
        <v>2999977.68</v>
      </c>
      <c r="D315" s="10"/>
      <c r="E315" s="10">
        <v>5574478.9100000001</v>
      </c>
      <c r="F315" s="10"/>
      <c r="G315" s="10">
        <v>1163956.6200000001</v>
      </c>
      <c r="H315" s="10"/>
      <c r="I315" s="10">
        <v>4268322.93</v>
      </c>
      <c r="J315" s="10">
        <v>529865.07999999996</v>
      </c>
      <c r="K315" s="10">
        <v>6738435.5300000003</v>
      </c>
      <c r="L315" s="10"/>
    </row>
    <row r="316" spans="1:12">
      <c r="A316" s="9" t="s">
        <v>1258</v>
      </c>
      <c r="B316" s="9" t="s">
        <v>1259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1:12">
      <c r="A317" s="9" t="s">
        <v>1260</v>
      </c>
      <c r="B317" s="9" t="s">
        <v>1261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1:12">
      <c r="A318" s="9" t="s">
        <v>1262</v>
      </c>
      <c r="B318" s="9" t="s">
        <v>1263</v>
      </c>
      <c r="C318" s="10">
        <v>2071455.76</v>
      </c>
      <c r="D318" s="10"/>
      <c r="E318" s="10">
        <v>2071455.76</v>
      </c>
      <c r="F318" s="10"/>
      <c r="G318" s="10"/>
      <c r="H318" s="10"/>
      <c r="I318" s="10"/>
      <c r="J318" s="10"/>
      <c r="K318" s="10">
        <v>2071455.76</v>
      </c>
      <c r="L318" s="10"/>
    </row>
    <row r="319" spans="1:12">
      <c r="A319" s="9" t="s">
        <v>1264</v>
      </c>
      <c r="B319" s="9" t="s">
        <v>1265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1:12">
      <c r="A320" s="9" t="s">
        <v>1266</v>
      </c>
      <c r="B320" s="9" t="s">
        <v>1267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1:12">
      <c r="A321" s="9" t="s">
        <v>1268</v>
      </c>
      <c r="B321" s="9" t="s">
        <v>1269</v>
      </c>
      <c r="C321" s="10"/>
      <c r="D321" s="10"/>
      <c r="E321" s="10">
        <v>1008679.25</v>
      </c>
      <c r="F321" s="10"/>
      <c r="G321" s="10"/>
      <c r="H321" s="10"/>
      <c r="I321" s="10">
        <v>1008679.25</v>
      </c>
      <c r="J321" s="10"/>
      <c r="K321" s="10">
        <v>1008679.25</v>
      </c>
      <c r="L321" s="10"/>
    </row>
    <row r="322" spans="1:12">
      <c r="A322" s="9" t="s">
        <v>1270</v>
      </c>
      <c r="B322" s="9" t="s">
        <v>1271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1:12">
      <c r="A323" s="9" t="s">
        <v>1272</v>
      </c>
      <c r="B323" s="9" t="s">
        <v>1273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1:12">
      <c r="A324" s="9" t="s">
        <v>1274</v>
      </c>
      <c r="B324" s="9" t="s">
        <v>1275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1:12">
      <c r="A325" s="9" t="s">
        <v>1276</v>
      </c>
      <c r="B325" s="9" t="s">
        <v>1277</v>
      </c>
      <c r="C325" s="10">
        <v>229377.08</v>
      </c>
      <c r="D325" s="10"/>
      <c r="E325" s="10">
        <v>321327.76</v>
      </c>
      <c r="F325" s="10"/>
      <c r="G325" s="10"/>
      <c r="H325" s="10"/>
      <c r="I325" s="10">
        <v>91950.68</v>
      </c>
      <c r="J325" s="10"/>
      <c r="K325" s="10">
        <v>321327.76</v>
      </c>
      <c r="L325" s="10"/>
    </row>
    <row r="326" spans="1:12">
      <c r="A326" s="9" t="s">
        <v>1278</v>
      </c>
      <c r="B326" s="9" t="s">
        <v>1279</v>
      </c>
      <c r="C326" s="10"/>
      <c r="D326" s="10"/>
      <c r="E326" s="10">
        <v>63988.51</v>
      </c>
      <c r="F326" s="10"/>
      <c r="G326" s="10"/>
      <c r="H326" s="10"/>
      <c r="I326" s="10">
        <v>63988.51</v>
      </c>
      <c r="J326" s="10"/>
      <c r="K326" s="10">
        <v>63988.51</v>
      </c>
      <c r="L326" s="10"/>
    </row>
    <row r="327" spans="1:12">
      <c r="A327" s="9" t="s">
        <v>1280</v>
      </c>
      <c r="B327" s="9" t="s">
        <v>1281</v>
      </c>
      <c r="C327" s="10"/>
      <c r="D327" s="10"/>
      <c r="E327" s="10">
        <v>46584.6</v>
      </c>
      <c r="F327" s="10"/>
      <c r="G327" s="10"/>
      <c r="H327" s="10"/>
      <c r="I327" s="10">
        <v>46584.6</v>
      </c>
      <c r="J327" s="10"/>
      <c r="K327" s="10">
        <v>46584.6</v>
      </c>
      <c r="L327" s="10"/>
    </row>
    <row r="328" spans="1:12">
      <c r="A328" s="9" t="s">
        <v>1282</v>
      </c>
      <c r="B328" s="9" t="s">
        <v>1283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1:12">
      <c r="A329" s="9" t="s">
        <v>1284</v>
      </c>
      <c r="B329" s="9" t="s">
        <v>1285</v>
      </c>
      <c r="C329" s="10"/>
      <c r="D329" s="10"/>
      <c r="E329" s="10">
        <v>7778.08</v>
      </c>
      <c r="F329" s="10"/>
      <c r="G329" s="10"/>
      <c r="H329" s="10"/>
      <c r="I329" s="10">
        <v>7778.08</v>
      </c>
      <c r="J329" s="10"/>
      <c r="K329" s="10">
        <v>7778.08</v>
      </c>
      <c r="L329" s="10"/>
    </row>
    <row r="330" spans="1:12">
      <c r="A330" s="9" t="s">
        <v>1286</v>
      </c>
      <c r="B330" s="9" t="s">
        <v>1287</v>
      </c>
      <c r="C330" s="10"/>
      <c r="D330" s="10"/>
      <c r="E330" s="10">
        <v>3232.77</v>
      </c>
      <c r="F330" s="10"/>
      <c r="G330" s="10"/>
      <c r="H330" s="10"/>
      <c r="I330" s="10">
        <v>3232.77</v>
      </c>
      <c r="J330" s="10"/>
      <c r="K330" s="10">
        <v>3232.77</v>
      </c>
      <c r="L330" s="10"/>
    </row>
    <row r="331" spans="1:12">
      <c r="A331" s="9" t="s">
        <v>1288</v>
      </c>
      <c r="B331" s="9" t="s">
        <v>1289</v>
      </c>
      <c r="C331" s="10"/>
      <c r="D331" s="10"/>
      <c r="E331" s="10">
        <v>243.07</v>
      </c>
      <c r="F331" s="10"/>
      <c r="G331" s="10"/>
      <c r="H331" s="10"/>
      <c r="I331" s="10">
        <v>243.07</v>
      </c>
      <c r="J331" s="10"/>
      <c r="K331" s="10">
        <v>243.07</v>
      </c>
      <c r="L331" s="10"/>
    </row>
    <row r="332" spans="1:12">
      <c r="A332" s="9" t="s">
        <v>1290</v>
      </c>
      <c r="B332" s="9" t="s">
        <v>1291</v>
      </c>
      <c r="C332" s="10"/>
      <c r="D332" s="10"/>
      <c r="E332" s="10">
        <v>315.99</v>
      </c>
      <c r="F332" s="10"/>
      <c r="G332" s="10"/>
      <c r="H332" s="10"/>
      <c r="I332" s="10">
        <v>315.99</v>
      </c>
      <c r="J332" s="10"/>
      <c r="K332" s="10">
        <v>315.99</v>
      </c>
      <c r="L332" s="10"/>
    </row>
    <row r="333" spans="1:12">
      <c r="A333" s="9" t="s">
        <v>1292</v>
      </c>
      <c r="B333" s="9" t="s">
        <v>1293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1:12">
      <c r="A334" s="9" t="s">
        <v>1294</v>
      </c>
      <c r="B334" s="9" t="s">
        <v>1295</v>
      </c>
      <c r="C334" s="10"/>
      <c r="D334" s="10"/>
      <c r="E334" s="10">
        <v>5834</v>
      </c>
      <c r="F334" s="10"/>
      <c r="G334" s="10"/>
      <c r="H334" s="10"/>
      <c r="I334" s="10">
        <v>5834</v>
      </c>
      <c r="J334" s="10"/>
      <c r="K334" s="10">
        <v>5834</v>
      </c>
      <c r="L334" s="10"/>
    </row>
    <row r="335" spans="1:12">
      <c r="A335" s="9" t="s">
        <v>1296</v>
      </c>
      <c r="B335" s="9" t="s">
        <v>1297</v>
      </c>
      <c r="C335" s="10"/>
      <c r="D335" s="10">
        <v>302023.94</v>
      </c>
      <c r="E335" s="10">
        <v>885283.08</v>
      </c>
      <c r="F335" s="10"/>
      <c r="G335" s="10">
        <v>1036592</v>
      </c>
      <c r="H335" s="10"/>
      <c r="I335" s="10">
        <v>2750403.86</v>
      </c>
      <c r="J335" s="10">
        <v>526504.84</v>
      </c>
      <c r="K335" s="10">
        <v>1921875.08</v>
      </c>
      <c r="L335" s="10"/>
    </row>
    <row r="336" spans="1:12">
      <c r="A336" s="9" t="s">
        <v>1298</v>
      </c>
      <c r="B336" s="9" t="s">
        <v>1299</v>
      </c>
      <c r="C336" s="10">
        <v>67750</v>
      </c>
      <c r="D336" s="10"/>
      <c r="E336" s="10">
        <v>1305419.3400000001</v>
      </c>
      <c r="F336" s="10"/>
      <c r="G336" s="10">
        <v>1041544.44</v>
      </c>
      <c r="H336" s="10"/>
      <c r="I336" s="10">
        <v>2770552.77</v>
      </c>
      <c r="J336" s="10">
        <v>491338.99</v>
      </c>
      <c r="K336" s="10">
        <v>2346963.7799999998</v>
      </c>
      <c r="L336" s="10"/>
    </row>
    <row r="337" spans="1:12">
      <c r="A337" s="9" t="s">
        <v>1300</v>
      </c>
      <c r="B337" s="9" t="s">
        <v>1301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1:12">
      <c r="A338" s="9" t="s">
        <v>1302</v>
      </c>
      <c r="B338" s="9" t="s">
        <v>1303</v>
      </c>
      <c r="C338" s="10"/>
      <c r="D338" s="10">
        <v>370264.94</v>
      </c>
      <c r="E338" s="10"/>
      <c r="F338" s="10">
        <v>420858.26</v>
      </c>
      <c r="G338" s="10">
        <v>-4952.4399999999996</v>
      </c>
      <c r="H338" s="10"/>
      <c r="I338" s="10">
        <v>-56176.18</v>
      </c>
      <c r="J338" s="10">
        <v>-630.41999999999996</v>
      </c>
      <c r="K338" s="10"/>
      <c r="L338" s="10">
        <v>425810.7</v>
      </c>
    </row>
    <row r="339" spans="1:12">
      <c r="A339" s="9" t="s">
        <v>1304</v>
      </c>
      <c r="B339" s="9" t="s">
        <v>1305</v>
      </c>
      <c r="C339" s="10">
        <v>491</v>
      </c>
      <c r="D339" s="10"/>
      <c r="E339" s="10">
        <v>722</v>
      </c>
      <c r="F339" s="10"/>
      <c r="G339" s="10"/>
      <c r="H339" s="10"/>
      <c r="I339" s="10">
        <v>36027.269999999997</v>
      </c>
      <c r="J339" s="10">
        <v>35796.269999999997</v>
      </c>
      <c r="K339" s="10">
        <v>722</v>
      </c>
      <c r="L339" s="10"/>
    </row>
    <row r="340" spans="1:12">
      <c r="A340" s="9" t="s">
        <v>1306</v>
      </c>
      <c r="B340" s="9" t="s">
        <v>1307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 spans="1:12">
      <c r="A341" s="9" t="s">
        <v>1308</v>
      </c>
      <c r="B341" s="9" t="s">
        <v>1309</v>
      </c>
      <c r="C341" s="10">
        <v>290192.69</v>
      </c>
      <c r="D341" s="10"/>
      <c r="E341" s="10">
        <v>355312.55</v>
      </c>
      <c r="F341" s="10"/>
      <c r="G341" s="10"/>
      <c r="H341" s="10"/>
      <c r="I341" s="10">
        <v>66456.59</v>
      </c>
      <c r="J341" s="10">
        <v>1336.73</v>
      </c>
      <c r="K341" s="10">
        <v>355312.55</v>
      </c>
      <c r="L341" s="10"/>
    </row>
    <row r="342" spans="1:12">
      <c r="A342" s="9" t="s">
        <v>1310</v>
      </c>
      <c r="B342" s="9" t="s">
        <v>1311</v>
      </c>
      <c r="C342" s="10">
        <v>48556.11</v>
      </c>
      <c r="D342" s="10"/>
      <c r="E342" s="10">
        <v>50640.34</v>
      </c>
      <c r="F342" s="10"/>
      <c r="G342" s="10"/>
      <c r="H342" s="10"/>
      <c r="I342" s="10">
        <v>3420.96</v>
      </c>
      <c r="J342" s="10">
        <v>1336.73</v>
      </c>
      <c r="K342" s="10">
        <v>50640.34</v>
      </c>
      <c r="L342" s="10"/>
    </row>
    <row r="343" spans="1:12">
      <c r="A343" s="9" t="s">
        <v>1312</v>
      </c>
      <c r="B343" s="9" t="s">
        <v>1313</v>
      </c>
      <c r="C343" s="10">
        <v>241636.58</v>
      </c>
      <c r="D343" s="10"/>
      <c r="E343" s="10">
        <v>304672.21000000002</v>
      </c>
      <c r="F343" s="10"/>
      <c r="G343" s="10"/>
      <c r="H343" s="10"/>
      <c r="I343" s="10">
        <v>63035.63</v>
      </c>
      <c r="J343" s="10"/>
      <c r="K343" s="10">
        <v>304672.21000000002</v>
      </c>
      <c r="L343" s="10"/>
    </row>
    <row r="344" spans="1:12">
      <c r="A344" s="9" t="s">
        <v>1314</v>
      </c>
      <c r="B344" s="9" t="s">
        <v>1315</v>
      </c>
      <c r="C344" s="10">
        <v>30646.27</v>
      </c>
      <c r="D344" s="10"/>
      <c r="E344" s="10">
        <v>30759.48</v>
      </c>
      <c r="F344" s="10"/>
      <c r="G344" s="10"/>
      <c r="H344" s="10"/>
      <c r="I344" s="10">
        <v>113.21</v>
      </c>
      <c r="J344" s="10"/>
      <c r="K344" s="10">
        <v>30759.48</v>
      </c>
      <c r="L344" s="10"/>
    </row>
    <row r="345" spans="1:12">
      <c r="A345" s="9" t="s">
        <v>1316</v>
      </c>
      <c r="B345" s="9" t="s">
        <v>1317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 spans="1:12">
      <c r="A346" s="9" t="s">
        <v>1318</v>
      </c>
      <c r="B346" s="9" t="s">
        <v>1319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 spans="1:12">
      <c r="A347" s="9" t="s">
        <v>1320</v>
      </c>
      <c r="B347" s="9" t="s">
        <v>1321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 spans="1:12">
      <c r="A348" s="9" t="s">
        <v>1322</v>
      </c>
      <c r="B348" s="9" t="s">
        <v>1323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spans="1:12">
      <c r="A349" s="9" t="s">
        <v>1324</v>
      </c>
      <c r="B349" s="9" t="s">
        <v>1325</v>
      </c>
      <c r="C349" s="10">
        <v>219046.92</v>
      </c>
      <c r="D349" s="10"/>
      <c r="E349" s="10">
        <v>255843.02</v>
      </c>
      <c r="F349" s="10"/>
      <c r="G349" s="10"/>
      <c r="H349" s="10"/>
      <c r="I349" s="10">
        <v>36796.1</v>
      </c>
      <c r="J349" s="10"/>
      <c r="K349" s="10">
        <v>255843.02</v>
      </c>
      <c r="L349" s="10"/>
    </row>
    <row r="350" spans="1:12">
      <c r="A350" s="9" t="s">
        <v>1326</v>
      </c>
      <c r="B350" s="9" t="s">
        <v>1327</v>
      </c>
      <c r="C350" s="10">
        <v>433323.25</v>
      </c>
      <c r="D350" s="10"/>
      <c r="E350" s="10">
        <v>433323.25</v>
      </c>
      <c r="F350" s="10"/>
      <c r="G350" s="10"/>
      <c r="H350" s="10"/>
      <c r="I350" s="10"/>
      <c r="J350" s="10"/>
      <c r="K350" s="10">
        <v>433323.25</v>
      </c>
      <c r="L350" s="10"/>
    </row>
    <row r="351" spans="1:12">
      <c r="A351" s="9" t="s">
        <v>1328</v>
      </c>
      <c r="B351" s="9" t="s">
        <v>1329</v>
      </c>
      <c r="C351" s="10">
        <v>27959.65</v>
      </c>
      <c r="D351" s="10"/>
      <c r="E351" s="10">
        <v>141295.81</v>
      </c>
      <c r="F351" s="10"/>
      <c r="G351" s="10">
        <v>127364.62</v>
      </c>
      <c r="H351" s="10"/>
      <c r="I351" s="10">
        <v>240700.78</v>
      </c>
      <c r="J351" s="10"/>
      <c r="K351" s="10">
        <v>268660.43</v>
      </c>
      <c r="L351" s="10"/>
    </row>
    <row r="352" spans="1:12">
      <c r="A352" s="9" t="s">
        <v>1330</v>
      </c>
      <c r="B352" s="9" t="s">
        <v>1331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 spans="1:12">
      <c r="A353" s="9" t="s">
        <v>1332</v>
      </c>
      <c r="B353" s="9" t="s">
        <v>1333</v>
      </c>
      <c r="C353" s="10"/>
      <c r="D353" s="10"/>
      <c r="E353" s="10">
        <v>7210.44</v>
      </c>
      <c r="F353" s="10"/>
      <c r="G353" s="10"/>
      <c r="H353" s="10"/>
      <c r="I353" s="10">
        <v>9233.9500000000007</v>
      </c>
      <c r="J353" s="10">
        <v>2023.51</v>
      </c>
      <c r="K353" s="10">
        <v>7210.44</v>
      </c>
      <c r="L353" s="10"/>
    </row>
    <row r="354" spans="1:12">
      <c r="A354" s="9" t="s">
        <v>1334</v>
      </c>
      <c r="B354" s="9" t="s">
        <v>1335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 spans="1:12">
      <c r="A355" s="9" t="s">
        <v>1336</v>
      </c>
      <c r="B355" s="9" t="s">
        <v>1337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 spans="1:12">
      <c r="A356" s="9" t="s">
        <v>1338</v>
      </c>
      <c r="B356" s="9" t="s">
        <v>1339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 spans="1:12">
      <c r="A357" s="9" t="s">
        <v>1340</v>
      </c>
      <c r="B357" s="9" t="s">
        <v>1341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 spans="1:12">
      <c r="A358" s="9" t="s">
        <v>1342</v>
      </c>
      <c r="B358" s="9" t="s">
        <v>1343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 spans="1:12">
      <c r="A359" s="9" t="s">
        <v>1344</v>
      </c>
      <c r="B359" s="9" t="s">
        <v>1345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 spans="1:12">
      <c r="A360" s="9" t="s">
        <v>1346</v>
      </c>
      <c r="B360" s="9" t="s">
        <v>1347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 spans="1:12">
      <c r="A361" s="9" t="s">
        <v>1348</v>
      </c>
      <c r="B361" s="9" t="s">
        <v>1349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 spans="1:12">
      <c r="A362" s="9" t="s">
        <v>1350</v>
      </c>
      <c r="B362" s="9" t="s">
        <v>1351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 spans="1:12">
      <c r="A363" s="9" t="s">
        <v>1352</v>
      </c>
      <c r="B363" s="9" t="s">
        <v>1353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 spans="1:12">
      <c r="A364" s="9" t="s">
        <v>1354</v>
      </c>
      <c r="B364" s="9" t="s">
        <v>1355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 spans="1:12">
      <c r="A365" s="9" t="s">
        <v>1356</v>
      </c>
      <c r="B365" s="9" t="s">
        <v>1357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 spans="1:12">
      <c r="A366" s="9" t="s">
        <v>1358</v>
      </c>
      <c r="B366" s="9" t="s">
        <v>1359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 spans="1:12">
      <c r="A367" s="9" t="s">
        <v>1360</v>
      </c>
      <c r="B367" s="9" t="s">
        <v>1361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 spans="1:12">
      <c r="A368" s="9" t="s">
        <v>1362</v>
      </c>
      <c r="B368" s="9" t="s">
        <v>1363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 spans="1:12">
      <c r="A369" s="9" t="s">
        <v>1364</v>
      </c>
      <c r="B369" s="9" t="s">
        <v>1365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 spans="1:12">
      <c r="A370" s="9" t="s">
        <v>1366</v>
      </c>
      <c r="B370" s="9" t="s">
        <v>1367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 spans="1:12">
      <c r="A371" s="9" t="s">
        <v>1368</v>
      </c>
      <c r="B371" s="9" t="s">
        <v>1369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 spans="1:12">
      <c r="A372" s="9" t="s">
        <v>1370</v>
      </c>
      <c r="B372" s="9" t="s">
        <v>1371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 spans="1:12">
      <c r="A373" s="9" t="s">
        <v>1372</v>
      </c>
      <c r="B373" s="9" t="s">
        <v>1373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 spans="1:12">
      <c r="A374" s="9" t="s">
        <v>1374</v>
      </c>
      <c r="B374" s="9" t="s">
        <v>1375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 spans="1:12">
      <c r="A375" s="9" t="s">
        <v>1376</v>
      </c>
      <c r="B375" s="9" t="s">
        <v>1377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 spans="1:12">
      <c r="A376" s="9" t="s">
        <v>1378</v>
      </c>
      <c r="B376" s="9" t="s">
        <v>1379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 spans="1:12">
      <c r="A377" s="9" t="s">
        <v>1380</v>
      </c>
      <c r="B377" s="9" t="s">
        <v>1381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 spans="1:12">
      <c r="A378" s="9" t="s">
        <v>1382</v>
      </c>
      <c r="B378" s="9" t="s">
        <v>1383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 spans="1:12">
      <c r="A379" s="9" t="s">
        <v>1384</v>
      </c>
      <c r="B379" s="9" t="s">
        <v>1385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 spans="1:12">
      <c r="A380" s="9" t="s">
        <v>1386</v>
      </c>
      <c r="B380" s="9" t="s">
        <v>1387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 spans="1:12">
      <c r="A381" s="9" t="s">
        <v>1388</v>
      </c>
      <c r="B381" s="9" t="s">
        <v>1389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 spans="1:12">
      <c r="A382" s="9" t="s">
        <v>1390</v>
      </c>
      <c r="B382" s="9" t="s">
        <v>1391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 spans="1:12">
      <c r="A383" s="9" t="s">
        <v>1392</v>
      </c>
      <c r="B383" s="9" t="s">
        <v>1393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 spans="1:12">
      <c r="A384" s="9" t="s">
        <v>1394</v>
      </c>
      <c r="B384" s="9" t="s">
        <v>1395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 spans="1:12">
      <c r="A385" s="9" t="s">
        <v>1396</v>
      </c>
      <c r="B385" s="9" t="s">
        <v>1397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 spans="1:12">
      <c r="A386" s="9" t="s">
        <v>1398</v>
      </c>
      <c r="B386" s="9" t="s">
        <v>1399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 spans="1:12">
      <c r="A387" s="9" t="s">
        <v>1400</v>
      </c>
      <c r="B387" s="9" t="s">
        <v>1401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 spans="1:12">
      <c r="A388" s="9" t="s">
        <v>1402</v>
      </c>
      <c r="B388" s="9" t="s">
        <v>1403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 spans="1:12">
      <c r="A389" s="9" t="s">
        <v>1404</v>
      </c>
      <c r="B389" s="9" t="s">
        <v>1405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 spans="1:12">
      <c r="A390" s="9" t="s">
        <v>1406</v>
      </c>
      <c r="B390" s="9" t="s">
        <v>1407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 spans="1:12">
      <c r="A391" s="9" t="s">
        <v>1408</v>
      </c>
      <c r="B391" s="9" t="s">
        <v>1409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 spans="1:12">
      <c r="A392" s="9" t="s">
        <v>1410</v>
      </c>
      <c r="B392" s="9" t="s">
        <v>1411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 spans="1:12">
      <c r="A393" s="9" t="s">
        <v>1412</v>
      </c>
      <c r="B393" s="9" t="s">
        <v>1413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 spans="1:12">
      <c r="A394" s="9" t="s">
        <v>1414</v>
      </c>
      <c r="B394" s="9" t="s">
        <v>1415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 spans="1:12">
      <c r="A395" s="9" t="s">
        <v>1416</v>
      </c>
      <c r="B395" s="9" t="s">
        <v>1417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 spans="1:12">
      <c r="A396" s="9" t="s">
        <v>1418</v>
      </c>
      <c r="B396" s="9" t="s">
        <v>1419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 spans="1:12">
      <c r="A397" s="9" t="s">
        <v>1420</v>
      </c>
      <c r="B397" s="9" t="s">
        <v>1421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 spans="1:12">
      <c r="A398" s="9" t="s">
        <v>1422</v>
      </c>
      <c r="B398" s="9" t="s">
        <v>1423</v>
      </c>
      <c r="C398" s="10">
        <v>54854878.25</v>
      </c>
      <c r="D398" s="10"/>
      <c r="E398" s="10">
        <v>54854878.25</v>
      </c>
      <c r="F398" s="10"/>
      <c r="G398" s="10"/>
      <c r="H398" s="10"/>
      <c r="I398" s="10"/>
      <c r="J398" s="10"/>
      <c r="K398" s="10">
        <v>54854878.25</v>
      </c>
      <c r="L398" s="10"/>
    </row>
    <row r="399" spans="1:12">
      <c r="A399" s="9" t="s">
        <v>1424</v>
      </c>
      <c r="B399" s="9" t="s">
        <v>1425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 spans="1:12">
      <c r="A400" s="9" t="s">
        <v>1426</v>
      </c>
      <c r="B400" s="9" t="s">
        <v>1427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 spans="1:12">
      <c r="A401" s="9" t="s">
        <v>1428</v>
      </c>
      <c r="B401" s="9" t="s">
        <v>1429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 spans="1:12">
      <c r="A402" s="9" t="s">
        <v>1430</v>
      </c>
      <c r="B402" s="9" t="s">
        <v>1431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 spans="1:12">
      <c r="A403" s="9" t="s">
        <v>1432</v>
      </c>
      <c r="B403" s="9" t="s">
        <v>1433</v>
      </c>
      <c r="C403" s="10">
        <v>54854878.25</v>
      </c>
      <c r="D403" s="10"/>
      <c r="E403" s="10">
        <v>54854878.25</v>
      </c>
      <c r="F403" s="10"/>
      <c r="G403" s="10"/>
      <c r="H403" s="10"/>
      <c r="I403" s="10"/>
      <c r="J403" s="10"/>
      <c r="K403" s="10">
        <v>54854878.25</v>
      </c>
      <c r="L403" s="10"/>
    </row>
    <row r="404" spans="1:12">
      <c r="A404" s="9" t="s">
        <v>1434</v>
      </c>
      <c r="B404" s="9" t="s">
        <v>1435</v>
      </c>
      <c r="C404" s="10">
        <v>54854878.25</v>
      </c>
      <c r="D404" s="10"/>
      <c r="E404" s="10">
        <v>54854878.25</v>
      </c>
      <c r="F404" s="10"/>
      <c r="G404" s="10"/>
      <c r="H404" s="10"/>
      <c r="I404" s="10"/>
      <c r="J404" s="10"/>
      <c r="K404" s="10">
        <v>54854878.25</v>
      </c>
      <c r="L404" s="10"/>
    </row>
    <row r="405" spans="1:12">
      <c r="A405" s="9" t="s">
        <v>1436</v>
      </c>
      <c r="B405" s="9" t="s">
        <v>1437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 spans="1:12">
      <c r="A406" s="9" t="s">
        <v>1438</v>
      </c>
      <c r="B406" s="9" t="s">
        <v>1439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 spans="1:12">
      <c r="A407" s="9" t="s">
        <v>1440</v>
      </c>
      <c r="B407" s="9" t="s">
        <v>1441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 spans="1:12">
      <c r="A408" s="9" t="s">
        <v>1442</v>
      </c>
      <c r="B408" s="9" t="s">
        <v>1443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 spans="1:12">
      <c r="A409" s="9" t="s">
        <v>1444</v>
      </c>
      <c r="B409" s="9" t="s">
        <v>1445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 spans="1:12">
      <c r="A410" s="9" t="s">
        <v>1446</v>
      </c>
      <c r="B410" s="9" t="s">
        <v>1447</v>
      </c>
      <c r="C410" s="10"/>
      <c r="D410" s="10">
        <v>2194195.17</v>
      </c>
      <c r="E410" s="10"/>
      <c r="F410" s="10">
        <v>2925593.57</v>
      </c>
      <c r="G410" s="10"/>
      <c r="H410" s="10">
        <v>91424.8</v>
      </c>
      <c r="I410" s="10"/>
      <c r="J410" s="10">
        <v>822823.2</v>
      </c>
      <c r="K410" s="10"/>
      <c r="L410" s="10">
        <v>3017018.37</v>
      </c>
    </row>
    <row r="411" spans="1:12">
      <c r="A411" s="9" t="s">
        <v>1448</v>
      </c>
      <c r="B411" s="9" t="s">
        <v>1449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 spans="1:12">
      <c r="A412" s="9" t="s">
        <v>1450</v>
      </c>
      <c r="B412" s="9" t="s">
        <v>1451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 spans="1:12">
      <c r="A413" s="9" t="s">
        <v>1452</v>
      </c>
      <c r="B413" s="9" t="s">
        <v>1453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 spans="1:12">
      <c r="A414" s="9" t="s">
        <v>1454</v>
      </c>
      <c r="B414" s="9" t="s">
        <v>1455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 spans="1:12">
      <c r="A415" s="9" t="s">
        <v>1456</v>
      </c>
      <c r="B415" s="9" t="s">
        <v>1457</v>
      </c>
      <c r="C415" s="10"/>
      <c r="D415" s="10">
        <v>2194195.17</v>
      </c>
      <c r="E415" s="10"/>
      <c r="F415" s="10">
        <v>2925593.57</v>
      </c>
      <c r="G415" s="10"/>
      <c r="H415" s="10">
        <v>91424.8</v>
      </c>
      <c r="I415" s="10"/>
      <c r="J415" s="10">
        <v>822823.2</v>
      </c>
      <c r="K415" s="10"/>
      <c r="L415" s="10">
        <v>3017018.37</v>
      </c>
    </row>
    <row r="416" spans="1:12">
      <c r="A416" s="9" t="s">
        <v>1458</v>
      </c>
      <c r="B416" s="9" t="s">
        <v>1459</v>
      </c>
      <c r="C416" s="10"/>
      <c r="D416" s="10">
        <v>2194195.17</v>
      </c>
      <c r="E416" s="10"/>
      <c r="F416" s="10">
        <v>2925593.57</v>
      </c>
      <c r="G416" s="10"/>
      <c r="H416" s="10">
        <v>91424.8</v>
      </c>
      <c r="I416" s="10"/>
      <c r="J416" s="10">
        <v>822823.2</v>
      </c>
      <c r="K416" s="10"/>
      <c r="L416" s="10">
        <v>3017018.37</v>
      </c>
    </row>
    <row r="417" spans="1:12">
      <c r="A417" s="9" t="s">
        <v>1460</v>
      </c>
      <c r="B417" s="9" t="s">
        <v>1461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 spans="1:12">
      <c r="A418" s="9" t="s">
        <v>1462</v>
      </c>
      <c r="B418" s="9" t="s">
        <v>1463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 spans="1:12">
      <c r="A419" s="9" t="s">
        <v>1464</v>
      </c>
      <c r="B419" s="9" t="s">
        <v>1465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 spans="1:12">
      <c r="A420" s="9" t="s">
        <v>1466</v>
      </c>
      <c r="B420" s="9" t="s">
        <v>1467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 spans="1:12">
      <c r="A421" s="9" t="s">
        <v>1468</v>
      </c>
      <c r="B421" s="9" t="s">
        <v>1469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1:12">
      <c r="A422" s="9" t="s">
        <v>1470</v>
      </c>
      <c r="B422" s="9" t="s">
        <v>1471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 spans="1:12">
      <c r="A423" s="9" t="s">
        <v>1472</v>
      </c>
      <c r="B423" s="9" t="s">
        <v>1473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 spans="1:12">
      <c r="A424" s="9" t="s">
        <v>1474</v>
      </c>
      <c r="B424" s="9" t="s">
        <v>1475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 spans="1:12">
      <c r="A425" s="9" t="s">
        <v>1476</v>
      </c>
      <c r="B425" s="9" t="s">
        <v>1477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 spans="1:12">
      <c r="A426" s="9" t="s">
        <v>1478</v>
      </c>
      <c r="B426" s="9" t="s">
        <v>1479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 spans="1:12">
      <c r="A427" s="9" t="s">
        <v>1480</v>
      </c>
      <c r="B427" s="9" t="s">
        <v>1481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 spans="1:12">
      <c r="A428" s="9" t="s">
        <v>1482</v>
      </c>
      <c r="B428" s="9" t="s">
        <v>1483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 spans="1:12">
      <c r="A429" s="9" t="s">
        <v>1484</v>
      </c>
      <c r="B429" s="9" t="s">
        <v>1485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 spans="1:12">
      <c r="A430" s="9" t="s">
        <v>1486</v>
      </c>
      <c r="B430" s="9" t="s">
        <v>1487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 spans="1:12">
      <c r="A431" s="9" t="s">
        <v>1488</v>
      </c>
      <c r="B431" s="9" t="s">
        <v>1489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spans="1:12">
      <c r="A432" s="9" t="s">
        <v>1490</v>
      </c>
      <c r="B432" s="9" t="s">
        <v>1491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spans="1:12">
      <c r="A433" s="9" t="s">
        <v>1492</v>
      </c>
      <c r="B433" s="9" t="s">
        <v>1493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 spans="1:12">
      <c r="A434" s="9" t="s">
        <v>1494</v>
      </c>
      <c r="B434" s="9" t="s">
        <v>1495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 spans="1:12">
      <c r="A435" s="9" t="s">
        <v>1496</v>
      </c>
      <c r="B435" s="9" t="s">
        <v>1497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1:12">
      <c r="A436" s="9" t="s">
        <v>1498</v>
      </c>
      <c r="B436" s="9" t="s">
        <v>1499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 spans="1:12">
      <c r="A437" s="9" t="s">
        <v>1500</v>
      </c>
      <c r="B437" s="9" t="s">
        <v>1501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 spans="1:12">
      <c r="A438" s="9" t="s">
        <v>1502</v>
      </c>
      <c r="B438" s="9" t="s">
        <v>1503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 spans="1:12">
      <c r="A439" s="9" t="s">
        <v>1504</v>
      </c>
      <c r="B439" s="9" t="s">
        <v>1505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 spans="1:12">
      <c r="A440" s="9" t="s">
        <v>1506</v>
      </c>
      <c r="B440" s="9" t="s">
        <v>1507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 spans="1:12">
      <c r="A441" s="9" t="s">
        <v>1508</v>
      </c>
      <c r="B441" s="9" t="s">
        <v>1509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 spans="1:12">
      <c r="A442" s="9" t="s">
        <v>1510</v>
      </c>
      <c r="B442" s="9" t="s">
        <v>1511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 spans="1:12">
      <c r="A443" s="9" t="s">
        <v>1512</v>
      </c>
      <c r="B443" s="9" t="s">
        <v>1513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 spans="1:12">
      <c r="A444" s="9" t="s">
        <v>1514</v>
      </c>
      <c r="B444" s="9" t="s">
        <v>1515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 spans="1:12">
      <c r="A445" s="9" t="s">
        <v>1516</v>
      </c>
      <c r="B445" s="9" t="s">
        <v>1517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 spans="1:12">
      <c r="A446" s="9" t="s">
        <v>1518</v>
      </c>
      <c r="B446" s="9" t="s">
        <v>1519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 spans="1:12">
      <c r="A447" s="9" t="s">
        <v>1520</v>
      </c>
      <c r="B447" s="9" t="s">
        <v>1521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 spans="1:12">
      <c r="A448" s="9" t="s">
        <v>1522</v>
      </c>
      <c r="B448" s="9" t="s">
        <v>1523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 spans="1:12">
      <c r="A449" s="9" t="s">
        <v>1524</v>
      </c>
      <c r="B449" s="9" t="s">
        <v>1525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1:12">
      <c r="A450" s="9" t="s">
        <v>1526</v>
      </c>
      <c r="B450" s="9" t="s">
        <v>1527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 spans="1:12">
      <c r="A451" s="9" t="s">
        <v>1528</v>
      </c>
      <c r="B451" s="9" t="s">
        <v>1529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 spans="1:12">
      <c r="A452" s="9" t="s">
        <v>1530</v>
      </c>
      <c r="B452" s="9" t="s">
        <v>1531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 spans="1:12">
      <c r="A453" s="9" t="s">
        <v>1532</v>
      </c>
      <c r="B453" s="9" t="s">
        <v>1533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 spans="1:12">
      <c r="A454" s="9" t="s">
        <v>1534</v>
      </c>
      <c r="B454" s="9" t="s">
        <v>1535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 spans="1:12">
      <c r="A455" s="9" t="s">
        <v>1536</v>
      </c>
      <c r="B455" s="9" t="s">
        <v>1537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 spans="1:12">
      <c r="A456" s="9" t="s">
        <v>1538</v>
      </c>
      <c r="B456" s="9" t="s">
        <v>1539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 spans="1:12">
      <c r="A457" s="9" t="s">
        <v>1540</v>
      </c>
      <c r="B457" s="9" t="s">
        <v>1541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 spans="1:12">
      <c r="A458" s="9" t="s">
        <v>1542</v>
      </c>
      <c r="B458" s="9" t="s">
        <v>1543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 spans="1:12">
      <c r="A459" s="9" t="s">
        <v>1544</v>
      </c>
      <c r="B459" s="9" t="s">
        <v>1545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 spans="1:12">
      <c r="A460" s="9" t="s">
        <v>1546</v>
      </c>
      <c r="B460" s="9" t="s">
        <v>1547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 spans="1:12">
      <c r="A461" s="9" t="s">
        <v>1548</v>
      </c>
      <c r="B461" s="9" t="s">
        <v>1549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 spans="1:12">
      <c r="A462" s="9" t="s">
        <v>1550</v>
      </c>
      <c r="B462" s="9" t="s">
        <v>1551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 spans="1:12">
      <c r="A463" s="9" t="s">
        <v>1552</v>
      </c>
      <c r="B463" s="9" t="s">
        <v>1553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1:12">
      <c r="A464" s="9" t="s">
        <v>1554</v>
      </c>
      <c r="B464" s="9" t="s">
        <v>1555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 spans="1:12">
      <c r="A465" s="9" t="s">
        <v>1556</v>
      </c>
      <c r="B465" s="9" t="s">
        <v>1557</v>
      </c>
      <c r="C465" s="10"/>
      <c r="D465" s="10"/>
      <c r="E465" s="10"/>
      <c r="F465" s="10">
        <v>33057144.859999999</v>
      </c>
      <c r="G465" s="10"/>
      <c r="H465" s="10"/>
      <c r="I465" s="10"/>
      <c r="J465" s="10">
        <v>33057144.859999999</v>
      </c>
      <c r="K465" s="10"/>
      <c r="L465" s="10">
        <v>33057144.859999999</v>
      </c>
    </row>
    <row r="466" spans="1:12">
      <c r="A466" s="9" t="s">
        <v>1558</v>
      </c>
      <c r="B466" s="9" t="s">
        <v>1559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 spans="1:12">
      <c r="A467" s="9" t="s">
        <v>1560</v>
      </c>
      <c r="B467" s="9" t="s">
        <v>1561</v>
      </c>
      <c r="C467" s="10"/>
      <c r="D467" s="10"/>
      <c r="E467" s="10"/>
      <c r="F467" s="10">
        <v>33057144.859999999</v>
      </c>
      <c r="G467" s="10"/>
      <c r="H467" s="10"/>
      <c r="I467" s="10"/>
      <c r="J467" s="10">
        <v>33057144.859999999</v>
      </c>
      <c r="K467" s="10"/>
      <c r="L467" s="10">
        <v>33057144.859999999</v>
      </c>
    </row>
    <row r="468" spans="1:12">
      <c r="A468" s="9" t="s">
        <v>1562</v>
      </c>
      <c r="B468" s="9" t="s">
        <v>1563</v>
      </c>
      <c r="C468" s="10"/>
      <c r="D468" s="10">
        <v>11567680.939999999</v>
      </c>
      <c r="E468" s="10"/>
      <c r="F468" s="10">
        <v>1313451.82</v>
      </c>
      <c r="G468" s="10"/>
      <c r="H468" s="10">
        <v>-1313451.82</v>
      </c>
      <c r="I468" s="10"/>
      <c r="J468" s="10">
        <v>-11567680.939999999</v>
      </c>
      <c r="K468" s="10"/>
      <c r="L468" s="10"/>
    </row>
    <row r="469" spans="1:12">
      <c r="A469" s="9" t="s">
        <v>1564</v>
      </c>
      <c r="B469" s="9" t="s">
        <v>1565</v>
      </c>
      <c r="C469" s="10"/>
      <c r="D469" s="10">
        <v>11567680.939999999</v>
      </c>
      <c r="E469" s="10"/>
      <c r="F469" s="10">
        <v>1313451.82</v>
      </c>
      <c r="G469" s="10"/>
      <c r="H469" s="10">
        <v>-1313451.82</v>
      </c>
      <c r="I469" s="10"/>
      <c r="J469" s="10">
        <v>-11567680.939999999</v>
      </c>
      <c r="K469" s="10"/>
      <c r="L469" s="10"/>
    </row>
    <row r="470" spans="1:12">
      <c r="A470" s="9" t="s">
        <v>1566</v>
      </c>
      <c r="B470" s="9" t="s">
        <v>1567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 spans="1:12">
      <c r="A471" s="9" t="s">
        <v>1568</v>
      </c>
      <c r="B471" s="9" t="s">
        <v>1569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 spans="1:12">
      <c r="A472" s="9" t="s">
        <v>1570</v>
      </c>
      <c r="B472" s="9" t="s">
        <v>1571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 spans="1:12">
      <c r="A473" s="9" t="s">
        <v>1572</v>
      </c>
      <c r="B473" s="9" t="s">
        <v>1573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 spans="1:12">
      <c r="A474" s="9" t="s">
        <v>1574</v>
      </c>
      <c r="B474" s="9" t="s">
        <v>1575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 spans="1:12">
      <c r="A475" s="9" t="s">
        <v>1576</v>
      </c>
      <c r="B475" s="9" t="s">
        <v>1577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 spans="1:12">
      <c r="A476" s="9" t="s">
        <v>1578</v>
      </c>
      <c r="B476" s="9" t="s">
        <v>1579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 spans="1:12">
      <c r="A477" s="9" t="s">
        <v>1580</v>
      </c>
      <c r="B477" s="9" t="s">
        <v>1581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 spans="1:12">
      <c r="A478" s="9" t="s">
        <v>1582</v>
      </c>
      <c r="B478" s="9" t="s">
        <v>1583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 spans="1:12">
      <c r="A479" s="9" t="s">
        <v>1584</v>
      </c>
      <c r="B479" s="9" t="s">
        <v>1585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 spans="1:12">
      <c r="A480" s="9" t="s">
        <v>1586</v>
      </c>
      <c r="B480" s="9" t="s">
        <v>1587</v>
      </c>
      <c r="C480" s="10"/>
      <c r="D480" s="10">
        <v>11567680.939999999</v>
      </c>
      <c r="E480" s="10"/>
      <c r="F480" s="10">
        <v>1313451.82</v>
      </c>
      <c r="G480" s="10"/>
      <c r="H480" s="10">
        <v>-1313451.82</v>
      </c>
      <c r="I480" s="10"/>
      <c r="J480" s="10">
        <v>-11567680.939999999</v>
      </c>
      <c r="K480" s="10"/>
      <c r="L480" s="10"/>
    </row>
    <row r="481" spans="1:12">
      <c r="A481" s="9" t="s">
        <v>1588</v>
      </c>
      <c r="B481" s="9" t="s">
        <v>1589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 spans="1:12">
      <c r="A482" s="9" t="s">
        <v>1590</v>
      </c>
      <c r="B482" s="9" t="s">
        <v>1591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 spans="1:12">
      <c r="A483" s="9" t="s">
        <v>1592</v>
      </c>
      <c r="B483" s="9" t="s">
        <v>1593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 spans="1:12">
      <c r="A484" s="9" t="s">
        <v>1594</v>
      </c>
      <c r="B484" s="9" t="s">
        <v>1595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 spans="1:12">
      <c r="A485" s="9" t="s">
        <v>1596</v>
      </c>
      <c r="B485" s="9" t="s">
        <v>1597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 spans="1:12">
      <c r="A486" s="9" t="s">
        <v>1598</v>
      </c>
      <c r="B486" s="9" t="s">
        <v>1599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 spans="1:12">
      <c r="A487" s="9" t="s">
        <v>1600</v>
      </c>
      <c r="B487" s="9" t="s">
        <v>1601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 spans="1:12">
      <c r="A488" s="9" t="s">
        <v>1602</v>
      </c>
      <c r="B488" s="9" t="s">
        <v>1603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 spans="1:12">
      <c r="A489" s="9" t="s">
        <v>1604</v>
      </c>
      <c r="B489" s="9" t="s">
        <v>1605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 spans="1:12">
      <c r="A490" s="9" t="s">
        <v>1606</v>
      </c>
      <c r="B490" s="9" t="s">
        <v>1607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 spans="1:12">
      <c r="A491" s="9" t="s">
        <v>1608</v>
      </c>
      <c r="B491" s="9" t="s">
        <v>1609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 spans="1:12">
      <c r="A492" s="9" t="s">
        <v>1610</v>
      </c>
      <c r="B492" s="9" t="s">
        <v>1611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 spans="1:12">
      <c r="A493" s="9" t="s">
        <v>1612</v>
      </c>
      <c r="B493" s="9" t="s">
        <v>1613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 spans="1:12">
      <c r="A494" s="9" t="s">
        <v>1614</v>
      </c>
      <c r="B494" s="9" t="s">
        <v>1615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 spans="1:12">
      <c r="A495" s="9" t="s">
        <v>1616</v>
      </c>
      <c r="B495" s="9" t="s">
        <v>1617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 spans="1:12">
      <c r="A496" s="9" t="s">
        <v>1618</v>
      </c>
      <c r="B496" s="9" t="s">
        <v>1619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 spans="1:12">
      <c r="A497" s="9" t="s">
        <v>1620</v>
      </c>
      <c r="B497" s="9" t="s">
        <v>1621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 spans="1:12">
      <c r="A498" s="9" t="s">
        <v>1622</v>
      </c>
      <c r="B498" s="9" t="s">
        <v>1623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 spans="1:12">
      <c r="A499" s="9" t="s">
        <v>1624</v>
      </c>
      <c r="B499" s="9" t="s">
        <v>1625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 spans="1:12">
      <c r="A500" s="9" t="s">
        <v>1626</v>
      </c>
      <c r="B500" s="9" t="s">
        <v>1627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1:12">
      <c r="A501" s="9" t="s">
        <v>1628</v>
      </c>
      <c r="B501" s="9" t="s">
        <v>1629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 spans="1:12">
      <c r="A502" s="9" t="s">
        <v>1630</v>
      </c>
      <c r="B502" s="9" t="s">
        <v>1631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 spans="1:12">
      <c r="A503" s="9" t="s">
        <v>1632</v>
      </c>
      <c r="B503" s="9" t="s">
        <v>1633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 spans="1:12">
      <c r="A504" s="9" t="s">
        <v>1634</v>
      </c>
      <c r="B504" s="9" t="s">
        <v>1635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 spans="1:12">
      <c r="A505" s="9" t="s">
        <v>1636</v>
      </c>
      <c r="B505" s="9" t="s">
        <v>1637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 spans="1:12">
      <c r="A506" s="9" t="s">
        <v>1638</v>
      </c>
      <c r="B506" s="9" t="s">
        <v>1639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 spans="1:12">
      <c r="A507" s="9" t="s">
        <v>1640</v>
      </c>
      <c r="B507" s="9" t="s">
        <v>1641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 spans="1:12">
      <c r="A508" s="9" t="s">
        <v>1642</v>
      </c>
      <c r="B508" s="9" t="s">
        <v>1643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 spans="1:12">
      <c r="A509" s="9" t="s">
        <v>1644</v>
      </c>
      <c r="B509" s="9" t="s">
        <v>1645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 spans="1:12">
      <c r="A510" s="9" t="s">
        <v>1646</v>
      </c>
      <c r="B510" s="9" t="s">
        <v>1647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 spans="1:12">
      <c r="A511" s="9" t="s">
        <v>1648</v>
      </c>
      <c r="B511" s="9" t="s">
        <v>1649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 spans="1:12">
      <c r="A512" s="9" t="s">
        <v>1650</v>
      </c>
      <c r="B512" s="9" t="s">
        <v>1651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 spans="1:12">
      <c r="A513" s="9" t="s">
        <v>1652</v>
      </c>
      <c r="B513" s="9" t="s">
        <v>1653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 spans="1:12">
      <c r="A514" s="9" t="s">
        <v>1654</v>
      </c>
      <c r="B514" s="9" t="s">
        <v>1655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 spans="1:12">
      <c r="A515" s="9" t="s">
        <v>1656</v>
      </c>
      <c r="B515" s="9" t="s">
        <v>1657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 spans="1:12">
      <c r="A516" s="9" t="s">
        <v>1658</v>
      </c>
      <c r="B516" s="9" t="s">
        <v>1659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 spans="1:12">
      <c r="A517" s="9" t="s">
        <v>1660</v>
      </c>
      <c r="B517" s="9" t="s">
        <v>1661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 spans="1:12">
      <c r="A518" s="9" t="s">
        <v>1662</v>
      </c>
      <c r="B518" s="9" t="s">
        <v>1663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 spans="1:12">
      <c r="A519" s="9" t="s">
        <v>1664</v>
      </c>
      <c r="B519" s="9" t="s">
        <v>1665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 spans="1:12">
      <c r="A520" s="9" t="s">
        <v>1666</v>
      </c>
      <c r="B520" s="9" t="s">
        <v>1667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 spans="1:12">
      <c r="A521" s="9" t="s">
        <v>1668</v>
      </c>
      <c r="B521" s="9" t="s">
        <v>1669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 spans="1:12">
      <c r="A522" s="9" t="s">
        <v>1670</v>
      </c>
      <c r="B522" s="9" t="s">
        <v>1671</v>
      </c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1:12">
      <c r="A523" s="9" t="s">
        <v>1672</v>
      </c>
      <c r="B523" s="9" t="s">
        <v>1673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 spans="1:12">
      <c r="A524" s="9" t="s">
        <v>1674</v>
      </c>
      <c r="B524" s="9" t="s">
        <v>1675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 spans="1:12">
      <c r="A525" s="9" t="s">
        <v>1676</v>
      </c>
      <c r="B525" s="9" t="s">
        <v>1677</v>
      </c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 spans="1:12">
      <c r="A526" s="9" t="s">
        <v>1678</v>
      </c>
      <c r="B526" s="9" t="s">
        <v>1679</v>
      </c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 spans="1:12">
      <c r="A527" s="9" t="s">
        <v>1680</v>
      </c>
      <c r="B527" s="9" t="s">
        <v>1681</v>
      </c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 spans="1:12">
      <c r="A528" s="9" t="s">
        <v>1682</v>
      </c>
      <c r="B528" s="9" t="s">
        <v>1683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 spans="1:12">
      <c r="A529" s="9" t="s">
        <v>1684</v>
      </c>
      <c r="B529" s="9" t="s">
        <v>1685</v>
      </c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 spans="1:12">
      <c r="A530" s="9" t="s">
        <v>1686</v>
      </c>
      <c r="B530" s="9" t="s">
        <v>1687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 spans="1:12">
      <c r="A531" s="9" t="s">
        <v>1688</v>
      </c>
      <c r="B531" s="9" t="s">
        <v>1689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 spans="1:12">
      <c r="A532" s="9" t="s">
        <v>1690</v>
      </c>
      <c r="B532" s="9" t="s">
        <v>1691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 spans="1:12">
      <c r="A533" s="9" t="s">
        <v>1692</v>
      </c>
      <c r="B533" s="9" t="s">
        <v>1693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 spans="1:12">
      <c r="A534" s="9" t="s">
        <v>1694</v>
      </c>
      <c r="B534" s="9" t="s">
        <v>1695</v>
      </c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 spans="1:12">
      <c r="A535" s="9" t="s">
        <v>1696</v>
      </c>
      <c r="B535" s="9" t="s">
        <v>1697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 spans="1:12">
      <c r="A536" s="9" t="s">
        <v>1698</v>
      </c>
      <c r="B536" s="9" t="s">
        <v>1699</v>
      </c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1:12">
      <c r="A537" s="9" t="s">
        <v>1700</v>
      </c>
      <c r="B537" s="9" t="s">
        <v>1701</v>
      </c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 spans="1:12">
      <c r="A538" s="9" t="s">
        <v>1702</v>
      </c>
      <c r="B538" s="9" t="s">
        <v>1703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 spans="1:12">
      <c r="A539" s="9" t="s">
        <v>1704</v>
      </c>
      <c r="B539" s="9" t="s">
        <v>1705</v>
      </c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 spans="1:12">
      <c r="A540" s="9" t="s">
        <v>1706</v>
      </c>
      <c r="B540" s="9" t="s">
        <v>1707</v>
      </c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 spans="1:12">
      <c r="A541" s="9" t="s">
        <v>1708</v>
      </c>
      <c r="B541" s="9" t="s">
        <v>1709</v>
      </c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 spans="1:12">
      <c r="A542" s="9" t="s">
        <v>1710</v>
      </c>
      <c r="B542" s="9" t="s">
        <v>1711</v>
      </c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 spans="1:12">
      <c r="A543" s="9" t="s">
        <v>1712</v>
      </c>
      <c r="B543" s="9" t="s">
        <v>1713</v>
      </c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 spans="1:12">
      <c r="A544" s="9" t="s">
        <v>1714</v>
      </c>
      <c r="B544" s="9" t="s">
        <v>1715</v>
      </c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 spans="1:12">
      <c r="A545" s="9" t="s">
        <v>1716</v>
      </c>
      <c r="B545" s="9" t="s">
        <v>1717</v>
      </c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 spans="1:12">
      <c r="A546" s="9" t="s">
        <v>1718</v>
      </c>
      <c r="B546" s="9" t="s">
        <v>1719</v>
      </c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 spans="1:12">
      <c r="A547" s="9" t="s">
        <v>1720</v>
      </c>
      <c r="B547" s="9" t="s">
        <v>1721</v>
      </c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 spans="1:12">
      <c r="A548" s="9" t="s">
        <v>1722</v>
      </c>
      <c r="B548" s="9" t="s">
        <v>1723</v>
      </c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 spans="1:12">
      <c r="A549" s="9" t="s">
        <v>1724</v>
      </c>
      <c r="B549" s="9" t="s">
        <v>1725</v>
      </c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 spans="1:12">
      <c r="A550" s="9" t="s">
        <v>1726</v>
      </c>
      <c r="B550" s="9" t="s">
        <v>1727</v>
      </c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1:12">
      <c r="A551" s="9" t="s">
        <v>1728</v>
      </c>
      <c r="B551" s="9" t="s">
        <v>1729</v>
      </c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 spans="1:12">
      <c r="A552" s="9" t="s">
        <v>1730</v>
      </c>
      <c r="B552" s="9" t="s">
        <v>1731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 spans="1:12">
      <c r="A553" s="9" t="s">
        <v>1732</v>
      </c>
      <c r="B553" s="9" t="s">
        <v>1733</v>
      </c>
      <c r="C553" s="10"/>
      <c r="D553" s="10"/>
      <c r="E553" s="10"/>
      <c r="F553" s="10"/>
      <c r="G553" s="10"/>
      <c r="H553" s="10"/>
      <c r="I553" s="10">
        <v>63988.51</v>
      </c>
      <c r="J553" s="10">
        <v>63988.51</v>
      </c>
      <c r="K553" s="10"/>
      <c r="L553" s="10"/>
    </row>
    <row r="554" spans="1:12">
      <c r="A554" s="9" t="s">
        <v>1734</v>
      </c>
      <c r="B554" s="9" t="s">
        <v>1735</v>
      </c>
      <c r="C554" s="10"/>
      <c r="D554" s="10"/>
      <c r="E554" s="10"/>
      <c r="F554" s="10"/>
      <c r="G554" s="10"/>
      <c r="H554" s="10"/>
      <c r="I554" s="10">
        <v>46584.6</v>
      </c>
      <c r="J554" s="10">
        <v>46584.6</v>
      </c>
      <c r="K554" s="10"/>
      <c r="L554" s="10"/>
    </row>
    <row r="555" spans="1:12">
      <c r="A555" s="9" t="s">
        <v>1736</v>
      </c>
      <c r="B555" s="9" t="s">
        <v>1737</v>
      </c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 spans="1:12">
      <c r="A556" s="9" t="s">
        <v>1738</v>
      </c>
      <c r="B556" s="9" t="s">
        <v>1739</v>
      </c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 spans="1:12">
      <c r="A557" s="9" t="s">
        <v>1740</v>
      </c>
      <c r="B557" s="9" t="s">
        <v>1741</v>
      </c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 spans="1:12">
      <c r="A558" s="9" t="s">
        <v>1742</v>
      </c>
      <c r="B558" s="9" t="s">
        <v>1743</v>
      </c>
      <c r="C558" s="10"/>
      <c r="D558" s="10"/>
      <c r="E558" s="10"/>
      <c r="F558" s="10"/>
      <c r="G558" s="10"/>
      <c r="H558" s="10"/>
      <c r="I558" s="10">
        <v>46584.6</v>
      </c>
      <c r="J558" s="10">
        <v>46584.6</v>
      </c>
      <c r="K558" s="10"/>
      <c r="L558" s="10"/>
    </row>
    <row r="559" spans="1:12">
      <c r="A559" s="9" t="s">
        <v>1744</v>
      </c>
      <c r="B559" s="9" t="s">
        <v>1745</v>
      </c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 spans="1:12">
      <c r="A560" s="9" t="s">
        <v>1746</v>
      </c>
      <c r="B560" s="9" t="s">
        <v>1747</v>
      </c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 spans="1:12">
      <c r="A561" s="9" t="s">
        <v>1748</v>
      </c>
      <c r="B561" s="9" t="s">
        <v>1749</v>
      </c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 spans="1:12">
      <c r="A562" s="9" t="s">
        <v>1750</v>
      </c>
      <c r="B562" s="9" t="s">
        <v>1751</v>
      </c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 spans="1:12">
      <c r="A563" s="9" t="s">
        <v>1752</v>
      </c>
      <c r="B563" s="9" t="s">
        <v>1753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 spans="1:12">
      <c r="A564" s="9" t="s">
        <v>1754</v>
      </c>
      <c r="B564" s="9" t="s">
        <v>1755</v>
      </c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1:12">
      <c r="A565" s="9" t="s">
        <v>1756</v>
      </c>
      <c r="B565" s="9" t="s">
        <v>1757</v>
      </c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 spans="1:12">
      <c r="A566" s="9" t="s">
        <v>1758</v>
      </c>
      <c r="B566" s="9" t="s">
        <v>1759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 spans="1:12">
      <c r="A567" s="9" t="s">
        <v>1760</v>
      </c>
      <c r="B567" s="9" t="s">
        <v>1761</v>
      </c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 spans="1:12">
      <c r="A568" s="9" t="s">
        <v>1762</v>
      </c>
      <c r="B568" s="9" t="s">
        <v>1763</v>
      </c>
      <c r="C568" s="10"/>
      <c r="D568" s="10"/>
      <c r="E568" s="10"/>
      <c r="F568" s="10"/>
      <c r="G568" s="10"/>
      <c r="H568" s="10"/>
      <c r="I568" s="10">
        <v>11569.91</v>
      </c>
      <c r="J568" s="10">
        <v>11569.91</v>
      </c>
      <c r="K568" s="10"/>
      <c r="L568" s="10"/>
    </row>
    <row r="569" spans="1:12">
      <c r="A569" s="9" t="s">
        <v>1764</v>
      </c>
      <c r="B569" s="9" t="s">
        <v>1765</v>
      </c>
      <c r="C569" s="10"/>
      <c r="D569" s="10"/>
      <c r="E569" s="10"/>
      <c r="F569" s="10"/>
      <c r="G569" s="10"/>
      <c r="H569" s="10"/>
      <c r="I569" s="10">
        <v>7778.08</v>
      </c>
      <c r="J569" s="10">
        <v>7778.08</v>
      </c>
      <c r="K569" s="10"/>
      <c r="L569" s="10"/>
    </row>
    <row r="570" spans="1:12">
      <c r="A570" s="9" t="s">
        <v>1766</v>
      </c>
      <c r="B570" s="9" t="s">
        <v>1767</v>
      </c>
      <c r="C570" s="10"/>
      <c r="D570" s="10"/>
      <c r="E570" s="10"/>
      <c r="F570" s="10"/>
      <c r="G570" s="10"/>
      <c r="H570" s="10"/>
      <c r="I570" s="10">
        <v>3232.77</v>
      </c>
      <c r="J570" s="10">
        <v>3232.77</v>
      </c>
      <c r="K570" s="10"/>
      <c r="L570" s="10"/>
    </row>
    <row r="571" spans="1:12">
      <c r="A571" s="9" t="s">
        <v>1768</v>
      </c>
      <c r="B571" s="9" t="s">
        <v>1769</v>
      </c>
      <c r="C571" s="10"/>
      <c r="D571" s="10"/>
      <c r="E571" s="10"/>
      <c r="F571" s="10"/>
      <c r="G571" s="10"/>
      <c r="H571" s="10"/>
      <c r="I571" s="10">
        <v>243.07</v>
      </c>
      <c r="J571" s="10">
        <v>243.07</v>
      </c>
      <c r="K571" s="10"/>
      <c r="L571" s="10"/>
    </row>
    <row r="572" spans="1:12">
      <c r="A572" s="9" t="s">
        <v>1770</v>
      </c>
      <c r="B572" s="9" t="s">
        <v>1771</v>
      </c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 spans="1:12">
      <c r="A573" s="9" t="s">
        <v>1772</v>
      </c>
      <c r="B573" s="9" t="s">
        <v>1773</v>
      </c>
      <c r="C573" s="10"/>
      <c r="D573" s="10"/>
      <c r="E573" s="10"/>
      <c r="F573" s="10"/>
      <c r="G573" s="10"/>
      <c r="H573" s="10"/>
      <c r="I573" s="10">
        <v>315.99</v>
      </c>
      <c r="J573" s="10">
        <v>315.99</v>
      </c>
      <c r="K573" s="10"/>
      <c r="L573" s="10"/>
    </row>
    <row r="574" spans="1:12">
      <c r="A574" s="9" t="s">
        <v>1774</v>
      </c>
      <c r="B574" s="9" t="s">
        <v>1775</v>
      </c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 spans="1:12">
      <c r="A575" s="9" t="s">
        <v>1776</v>
      </c>
      <c r="B575" s="9" t="s">
        <v>1777</v>
      </c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 spans="1:12">
      <c r="A576" s="9" t="s">
        <v>1778</v>
      </c>
      <c r="B576" s="9" t="s">
        <v>1779</v>
      </c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 spans="1:12">
      <c r="A577" s="9" t="s">
        <v>1780</v>
      </c>
      <c r="B577" s="9" t="s">
        <v>1781</v>
      </c>
      <c r="C577" s="10"/>
      <c r="D577" s="10"/>
      <c r="E577" s="10"/>
      <c r="F577" s="10"/>
      <c r="G577" s="10"/>
      <c r="H577" s="10"/>
      <c r="I577" s="10">
        <v>5834</v>
      </c>
      <c r="J577" s="10">
        <v>5834</v>
      </c>
      <c r="K577" s="10"/>
      <c r="L577" s="10"/>
    </row>
    <row r="578" spans="1:12">
      <c r="A578" s="9" t="s">
        <v>1782</v>
      </c>
      <c r="B578" s="9" t="s">
        <v>1783</v>
      </c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 spans="1:12">
      <c r="A579" s="9" t="s">
        <v>1784</v>
      </c>
      <c r="B579" s="9" t="s">
        <v>1785</v>
      </c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 spans="1:12">
      <c r="A580" s="9" t="s">
        <v>1786</v>
      </c>
      <c r="B580" s="9" t="s">
        <v>1787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 spans="1:12">
      <c r="A581" s="9" t="s">
        <v>1788</v>
      </c>
      <c r="B581" s="9" t="s">
        <v>1789</v>
      </c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 spans="1:12">
      <c r="A582" s="9" t="s">
        <v>1790</v>
      </c>
      <c r="B582" s="9" t="s">
        <v>1791</v>
      </c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 spans="1:12">
      <c r="A583" s="9" t="s">
        <v>1792</v>
      </c>
      <c r="B583" s="9" t="s">
        <v>1793</v>
      </c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 spans="1:12">
      <c r="A584" s="9" t="s">
        <v>1794</v>
      </c>
      <c r="B584" s="9" t="s">
        <v>1795</v>
      </c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 spans="1:12">
      <c r="A585" s="9" t="s">
        <v>1796</v>
      </c>
      <c r="B585" s="9" t="s">
        <v>1797</v>
      </c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 spans="1:12">
      <c r="A586" s="9" t="s">
        <v>1798</v>
      </c>
      <c r="B586" s="9" t="s">
        <v>1799</v>
      </c>
      <c r="C586" s="10">
        <v>9124892</v>
      </c>
      <c r="D586" s="10"/>
      <c r="E586" s="10">
        <v>22222690.600000001</v>
      </c>
      <c r="F586" s="10"/>
      <c r="G586" s="10">
        <v>389076.81</v>
      </c>
      <c r="H586" s="10">
        <v>310999.5</v>
      </c>
      <c r="I586" s="10">
        <v>15066641</v>
      </c>
      <c r="J586" s="10">
        <v>1890765.09</v>
      </c>
      <c r="K586" s="10">
        <v>22300767.91</v>
      </c>
      <c r="L586" s="10"/>
    </row>
    <row r="587" spans="1:12">
      <c r="A587" s="9" t="s">
        <v>1800</v>
      </c>
      <c r="B587" s="9" t="s">
        <v>1801</v>
      </c>
      <c r="C587" s="10">
        <v>9148833.2200000007</v>
      </c>
      <c r="D587" s="10"/>
      <c r="E587" s="10">
        <v>22126155.739999998</v>
      </c>
      <c r="F587" s="10"/>
      <c r="G587" s="10">
        <v>387068.95</v>
      </c>
      <c r="H587" s="10">
        <v>310442.34000000003</v>
      </c>
      <c r="I587" s="10">
        <v>14876113.789999999</v>
      </c>
      <c r="J587" s="10">
        <v>1822164.66</v>
      </c>
      <c r="K587" s="10">
        <v>22202782.350000001</v>
      </c>
      <c r="L587" s="10"/>
    </row>
    <row r="588" spans="1:12">
      <c r="A588" s="9" t="s">
        <v>1802</v>
      </c>
      <c r="B588" s="9" t="s">
        <v>1803</v>
      </c>
      <c r="C588" s="10"/>
      <c r="D588" s="10"/>
      <c r="E588" s="10"/>
      <c r="F588" s="10"/>
      <c r="G588" s="10">
        <v>103465.91</v>
      </c>
      <c r="H588" s="10">
        <v>103465.91</v>
      </c>
      <c r="I588" s="10">
        <v>606494.74</v>
      </c>
      <c r="J588" s="10">
        <v>606494.74</v>
      </c>
      <c r="K588" s="10"/>
      <c r="L588" s="10"/>
    </row>
    <row r="589" spans="1:12">
      <c r="A589" s="9" t="s">
        <v>1804</v>
      </c>
      <c r="B589" s="9" t="s">
        <v>1805</v>
      </c>
      <c r="C589" s="10">
        <v>9148833.2200000007</v>
      </c>
      <c r="D589" s="10"/>
      <c r="E589" s="10">
        <v>22126155.739999998</v>
      </c>
      <c r="F589" s="10"/>
      <c r="G589" s="10">
        <v>180107.39</v>
      </c>
      <c r="H589" s="10">
        <v>103480.78</v>
      </c>
      <c r="I589" s="10">
        <v>13661337.35</v>
      </c>
      <c r="J589" s="10">
        <v>607388.22</v>
      </c>
      <c r="K589" s="10">
        <v>22202782.350000001</v>
      </c>
      <c r="L589" s="10"/>
    </row>
    <row r="590" spans="1:12">
      <c r="A590" s="9" t="s">
        <v>1806</v>
      </c>
      <c r="B590" s="9" t="s">
        <v>1807</v>
      </c>
      <c r="C590" s="10"/>
      <c r="D590" s="10"/>
      <c r="E590" s="10"/>
      <c r="F590" s="10"/>
      <c r="G590" s="10">
        <v>14.87</v>
      </c>
      <c r="H590" s="10">
        <v>14.87</v>
      </c>
      <c r="I590" s="10">
        <v>893.48</v>
      </c>
      <c r="J590" s="10">
        <v>893.48</v>
      </c>
      <c r="K590" s="10"/>
      <c r="L590" s="10"/>
    </row>
    <row r="591" spans="1:12">
      <c r="A591" s="9" t="s">
        <v>1808</v>
      </c>
      <c r="B591" s="9" t="s">
        <v>1809</v>
      </c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 spans="1:12">
      <c r="A592" s="9" t="s">
        <v>1810</v>
      </c>
      <c r="B592" s="9" t="s">
        <v>1811</v>
      </c>
      <c r="C592" s="10"/>
      <c r="D592" s="10"/>
      <c r="E592" s="10"/>
      <c r="F592" s="10"/>
      <c r="G592" s="10">
        <v>103480.78</v>
      </c>
      <c r="H592" s="10">
        <v>103480.78</v>
      </c>
      <c r="I592" s="10">
        <v>607388.22</v>
      </c>
      <c r="J592" s="10">
        <v>607388.22</v>
      </c>
      <c r="K592" s="10"/>
      <c r="L592" s="10"/>
    </row>
    <row r="593" spans="1:12">
      <c r="A593" s="9" t="s">
        <v>1812</v>
      </c>
      <c r="B593" s="9" t="s">
        <v>1813</v>
      </c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 spans="1:12">
      <c r="A594" s="9" t="s">
        <v>1814</v>
      </c>
      <c r="B594" s="9" t="s">
        <v>1815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 spans="1:12">
      <c r="A595" s="9" t="s">
        <v>1816</v>
      </c>
      <c r="B595" s="9" t="s">
        <v>1817</v>
      </c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 spans="1:12">
      <c r="A596" s="9" t="s">
        <v>1818</v>
      </c>
      <c r="B596" s="9" t="s">
        <v>1819</v>
      </c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 spans="1:12">
      <c r="A597" s="9" t="s">
        <v>1820</v>
      </c>
      <c r="B597" s="9" t="s">
        <v>1821</v>
      </c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 spans="1:12">
      <c r="A598" s="9" t="s">
        <v>1822</v>
      </c>
      <c r="B598" s="9" t="s">
        <v>1823</v>
      </c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 spans="1:12">
      <c r="A599" s="9" t="s">
        <v>1824</v>
      </c>
      <c r="B599" s="9" t="s">
        <v>1825</v>
      </c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 spans="1:12">
      <c r="A600" s="9" t="s">
        <v>1826</v>
      </c>
      <c r="B600" s="9" t="s">
        <v>1827</v>
      </c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 spans="1:12">
      <c r="A601" s="9" t="s">
        <v>1828</v>
      </c>
      <c r="B601" s="9" t="s">
        <v>1829</v>
      </c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 spans="1:12">
      <c r="A602" s="9" t="s">
        <v>1830</v>
      </c>
      <c r="B602" s="9" t="s">
        <v>1831</v>
      </c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 spans="1:12">
      <c r="A603" s="9" t="s">
        <v>1832</v>
      </c>
      <c r="B603" s="9" t="s">
        <v>1833</v>
      </c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 spans="1:12">
      <c r="A604" s="9" t="s">
        <v>1834</v>
      </c>
      <c r="B604" s="9" t="s">
        <v>1835</v>
      </c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 spans="1:12">
      <c r="A605" s="9" t="s">
        <v>1836</v>
      </c>
      <c r="B605" s="9" t="s">
        <v>1837</v>
      </c>
      <c r="C605" s="10">
        <v>260.08999999999997</v>
      </c>
      <c r="D605" s="10"/>
      <c r="E605" s="10">
        <v>96933.59</v>
      </c>
      <c r="F605" s="10"/>
      <c r="G605" s="10">
        <v>1300.46</v>
      </c>
      <c r="H605" s="10"/>
      <c r="I605" s="10">
        <v>98234.05</v>
      </c>
      <c r="J605" s="10">
        <v>260.08999999999997</v>
      </c>
      <c r="K605" s="10">
        <v>98234.05</v>
      </c>
      <c r="L605" s="10"/>
    </row>
    <row r="606" spans="1:12">
      <c r="A606" s="9" t="s">
        <v>1838</v>
      </c>
      <c r="B606" s="9" t="s">
        <v>1839</v>
      </c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 spans="1:12">
      <c r="A607" s="9" t="s">
        <v>1840</v>
      </c>
      <c r="B607" s="9" t="s">
        <v>1841</v>
      </c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 spans="1:12">
      <c r="A608" s="9" t="s">
        <v>1842</v>
      </c>
      <c r="B608" s="9" t="s">
        <v>1843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 spans="1:12">
      <c r="A609" s="9" t="s">
        <v>1844</v>
      </c>
      <c r="B609" s="9" t="s">
        <v>1845</v>
      </c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 spans="1:12">
      <c r="A610" s="9" t="s">
        <v>1846</v>
      </c>
      <c r="B610" s="9" t="s">
        <v>1847</v>
      </c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 spans="1:12">
      <c r="A611" s="9" t="s">
        <v>1848</v>
      </c>
      <c r="B611" s="9" t="s">
        <v>1849</v>
      </c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 spans="1:12">
      <c r="A612" s="9" t="s">
        <v>1850</v>
      </c>
      <c r="B612" s="9" t="s">
        <v>1851</v>
      </c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 spans="1:12">
      <c r="A613" s="9" t="s">
        <v>1852</v>
      </c>
      <c r="B613" s="9" t="s">
        <v>1853</v>
      </c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 spans="1:12">
      <c r="A614" s="9" t="s">
        <v>1854</v>
      </c>
      <c r="B614" s="9" t="s">
        <v>1855</v>
      </c>
      <c r="C614" s="10"/>
      <c r="D614" s="10">
        <v>12324.8</v>
      </c>
      <c r="E614" s="10"/>
      <c r="F614" s="10"/>
      <c r="G614" s="10"/>
      <c r="H614" s="10"/>
      <c r="I614" s="10">
        <v>12324.8</v>
      </c>
      <c r="J614" s="10"/>
      <c r="K614" s="10"/>
      <c r="L614" s="10"/>
    </row>
    <row r="615" spans="1:12">
      <c r="A615" s="9" t="s">
        <v>1856</v>
      </c>
      <c r="B615" s="9" t="s">
        <v>1857</v>
      </c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 spans="1:12">
      <c r="A616" s="9" t="s">
        <v>1858</v>
      </c>
      <c r="B616" s="9" t="s">
        <v>1859</v>
      </c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 spans="1:12">
      <c r="A617" s="9" t="s">
        <v>1860</v>
      </c>
      <c r="B617" s="9" t="s">
        <v>1861</v>
      </c>
      <c r="C617" s="10"/>
      <c r="D617" s="10">
        <v>11876.51</v>
      </c>
      <c r="E617" s="10"/>
      <c r="F617" s="10">
        <v>398.73</v>
      </c>
      <c r="G617" s="10">
        <v>707.4</v>
      </c>
      <c r="H617" s="10">
        <v>557.16</v>
      </c>
      <c r="I617" s="10">
        <v>16932.73</v>
      </c>
      <c r="J617" s="10">
        <v>5304.71</v>
      </c>
      <c r="K617" s="10"/>
      <c r="L617" s="10">
        <v>248.49</v>
      </c>
    </row>
    <row r="618" spans="1:12">
      <c r="A618" s="9" t="s">
        <v>1862</v>
      </c>
      <c r="B618" s="9" t="s">
        <v>1863</v>
      </c>
      <c r="C618" s="10"/>
      <c r="D618" s="10"/>
      <c r="E618" s="10"/>
      <c r="F618" s="10"/>
      <c r="G618" s="10"/>
      <c r="H618" s="10"/>
      <c r="I618" s="10">
        <v>63035.63</v>
      </c>
      <c r="J618" s="10">
        <v>63035.63</v>
      </c>
      <c r="K618" s="10"/>
      <c r="L618" s="10"/>
    </row>
    <row r="619" spans="1:12">
      <c r="A619" s="9" t="s">
        <v>1864</v>
      </c>
      <c r="B619" s="9" t="s">
        <v>1865</v>
      </c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 spans="1:12">
      <c r="A620" s="9" t="s">
        <v>1866</v>
      </c>
      <c r="B620" s="9" t="s">
        <v>1867</v>
      </c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 spans="1:12">
      <c r="A621" s="9" t="s">
        <v>1868</v>
      </c>
      <c r="B621" s="9" t="s">
        <v>1869</v>
      </c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 spans="1:12">
      <c r="A622" s="9" t="s">
        <v>1870</v>
      </c>
      <c r="B622" s="9" t="s">
        <v>1871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 spans="1:12">
      <c r="A623" s="9" t="s">
        <v>1872</v>
      </c>
      <c r="B623" s="9" t="s">
        <v>1873</v>
      </c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 spans="1:12">
      <c r="A624" s="9" t="s">
        <v>1874</v>
      </c>
      <c r="B624" s="9" t="s">
        <v>1875</v>
      </c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 spans="1:12">
      <c r="A625" s="9" t="s">
        <v>1876</v>
      </c>
      <c r="B625" s="9" t="s">
        <v>1877</v>
      </c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 spans="1:12">
      <c r="A626" s="9" t="s">
        <v>1878</v>
      </c>
      <c r="B626" s="9" t="s">
        <v>1879</v>
      </c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 spans="1:12">
      <c r="A627" s="9" t="s">
        <v>1880</v>
      </c>
      <c r="B627" s="9" t="s">
        <v>1881</v>
      </c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 spans="1:12">
      <c r="A628" s="9" t="s">
        <v>1882</v>
      </c>
      <c r="B628" s="9" t="s">
        <v>1883</v>
      </c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 spans="1:12">
      <c r="A629" s="9" t="s">
        <v>1884</v>
      </c>
      <c r="B629" s="9" t="s">
        <v>1885</v>
      </c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 spans="1:12">
      <c r="A630" s="9" t="s">
        <v>1886</v>
      </c>
      <c r="B630" s="9" t="s">
        <v>1887</v>
      </c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 spans="1:12">
      <c r="A631" s="9" t="s">
        <v>1888</v>
      </c>
      <c r="B631" s="9" t="s">
        <v>1889</v>
      </c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 spans="1:12">
      <c r="A632" s="9" t="s">
        <v>1890</v>
      </c>
      <c r="B632" s="9" t="s">
        <v>1891</v>
      </c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 spans="1:12">
      <c r="A633" s="9" t="s">
        <v>1892</v>
      </c>
      <c r="B633" s="9" t="s">
        <v>1893</v>
      </c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 spans="1:12">
      <c r="A634" s="9" t="s">
        <v>1894</v>
      </c>
      <c r="B634" s="9" t="s">
        <v>1895</v>
      </c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 spans="1:12">
      <c r="A635" s="9" t="s">
        <v>1896</v>
      </c>
      <c r="B635" s="9" t="s">
        <v>1897</v>
      </c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 spans="1:12">
      <c r="A636" s="9" t="s">
        <v>1898</v>
      </c>
      <c r="B636" s="9" t="s">
        <v>1899</v>
      </c>
      <c r="C636" s="10"/>
      <c r="D636" s="10"/>
      <c r="E636" s="10">
        <v>122449.91</v>
      </c>
      <c r="F636" s="10"/>
      <c r="G636" s="10">
        <v>1351578.05</v>
      </c>
      <c r="H636" s="10">
        <v>1474027.96</v>
      </c>
      <c r="I636" s="10">
        <v>3366229.63</v>
      </c>
      <c r="J636" s="10">
        <v>3366229.63</v>
      </c>
      <c r="K636" s="10"/>
      <c r="L636" s="10"/>
    </row>
    <row r="637" spans="1:12">
      <c r="A637" s="9" t="s">
        <v>1900</v>
      </c>
      <c r="B637" s="9" t="s">
        <v>1901</v>
      </c>
      <c r="C637" s="10"/>
      <c r="D637" s="10"/>
      <c r="E637" s="10"/>
      <c r="F637" s="10"/>
      <c r="G637" s="10">
        <v>1351578.05</v>
      </c>
      <c r="H637" s="10">
        <v>1351578.05</v>
      </c>
      <c r="I637" s="10">
        <v>2979318.51</v>
      </c>
      <c r="J637" s="10">
        <v>2979318.51</v>
      </c>
      <c r="K637" s="10"/>
      <c r="L637" s="10"/>
    </row>
    <row r="638" spans="1:12">
      <c r="A638" s="9" t="s">
        <v>1902</v>
      </c>
      <c r="B638" s="9" t="s">
        <v>1903</v>
      </c>
      <c r="C638" s="10"/>
      <c r="D638" s="10"/>
      <c r="E638" s="10">
        <v>122449.91</v>
      </c>
      <c r="F638" s="10"/>
      <c r="G638" s="10"/>
      <c r="H638" s="10">
        <v>122449.91</v>
      </c>
      <c r="I638" s="10">
        <v>386911.12</v>
      </c>
      <c r="J638" s="10">
        <v>386911.12</v>
      </c>
      <c r="K638" s="10"/>
      <c r="L638" s="10"/>
    </row>
    <row r="639" spans="1:12">
      <c r="A639" s="9" t="s">
        <v>1904</v>
      </c>
      <c r="B639" s="9" t="s">
        <v>1905</v>
      </c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 spans="1:12">
      <c r="A640" s="9" t="s">
        <v>1906</v>
      </c>
      <c r="B640" s="9" t="s">
        <v>1907</v>
      </c>
      <c r="C640" s="10"/>
      <c r="D640" s="10"/>
      <c r="E640" s="10"/>
      <c r="F640" s="10"/>
      <c r="G640" s="10"/>
      <c r="H640" s="10"/>
      <c r="I640" s="10"/>
      <c r="J640" s="10"/>
      <c r="K640" s="10"/>
      <c r="L640" s="10"/>
    </row>
    <row r="641" spans="1:12">
      <c r="A641" s="9" t="s">
        <v>1908</v>
      </c>
      <c r="B641" s="9" t="s">
        <v>1909</v>
      </c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 spans="1:12">
      <c r="A642" s="9" t="s">
        <v>1910</v>
      </c>
      <c r="B642" s="9" t="s">
        <v>1911</v>
      </c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 spans="1:12">
      <c r="A643" s="9" t="s">
        <v>1912</v>
      </c>
      <c r="B643" s="9" t="s">
        <v>1913</v>
      </c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 spans="1:12">
      <c r="A644" s="9" t="s">
        <v>1914</v>
      </c>
      <c r="B644" s="9" t="s">
        <v>1915</v>
      </c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 spans="1:12">
      <c r="A645" s="9" t="s">
        <v>1916</v>
      </c>
      <c r="B645" s="9" t="s">
        <v>1917</v>
      </c>
      <c r="C645" s="10"/>
      <c r="D645" s="10"/>
      <c r="E645" s="10"/>
      <c r="F645" s="10"/>
      <c r="G645" s="10"/>
      <c r="H645" s="10"/>
      <c r="I645" s="10">
        <v>70938.37</v>
      </c>
      <c r="J645" s="10">
        <v>70938.37</v>
      </c>
      <c r="K645" s="10"/>
      <c r="L645" s="10"/>
    </row>
    <row r="646" spans="1:12">
      <c r="A646" s="9" t="s">
        <v>1918</v>
      </c>
      <c r="B646" s="9" t="s">
        <v>1919</v>
      </c>
      <c r="C646" s="10"/>
      <c r="D646" s="10"/>
      <c r="E646" s="10"/>
      <c r="F646" s="10"/>
      <c r="G646" s="10"/>
      <c r="H646" s="10"/>
      <c r="I646" s="10">
        <v>10938.37</v>
      </c>
      <c r="J646" s="10">
        <v>10938.37</v>
      </c>
      <c r="K646" s="10"/>
      <c r="L646" s="10"/>
    </row>
    <row r="647" spans="1:12">
      <c r="A647" s="9" t="s">
        <v>1920</v>
      </c>
      <c r="B647" s="9" t="s">
        <v>1921</v>
      </c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 spans="1:12">
      <c r="A648" s="9" t="s">
        <v>1922</v>
      </c>
      <c r="B648" s="9" t="s">
        <v>1923</v>
      </c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 spans="1:12">
      <c r="A649" s="9" t="s">
        <v>1924</v>
      </c>
      <c r="B649" s="9" t="s">
        <v>1925</v>
      </c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 spans="1:12">
      <c r="A650" s="9" t="s">
        <v>1926</v>
      </c>
      <c r="B650" s="9" t="s">
        <v>1927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 spans="1:12">
      <c r="A651" s="9" t="s">
        <v>1928</v>
      </c>
      <c r="B651" s="9" t="s">
        <v>1929</v>
      </c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 spans="1:12">
      <c r="A652" s="9" t="s">
        <v>1930</v>
      </c>
      <c r="B652" s="9" t="s">
        <v>1931</v>
      </c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 spans="1:12">
      <c r="A653" s="9" t="s">
        <v>1932</v>
      </c>
      <c r="B653" s="9" t="s">
        <v>1933</v>
      </c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 spans="1:12">
      <c r="A654" s="9" t="s">
        <v>1934</v>
      </c>
      <c r="B654" s="9" t="s">
        <v>1935</v>
      </c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 spans="1:12">
      <c r="A655" s="9" t="s">
        <v>1936</v>
      </c>
      <c r="B655" s="9" t="s">
        <v>1937</v>
      </c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 spans="1:12">
      <c r="A656" s="9" t="s">
        <v>1938</v>
      </c>
      <c r="B656" s="9" t="s">
        <v>1939</v>
      </c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 spans="1:12">
      <c r="A657" s="9" t="s">
        <v>1940</v>
      </c>
      <c r="B657" s="9" t="s">
        <v>1941</v>
      </c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 spans="1:12">
      <c r="A658" s="9" t="s">
        <v>1942</v>
      </c>
      <c r="B658" s="9" t="s">
        <v>1943</v>
      </c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 spans="1:12">
      <c r="A659" s="9" t="s">
        <v>1944</v>
      </c>
      <c r="B659" s="9" t="s">
        <v>1945</v>
      </c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 spans="1:12">
      <c r="A660" s="9" t="s">
        <v>1946</v>
      </c>
      <c r="B660" s="9" t="s">
        <v>1947</v>
      </c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 spans="1:12">
      <c r="A661" s="9" t="s">
        <v>1948</v>
      </c>
      <c r="B661" s="9" t="s">
        <v>1949</v>
      </c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 spans="1:12">
      <c r="A662" s="9" t="s">
        <v>1950</v>
      </c>
      <c r="B662" s="9" t="s">
        <v>1951</v>
      </c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 spans="1:12">
      <c r="A663" s="9" t="s">
        <v>1952</v>
      </c>
      <c r="B663" s="9" t="s">
        <v>1953</v>
      </c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 spans="1:12">
      <c r="A664" s="9" t="s">
        <v>1954</v>
      </c>
      <c r="B664" s="9" t="s">
        <v>1955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 spans="1:12">
      <c r="A665" s="9" t="s">
        <v>1956</v>
      </c>
      <c r="B665" s="9" t="s">
        <v>1957</v>
      </c>
      <c r="C665" s="10"/>
      <c r="D665" s="10"/>
      <c r="E665" s="10"/>
      <c r="F665" s="10"/>
      <c r="G665" s="10"/>
      <c r="H665" s="10"/>
      <c r="I665" s="10">
        <v>10938.37</v>
      </c>
      <c r="J665" s="10">
        <v>10938.37</v>
      </c>
      <c r="K665" s="10"/>
      <c r="L665" s="10"/>
    </row>
    <row r="666" spans="1:12">
      <c r="A666" s="9" t="s">
        <v>1958</v>
      </c>
      <c r="B666" s="9" t="s">
        <v>1959</v>
      </c>
      <c r="C666" s="10"/>
      <c r="D666" s="10"/>
      <c r="E666" s="10"/>
      <c r="F666" s="10"/>
      <c r="G666" s="10"/>
      <c r="H666" s="10"/>
      <c r="I666" s="10">
        <v>3889.04</v>
      </c>
      <c r="J666" s="10">
        <v>3889.04</v>
      </c>
      <c r="K666" s="10"/>
      <c r="L666" s="10"/>
    </row>
    <row r="667" spans="1:12">
      <c r="A667" s="9" t="s">
        <v>1960</v>
      </c>
      <c r="B667" s="9" t="s">
        <v>1961</v>
      </c>
      <c r="C667" s="10"/>
      <c r="D667" s="10"/>
      <c r="E667" s="10"/>
      <c r="F667" s="10"/>
      <c r="G667" s="10"/>
      <c r="H667" s="10"/>
      <c r="I667" s="10">
        <v>972.26</v>
      </c>
      <c r="J667" s="10">
        <v>972.26</v>
      </c>
      <c r="K667" s="10"/>
      <c r="L667" s="10"/>
    </row>
    <row r="668" spans="1:12">
      <c r="A668" s="9" t="s">
        <v>1962</v>
      </c>
      <c r="B668" s="9" t="s">
        <v>1963</v>
      </c>
      <c r="C668" s="10"/>
      <c r="D668" s="10"/>
      <c r="E668" s="10"/>
      <c r="F668" s="10"/>
      <c r="G668" s="10"/>
      <c r="H668" s="10"/>
      <c r="I668" s="10">
        <v>243.07</v>
      </c>
      <c r="J668" s="10">
        <v>243.07</v>
      </c>
      <c r="K668" s="10"/>
      <c r="L668" s="10"/>
    </row>
    <row r="669" spans="1:12">
      <c r="A669" s="9" t="s">
        <v>1964</v>
      </c>
      <c r="B669" s="9" t="s">
        <v>1965</v>
      </c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 spans="1:12">
      <c r="A670" s="9" t="s">
        <v>1966</v>
      </c>
      <c r="B670" s="9" t="s">
        <v>1967</v>
      </c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 spans="1:12">
      <c r="A671" s="9" t="s">
        <v>1968</v>
      </c>
      <c r="B671" s="9" t="s">
        <v>1969</v>
      </c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 spans="1:12">
      <c r="A672" s="9" t="s">
        <v>1970</v>
      </c>
      <c r="B672" s="9" t="s">
        <v>1971</v>
      </c>
      <c r="C672" s="10"/>
      <c r="D672" s="10"/>
      <c r="E672" s="10"/>
      <c r="F672" s="10"/>
      <c r="G672" s="10"/>
      <c r="H672" s="10"/>
      <c r="I672" s="10">
        <v>5834</v>
      </c>
      <c r="J672" s="10">
        <v>5834</v>
      </c>
      <c r="K672" s="10"/>
      <c r="L672" s="10"/>
    </row>
    <row r="673" spans="1:12">
      <c r="A673" s="9" t="s">
        <v>1972</v>
      </c>
      <c r="B673" s="9" t="s">
        <v>1973</v>
      </c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 spans="1:12">
      <c r="A674" s="9" t="s">
        <v>1974</v>
      </c>
      <c r="B674" s="9" t="s">
        <v>1975</v>
      </c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 spans="1:12">
      <c r="A675" s="9" t="s">
        <v>1976</v>
      </c>
      <c r="B675" s="9" t="s">
        <v>1977</v>
      </c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 spans="1:12">
      <c r="A676" s="9" t="s">
        <v>1978</v>
      </c>
      <c r="B676" s="9" t="s">
        <v>1979</v>
      </c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 spans="1:12">
      <c r="A677" s="9" t="s">
        <v>1980</v>
      </c>
      <c r="B677" s="9" t="s">
        <v>1981</v>
      </c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 spans="1:12">
      <c r="A678" s="9" t="s">
        <v>1982</v>
      </c>
      <c r="B678" s="9" t="s">
        <v>1983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 spans="1:12">
      <c r="A679" s="9" t="s">
        <v>1984</v>
      </c>
      <c r="B679" s="9" t="s">
        <v>1985</v>
      </c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 spans="1:12">
      <c r="A680" s="9" t="s">
        <v>1986</v>
      </c>
      <c r="B680" s="9" t="s">
        <v>1987</v>
      </c>
      <c r="C680" s="10"/>
      <c r="D680" s="10"/>
      <c r="E680" s="10"/>
      <c r="F680" s="10"/>
      <c r="G680" s="10"/>
      <c r="H680" s="10"/>
      <c r="I680" s="10">
        <v>60000</v>
      </c>
      <c r="J680" s="10">
        <v>60000</v>
      </c>
      <c r="K680" s="10"/>
      <c r="L680" s="10"/>
    </row>
    <row r="681" spans="1:12">
      <c r="A681" s="9" t="s">
        <v>1988</v>
      </c>
      <c r="B681" s="9" t="s">
        <v>1989</v>
      </c>
      <c r="C681" s="10"/>
      <c r="D681" s="10"/>
      <c r="E681" s="10"/>
      <c r="F681" s="10"/>
      <c r="G681" s="10"/>
      <c r="H681" s="10"/>
      <c r="I681" s="10">
        <v>60000</v>
      </c>
      <c r="J681" s="10">
        <v>60000</v>
      </c>
      <c r="K681" s="10"/>
      <c r="L681" s="10"/>
    </row>
    <row r="682" spans="1:12">
      <c r="A682" s="9" t="s">
        <v>1990</v>
      </c>
      <c r="B682" s="9" t="s">
        <v>1991</v>
      </c>
      <c r="C682" s="10"/>
      <c r="D682" s="10"/>
      <c r="E682" s="10"/>
      <c r="F682" s="10"/>
      <c r="G682" s="10"/>
      <c r="H682" s="10"/>
      <c r="I682" s="10">
        <v>60000</v>
      </c>
      <c r="J682" s="10">
        <v>60000</v>
      </c>
      <c r="K682" s="10"/>
      <c r="L682" s="10"/>
    </row>
    <row r="683" spans="1:12">
      <c r="A683" s="9" t="s">
        <v>1992</v>
      </c>
      <c r="B683" s="9" t="s">
        <v>1993</v>
      </c>
      <c r="C683" s="10"/>
      <c r="D683" s="10"/>
      <c r="E683" s="10"/>
      <c r="F683" s="10"/>
      <c r="G683" s="10"/>
      <c r="H683" s="10"/>
      <c r="I683" s="10"/>
      <c r="J683" s="10"/>
      <c r="K683" s="10"/>
      <c r="L683" s="10"/>
    </row>
    <row r="684" spans="1:12">
      <c r="A684" s="9" t="s">
        <v>1994</v>
      </c>
      <c r="B684" s="9" t="s">
        <v>1995</v>
      </c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 spans="1:12">
      <c r="A685" s="9" t="s">
        <v>1996</v>
      </c>
      <c r="B685" s="9" t="s">
        <v>1997</v>
      </c>
      <c r="C685" s="10"/>
      <c r="D685" s="10"/>
      <c r="E685" s="10"/>
      <c r="F685" s="10"/>
      <c r="G685" s="10"/>
      <c r="H685" s="10"/>
      <c r="I685" s="10"/>
      <c r="J685" s="10"/>
      <c r="K685" s="10"/>
      <c r="L685" s="10"/>
    </row>
    <row r="686" spans="1:12">
      <c r="A686" s="9" t="s">
        <v>1998</v>
      </c>
      <c r="B686" s="9" t="s">
        <v>1999</v>
      </c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 spans="1:12">
      <c r="A687" s="9" t="s">
        <v>2000</v>
      </c>
      <c r="B687" s="9" t="s">
        <v>2001</v>
      </c>
      <c r="C687" s="10"/>
      <c r="D687" s="10"/>
      <c r="E687" s="10"/>
      <c r="F687" s="10"/>
      <c r="G687" s="10"/>
      <c r="H687" s="10"/>
      <c r="I687" s="10"/>
      <c r="J687" s="10"/>
      <c r="K687" s="10"/>
      <c r="L687" s="10"/>
    </row>
    <row r="688" spans="1:12">
      <c r="A688" s="9" t="s">
        <v>2002</v>
      </c>
      <c r="B688" s="9" t="s">
        <v>2003</v>
      </c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 spans="1:12">
      <c r="A689" s="9" t="s">
        <v>2004</v>
      </c>
      <c r="B689" s="9" t="s">
        <v>2005</v>
      </c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 spans="1:12">
      <c r="A690" s="9" t="s">
        <v>2006</v>
      </c>
      <c r="B690" s="9" t="s">
        <v>2007</v>
      </c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 spans="1:12">
      <c r="A691" s="9" t="s">
        <v>2008</v>
      </c>
      <c r="B691" s="9" t="s">
        <v>2009</v>
      </c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 spans="1:12">
      <c r="A692" s="9" t="s">
        <v>2010</v>
      </c>
      <c r="B692" s="9" t="s">
        <v>2011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 spans="1:12">
      <c r="A693" s="9" t="s">
        <v>2012</v>
      </c>
      <c r="B693" s="9" t="s">
        <v>2013</v>
      </c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 spans="1:12">
      <c r="A694" s="9" t="s">
        <v>2014</v>
      </c>
      <c r="B694" s="9" t="s">
        <v>2015</v>
      </c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 spans="1:12">
      <c r="A695" s="9" t="s">
        <v>2016</v>
      </c>
      <c r="B695" s="9" t="s">
        <v>2017</v>
      </c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 spans="1:12">
      <c r="A696" s="9" t="s">
        <v>2018</v>
      </c>
      <c r="B696" s="9" t="s">
        <v>2019</v>
      </c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 spans="1:12">
      <c r="A697" s="9" t="s">
        <v>2020</v>
      </c>
      <c r="B697" s="9" t="s">
        <v>2021</v>
      </c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 spans="1:12">
      <c r="A698" s="9" t="s">
        <v>2022</v>
      </c>
      <c r="B698" s="9" t="s">
        <v>2023</v>
      </c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 spans="1:12">
      <c r="A699" s="9" t="s">
        <v>2024</v>
      </c>
      <c r="B699" s="9" t="s">
        <v>2025</v>
      </c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 spans="1:12">
      <c r="A700" s="9" t="s">
        <v>2026</v>
      </c>
      <c r="B700" s="9" t="s">
        <v>2027</v>
      </c>
      <c r="C700" s="10"/>
      <c r="D700" s="10"/>
      <c r="E700" s="10"/>
      <c r="F700" s="10"/>
      <c r="G700" s="10"/>
      <c r="H700" s="10"/>
      <c r="I700" s="10"/>
      <c r="J700" s="10"/>
      <c r="K700" s="10"/>
      <c r="L700" s="10"/>
    </row>
    <row r="701" spans="1:12">
      <c r="A701" s="9" t="s">
        <v>2028</v>
      </c>
      <c r="B701" s="9" t="s">
        <v>2029</v>
      </c>
      <c r="C701" s="10"/>
      <c r="D701" s="10"/>
      <c r="E701" s="10"/>
      <c r="F701" s="10">
        <v>6500000</v>
      </c>
      <c r="G701" s="10"/>
      <c r="H701" s="10"/>
      <c r="I701" s="10"/>
      <c r="J701" s="10">
        <v>6500000</v>
      </c>
      <c r="K701" s="10"/>
      <c r="L701" s="10">
        <v>6500000</v>
      </c>
    </row>
    <row r="702" spans="1:12">
      <c r="A702" s="9" t="s">
        <v>2030</v>
      </c>
      <c r="B702" s="9" t="s">
        <v>2031</v>
      </c>
      <c r="C702" s="10"/>
      <c r="D702" s="10">
        <v>41070000</v>
      </c>
      <c r="E702" s="10"/>
      <c r="F702" s="10">
        <v>172279000</v>
      </c>
      <c r="G702" s="10"/>
      <c r="H702" s="10"/>
      <c r="I702" s="10">
        <v>560000</v>
      </c>
      <c r="J702" s="10">
        <v>131769000</v>
      </c>
      <c r="K702" s="10"/>
      <c r="L702" s="10">
        <v>172279000</v>
      </c>
    </row>
    <row r="703" spans="1:12">
      <c r="A703" s="9" t="s">
        <v>2032</v>
      </c>
      <c r="B703" s="9" t="s">
        <v>2033</v>
      </c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 spans="1:12">
      <c r="A704" s="9" t="s">
        <v>2034</v>
      </c>
      <c r="B704" s="9" t="s">
        <v>2035</v>
      </c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 spans="1:12">
      <c r="A705" s="9" t="s">
        <v>2036</v>
      </c>
      <c r="B705" s="9" t="s">
        <v>2037</v>
      </c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 spans="1:12">
      <c r="A706" s="9" t="s">
        <v>2038</v>
      </c>
      <c r="B706" s="9" t="s">
        <v>2039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 spans="1:12">
      <c r="A707" s="9" t="s">
        <v>2040</v>
      </c>
      <c r="B707" s="9" t="s">
        <v>2041</v>
      </c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 spans="1:12">
      <c r="A708" s="9" t="s">
        <v>2042</v>
      </c>
      <c r="B708" s="9" t="s">
        <v>2043</v>
      </c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 spans="1:12">
      <c r="A709" s="9" t="s">
        <v>2044</v>
      </c>
      <c r="B709" s="9" t="s">
        <v>2045</v>
      </c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 spans="1:12">
      <c r="A710" s="9" t="s">
        <v>2046</v>
      </c>
      <c r="B710" s="9" t="s">
        <v>2047</v>
      </c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 spans="1:12">
      <c r="A711" s="9" t="s">
        <v>2048</v>
      </c>
      <c r="B711" s="9" t="s">
        <v>2049</v>
      </c>
      <c r="C711" s="10"/>
      <c r="D711" s="10">
        <v>24000000</v>
      </c>
      <c r="E711" s="10"/>
      <c r="F711" s="10">
        <v>139000000</v>
      </c>
      <c r="G711" s="10"/>
      <c r="H711" s="10"/>
      <c r="I711" s="10"/>
      <c r="J711" s="10">
        <v>115000000</v>
      </c>
      <c r="K711" s="10"/>
      <c r="L711" s="10">
        <v>139000000</v>
      </c>
    </row>
    <row r="712" spans="1:12">
      <c r="A712" s="9" t="s">
        <v>2050</v>
      </c>
      <c r="B712" s="9" t="s">
        <v>2051</v>
      </c>
      <c r="C712" s="10"/>
      <c r="D712" s="10">
        <v>24000000</v>
      </c>
      <c r="E712" s="10"/>
      <c r="F712" s="10">
        <v>139000000</v>
      </c>
      <c r="G712" s="10"/>
      <c r="H712" s="10"/>
      <c r="I712" s="10"/>
      <c r="J712" s="10">
        <v>115000000</v>
      </c>
      <c r="K712" s="10"/>
      <c r="L712" s="10">
        <v>139000000</v>
      </c>
    </row>
    <row r="713" spans="1:12">
      <c r="A713" s="9" t="s">
        <v>2052</v>
      </c>
      <c r="B713" s="9" t="s">
        <v>2053</v>
      </c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 spans="1:12">
      <c r="A714" s="9" t="s">
        <v>2054</v>
      </c>
      <c r="B714" s="9" t="s">
        <v>2055</v>
      </c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 spans="1:12">
      <c r="A715" s="9" t="s">
        <v>2056</v>
      </c>
      <c r="B715" s="9" t="s">
        <v>2057</v>
      </c>
      <c r="C715" s="10"/>
      <c r="D715" s="10">
        <v>17070000</v>
      </c>
      <c r="E715" s="10"/>
      <c r="F715" s="10">
        <v>33279000</v>
      </c>
      <c r="G715" s="10"/>
      <c r="H715" s="10"/>
      <c r="I715" s="10">
        <v>560000</v>
      </c>
      <c r="J715" s="10">
        <v>16769000</v>
      </c>
      <c r="K715" s="10"/>
      <c r="L715" s="10">
        <v>33279000</v>
      </c>
    </row>
    <row r="716" spans="1:12">
      <c r="A716" s="9" t="s">
        <v>2058</v>
      </c>
      <c r="B716" s="9" t="s">
        <v>2059</v>
      </c>
      <c r="C716" s="10"/>
      <c r="D716" s="10">
        <v>17070000</v>
      </c>
      <c r="E716" s="10"/>
      <c r="F716" s="10">
        <v>33279000</v>
      </c>
      <c r="G716" s="10"/>
      <c r="H716" s="10"/>
      <c r="I716" s="10">
        <v>560000</v>
      </c>
      <c r="J716" s="10">
        <v>16769000</v>
      </c>
      <c r="K716" s="10"/>
      <c r="L716" s="10">
        <v>33279000</v>
      </c>
    </row>
    <row r="717" spans="1:12">
      <c r="A717" s="9" t="s">
        <v>2060</v>
      </c>
      <c r="B717" s="9" t="s">
        <v>2061</v>
      </c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 spans="1:12">
      <c r="A718" s="9" t="s">
        <v>2062</v>
      </c>
      <c r="B718" s="9" t="s">
        <v>2063</v>
      </c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 spans="1:12">
      <c r="A719" s="9" t="s">
        <v>2064</v>
      </c>
      <c r="B719" s="9" t="s">
        <v>2065</v>
      </c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 spans="1:12">
      <c r="A720" s="9" t="s">
        <v>2066</v>
      </c>
      <c r="B720" s="9" t="s">
        <v>2067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 spans="1:12">
      <c r="A721" s="9" t="s">
        <v>2068</v>
      </c>
      <c r="B721" s="9" t="s">
        <v>2069</v>
      </c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 spans="1:12">
      <c r="A722" s="9" t="s">
        <v>2070</v>
      </c>
      <c r="B722" s="9" t="s">
        <v>2071</v>
      </c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 spans="1:12">
      <c r="A723" s="9" t="s">
        <v>2072</v>
      </c>
      <c r="B723" s="9" t="s">
        <v>2073</v>
      </c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 spans="1:12">
      <c r="A724" s="9" t="s">
        <v>2074</v>
      </c>
      <c r="B724" s="9" t="s">
        <v>2075</v>
      </c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 spans="1:12">
      <c r="A725" s="9" t="s">
        <v>2076</v>
      </c>
      <c r="B725" s="9" t="s">
        <v>2077</v>
      </c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 spans="1:12">
      <c r="A726" s="9" t="s">
        <v>2078</v>
      </c>
      <c r="B726" s="9" t="s">
        <v>2079</v>
      </c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 spans="1:12">
      <c r="A727" s="9" t="s">
        <v>2080</v>
      </c>
      <c r="B727" s="9" t="s">
        <v>2081</v>
      </c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 spans="1:12">
      <c r="A728" s="9" t="s">
        <v>2082</v>
      </c>
      <c r="B728" s="9" t="s">
        <v>2083</v>
      </c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 spans="1:12">
      <c r="A729" s="9" t="s">
        <v>2084</v>
      </c>
      <c r="B729" s="9" t="s">
        <v>2085</v>
      </c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 spans="1:12">
      <c r="A730" s="9" t="s">
        <v>2086</v>
      </c>
      <c r="B730" s="9" t="s">
        <v>2087</v>
      </c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 spans="1:12">
      <c r="A731" s="9" t="s">
        <v>2088</v>
      </c>
      <c r="B731" s="9" t="s">
        <v>2089</v>
      </c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 spans="1:12">
      <c r="A732" s="9" t="s">
        <v>2090</v>
      </c>
      <c r="B732" s="9" t="s">
        <v>2091</v>
      </c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 spans="1:12">
      <c r="A733" s="9" t="s">
        <v>2092</v>
      </c>
      <c r="B733" s="9" t="s">
        <v>2093</v>
      </c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 spans="1:12">
      <c r="A734" s="9" t="s">
        <v>2094</v>
      </c>
      <c r="B734" s="9" t="s">
        <v>2095</v>
      </c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 spans="1:12">
      <c r="A735" s="9" t="s">
        <v>2096</v>
      </c>
      <c r="B735" s="9" t="s">
        <v>2097</v>
      </c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 spans="1:12">
      <c r="A736" s="9" t="s">
        <v>2098</v>
      </c>
      <c r="B736" s="9" t="s">
        <v>2099</v>
      </c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 spans="1:12">
      <c r="A737" s="9" t="s">
        <v>2100</v>
      </c>
      <c r="B737" s="9" t="s">
        <v>2101</v>
      </c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 spans="1:12">
      <c r="A738" s="9" t="s">
        <v>2102</v>
      </c>
      <c r="B738" s="9" t="s">
        <v>2103</v>
      </c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 spans="1:12">
      <c r="A739" s="9" t="s">
        <v>2104</v>
      </c>
      <c r="B739" s="9" t="s">
        <v>2105</v>
      </c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 spans="1:12">
      <c r="A740" s="9" t="s">
        <v>2106</v>
      </c>
      <c r="B740" s="9" t="s">
        <v>2107</v>
      </c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 spans="1:12">
      <c r="A741" s="9" t="s">
        <v>2108</v>
      </c>
      <c r="B741" s="9" t="s">
        <v>2109</v>
      </c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 spans="1:12">
      <c r="A742" s="9" t="s">
        <v>2110</v>
      </c>
      <c r="B742" s="9" t="s">
        <v>2111</v>
      </c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 spans="1:12">
      <c r="A743" s="9" t="s">
        <v>2112</v>
      </c>
      <c r="B743" s="9" t="s">
        <v>2113</v>
      </c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 spans="1:12">
      <c r="A744" s="9" t="s">
        <v>2114</v>
      </c>
      <c r="B744" s="9" t="s">
        <v>2115</v>
      </c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 spans="1:12">
      <c r="A745" s="9" t="s">
        <v>2116</v>
      </c>
      <c r="B745" s="9" t="s">
        <v>2117</v>
      </c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 spans="1:12">
      <c r="A746" s="9" t="s">
        <v>2118</v>
      </c>
      <c r="B746" s="9" t="s">
        <v>2119</v>
      </c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 spans="1:12">
      <c r="A747" s="9" t="s">
        <v>2120</v>
      </c>
      <c r="B747" s="9" t="s">
        <v>2121</v>
      </c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 spans="1:12">
      <c r="A748" s="9" t="s">
        <v>2122</v>
      </c>
      <c r="B748" s="9" t="s">
        <v>2123</v>
      </c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 spans="1:12">
      <c r="A749" s="9" t="s">
        <v>2124</v>
      </c>
      <c r="B749" s="9" t="s">
        <v>2125</v>
      </c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 spans="1:12">
      <c r="A750" s="9" t="s">
        <v>2126</v>
      </c>
      <c r="B750" s="9" t="s">
        <v>2127</v>
      </c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 spans="1:12">
      <c r="A751" s="9" t="s">
        <v>2128</v>
      </c>
      <c r="B751" s="9" t="s">
        <v>2129</v>
      </c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 spans="1:12">
      <c r="A752" s="9" t="s">
        <v>2130</v>
      </c>
      <c r="B752" s="9" t="s">
        <v>2131</v>
      </c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 spans="1:12">
      <c r="A753" s="9" t="s">
        <v>2132</v>
      </c>
      <c r="B753" s="9" t="s">
        <v>2133</v>
      </c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 spans="1:12">
      <c r="A754" s="9" t="s">
        <v>2134</v>
      </c>
      <c r="B754" s="9" t="s">
        <v>2135</v>
      </c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 spans="1:12">
      <c r="A755" s="9" t="s">
        <v>2136</v>
      </c>
      <c r="B755" s="9" t="s">
        <v>2137</v>
      </c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 spans="1:12">
      <c r="A756" s="9" t="s">
        <v>2138</v>
      </c>
      <c r="B756" s="9" t="s">
        <v>2139</v>
      </c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 spans="1:12">
      <c r="A757" s="9" t="s">
        <v>2140</v>
      </c>
      <c r="B757" s="9" t="s">
        <v>2141</v>
      </c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 spans="1:12">
      <c r="A758" s="9" t="s">
        <v>2142</v>
      </c>
      <c r="B758" s="9" t="s">
        <v>2143</v>
      </c>
      <c r="C758" s="10"/>
      <c r="D758" s="10"/>
      <c r="E758" s="10"/>
      <c r="F758" s="10"/>
      <c r="G758" s="10"/>
      <c r="H758" s="10"/>
      <c r="I758" s="10"/>
      <c r="J758" s="10"/>
      <c r="K758" s="10"/>
      <c r="L758" s="10"/>
    </row>
    <row r="759" spans="1:12">
      <c r="A759" s="9" t="s">
        <v>2144</v>
      </c>
      <c r="B759" s="9" t="s">
        <v>2145</v>
      </c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 spans="1:12">
      <c r="A760" s="9" t="s">
        <v>2146</v>
      </c>
      <c r="B760" s="9" t="s">
        <v>2147</v>
      </c>
      <c r="C760" s="10"/>
      <c r="D760" s="10"/>
      <c r="E760" s="10"/>
      <c r="F760" s="10"/>
      <c r="G760" s="10"/>
      <c r="H760" s="10"/>
      <c r="I760" s="10"/>
      <c r="J760" s="10"/>
      <c r="K760" s="10"/>
      <c r="L760" s="10"/>
    </row>
    <row r="761" spans="1:12">
      <c r="A761" s="9" t="s">
        <v>2148</v>
      </c>
      <c r="B761" s="9" t="s">
        <v>2149</v>
      </c>
      <c r="C761" s="10"/>
      <c r="D761" s="10">
        <v>76082340</v>
      </c>
      <c r="E761" s="10"/>
      <c r="F761" s="10">
        <v>84902340</v>
      </c>
      <c r="G761" s="10"/>
      <c r="H761" s="10"/>
      <c r="I761" s="10"/>
      <c r="J761" s="10">
        <v>8820000</v>
      </c>
      <c r="K761" s="10"/>
      <c r="L761" s="10">
        <v>84902340</v>
      </c>
    </row>
    <row r="762" spans="1:12">
      <c r="A762" s="9" t="s">
        <v>2150</v>
      </c>
      <c r="B762" s="9" t="s">
        <v>2151</v>
      </c>
      <c r="C762" s="10"/>
      <c r="D762" s="10">
        <v>76082340</v>
      </c>
      <c r="E762" s="10"/>
      <c r="F762" s="10">
        <v>84902340</v>
      </c>
      <c r="G762" s="10"/>
      <c r="H762" s="10"/>
      <c r="I762" s="10"/>
      <c r="J762" s="10">
        <v>8820000</v>
      </c>
      <c r="K762" s="10"/>
      <c r="L762" s="10">
        <v>84902340</v>
      </c>
    </row>
    <row r="763" spans="1:12">
      <c r="A763" s="9" t="s">
        <v>2152</v>
      </c>
      <c r="B763" s="9" t="s">
        <v>2153</v>
      </c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 spans="1:12">
      <c r="A764" s="9" t="s">
        <v>2154</v>
      </c>
      <c r="B764" s="9" t="s">
        <v>2155</v>
      </c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 spans="1:12">
      <c r="A765" s="9" t="s">
        <v>2156</v>
      </c>
      <c r="B765" s="9" t="s">
        <v>2157</v>
      </c>
      <c r="C765" s="10"/>
      <c r="D765" s="10">
        <v>76082340</v>
      </c>
      <c r="E765" s="10"/>
      <c r="F765" s="10">
        <v>84902340</v>
      </c>
      <c r="G765" s="10"/>
      <c r="H765" s="10"/>
      <c r="I765" s="10"/>
      <c r="J765" s="10">
        <v>8820000</v>
      </c>
      <c r="K765" s="10"/>
      <c r="L765" s="10">
        <v>84902340</v>
      </c>
    </row>
    <row r="766" spans="1:12">
      <c r="A766" s="9" t="s">
        <v>2158</v>
      </c>
      <c r="B766" s="9" t="s">
        <v>2159</v>
      </c>
      <c r="C766" s="10"/>
      <c r="D766" s="10">
        <v>76082340</v>
      </c>
      <c r="E766" s="10"/>
      <c r="F766" s="10">
        <v>84902340</v>
      </c>
      <c r="G766" s="10"/>
      <c r="H766" s="10"/>
      <c r="I766" s="10"/>
      <c r="J766" s="10">
        <v>8820000</v>
      </c>
      <c r="K766" s="10"/>
      <c r="L766" s="10">
        <v>84902340</v>
      </c>
    </row>
    <row r="767" spans="1:12">
      <c r="A767" s="9" t="s">
        <v>2160</v>
      </c>
      <c r="B767" s="9" t="s">
        <v>2161</v>
      </c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 spans="1:12">
      <c r="A768" s="9" t="s">
        <v>2162</v>
      </c>
      <c r="B768" s="9" t="s">
        <v>2163</v>
      </c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 spans="1:12">
      <c r="A769" s="9" t="s">
        <v>2164</v>
      </c>
      <c r="B769" s="9" t="s">
        <v>2165</v>
      </c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 spans="1:12">
      <c r="A770" s="9" t="s">
        <v>2166</v>
      </c>
      <c r="B770" s="9" t="s">
        <v>2167</v>
      </c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 spans="1:12">
      <c r="A771" s="9" t="s">
        <v>2168</v>
      </c>
      <c r="B771" s="9" t="s">
        <v>2169</v>
      </c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 spans="1:12">
      <c r="A772" s="9" t="s">
        <v>2170</v>
      </c>
      <c r="B772" s="9" t="s">
        <v>2171</v>
      </c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 spans="1:12">
      <c r="A773" s="9" t="s">
        <v>2172</v>
      </c>
      <c r="B773" s="9" t="s">
        <v>2173</v>
      </c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 spans="1:12">
      <c r="A774" s="9" t="s">
        <v>2174</v>
      </c>
      <c r="B774" s="9" t="s">
        <v>2175</v>
      </c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 spans="1:12">
      <c r="A775" s="9" t="s">
        <v>2176</v>
      </c>
      <c r="B775" s="9" t="s">
        <v>2177</v>
      </c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 spans="1:12">
      <c r="A776" s="9" t="s">
        <v>2178</v>
      </c>
      <c r="B776" s="9" t="s">
        <v>2179</v>
      </c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 spans="1:12">
      <c r="A777" s="9" t="s">
        <v>2180</v>
      </c>
      <c r="B777" s="9" t="s">
        <v>2181</v>
      </c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 spans="1:12">
      <c r="A778" s="9" t="s">
        <v>2182</v>
      </c>
      <c r="B778" s="9" t="s">
        <v>2183</v>
      </c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 spans="1:12">
      <c r="A779" s="9" t="s">
        <v>2184</v>
      </c>
      <c r="B779" s="9" t="s">
        <v>2185</v>
      </c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 spans="1:12">
      <c r="A780" s="9" t="s">
        <v>2186</v>
      </c>
      <c r="B780" s="9" t="s">
        <v>2187</v>
      </c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 spans="1:12">
      <c r="A781" s="9" t="s">
        <v>2188</v>
      </c>
      <c r="B781" s="9" t="s">
        <v>2189</v>
      </c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 spans="1:12">
      <c r="A782" s="9" t="s">
        <v>2190</v>
      </c>
      <c r="B782" s="9" t="s">
        <v>2191</v>
      </c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 spans="1:12">
      <c r="A783" s="9" t="s">
        <v>2192</v>
      </c>
      <c r="B783" s="9" t="s">
        <v>2193</v>
      </c>
      <c r="C783" s="10"/>
      <c r="D783" s="10">
        <v>3697.44</v>
      </c>
      <c r="E783" s="10"/>
      <c r="F783" s="10">
        <v>3697.44</v>
      </c>
      <c r="G783" s="10"/>
      <c r="H783" s="10"/>
      <c r="I783" s="10"/>
      <c r="J783" s="10"/>
      <c r="K783" s="10"/>
      <c r="L783" s="10">
        <v>3697.44</v>
      </c>
    </row>
    <row r="784" spans="1:12">
      <c r="A784" s="9" t="s">
        <v>2194</v>
      </c>
      <c r="B784" s="9" t="s">
        <v>2195</v>
      </c>
      <c r="C784" s="10"/>
      <c r="D784" s="10">
        <v>3697.44</v>
      </c>
      <c r="E784" s="10"/>
      <c r="F784" s="10">
        <v>3697.44</v>
      </c>
      <c r="G784" s="10"/>
      <c r="H784" s="10"/>
      <c r="I784" s="10"/>
      <c r="J784" s="10"/>
      <c r="K784" s="10"/>
      <c r="L784" s="10">
        <v>3697.44</v>
      </c>
    </row>
    <row r="785" spans="1:12">
      <c r="A785" s="9" t="s">
        <v>2196</v>
      </c>
      <c r="B785" s="9" t="s">
        <v>2197</v>
      </c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 spans="1:12">
      <c r="A786" s="9" t="s">
        <v>2198</v>
      </c>
      <c r="B786" s="9" t="s">
        <v>2199</v>
      </c>
      <c r="C786" s="10"/>
      <c r="D786" s="10">
        <v>37235.93</v>
      </c>
      <c r="E786" s="10"/>
      <c r="F786" s="10">
        <v>1521876.44</v>
      </c>
      <c r="G786" s="10">
        <v>967846.91</v>
      </c>
      <c r="H786" s="10">
        <v>1045122.42</v>
      </c>
      <c r="I786" s="10">
        <v>3612658.98</v>
      </c>
      <c r="J786" s="10">
        <v>5174575</v>
      </c>
      <c r="K786" s="10"/>
      <c r="L786" s="10">
        <v>1599151.95</v>
      </c>
    </row>
    <row r="787" spans="1:12">
      <c r="A787" s="9" t="s">
        <v>2200</v>
      </c>
      <c r="B787" s="9" t="s">
        <v>2201</v>
      </c>
      <c r="C787" s="10">
        <v>3697.44</v>
      </c>
      <c r="D787" s="10"/>
      <c r="E787" s="10">
        <v>3697.44</v>
      </c>
      <c r="F787" s="10"/>
      <c r="G787" s="10"/>
      <c r="H787" s="10"/>
      <c r="I787" s="10"/>
      <c r="J787" s="10"/>
      <c r="K787" s="10">
        <v>3697.44</v>
      </c>
      <c r="L787" s="10"/>
    </row>
    <row r="788" spans="1:12">
      <c r="A788" s="9" t="s">
        <v>2202</v>
      </c>
      <c r="B788" s="9" t="s">
        <v>2203</v>
      </c>
      <c r="C788" s="10">
        <v>3697.44</v>
      </c>
      <c r="D788" s="10"/>
      <c r="E788" s="10">
        <v>3697.44</v>
      </c>
      <c r="F788" s="10"/>
      <c r="G788" s="10"/>
      <c r="H788" s="10"/>
      <c r="I788" s="10"/>
      <c r="J788" s="10"/>
      <c r="K788" s="10">
        <v>3697.44</v>
      </c>
      <c r="L788" s="10"/>
    </row>
    <row r="789" spans="1:12">
      <c r="A789" s="9" t="s">
        <v>2204</v>
      </c>
      <c r="B789" s="9" t="s">
        <v>2205</v>
      </c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 spans="1:12">
      <c r="A790" s="9" t="s">
        <v>2206</v>
      </c>
      <c r="B790" s="9" t="s">
        <v>2207</v>
      </c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 spans="1:12">
      <c r="A791" s="9" t="s">
        <v>2208</v>
      </c>
      <c r="B791" s="9" t="s">
        <v>2209</v>
      </c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 spans="1:12">
      <c r="A792" s="9" t="s">
        <v>2210</v>
      </c>
      <c r="B792" s="9" t="s">
        <v>2211</v>
      </c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 spans="1:12">
      <c r="A793" s="9" t="s">
        <v>2212</v>
      </c>
      <c r="B793" s="9" t="s">
        <v>2213</v>
      </c>
      <c r="C793" s="10"/>
      <c r="D793" s="10"/>
      <c r="E793" s="10"/>
      <c r="F793" s="10"/>
      <c r="G793" s="10"/>
      <c r="H793" s="10"/>
      <c r="I793" s="10"/>
      <c r="J793" s="10"/>
      <c r="K793" s="10"/>
      <c r="L793" s="10"/>
    </row>
    <row r="794" spans="1:12">
      <c r="A794" s="9" t="s">
        <v>2214</v>
      </c>
      <c r="B794" s="9" t="s">
        <v>2215</v>
      </c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 spans="1:12">
      <c r="A795" s="9" t="s">
        <v>2216</v>
      </c>
      <c r="B795" s="9" t="s">
        <v>2217</v>
      </c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 spans="1:12">
      <c r="A796" s="9" t="s">
        <v>2218</v>
      </c>
      <c r="B796" s="9" t="s">
        <v>2219</v>
      </c>
      <c r="C796" s="10"/>
      <c r="D796" s="10"/>
      <c r="E796" s="10"/>
      <c r="F796" s="10"/>
      <c r="G796" s="10"/>
      <c r="H796" s="10"/>
      <c r="I796" s="10"/>
      <c r="J796" s="10"/>
      <c r="K796" s="10"/>
      <c r="L796" s="10"/>
    </row>
    <row r="797" spans="1:12">
      <c r="A797" s="9" t="s">
        <v>2220</v>
      </c>
      <c r="B797" s="9" t="s">
        <v>2221</v>
      </c>
      <c r="C797" s="10"/>
      <c r="D797" s="10"/>
      <c r="E797" s="10"/>
      <c r="F797" s="10"/>
      <c r="G797" s="10"/>
      <c r="H797" s="10"/>
      <c r="I797" s="10"/>
      <c r="J797" s="10"/>
      <c r="K797" s="10"/>
      <c r="L797" s="10"/>
    </row>
    <row r="798" spans="1:12">
      <c r="A798" s="9" t="s">
        <v>2222</v>
      </c>
      <c r="B798" s="9" t="s">
        <v>2223</v>
      </c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 spans="1:12">
      <c r="A799" s="9" t="s">
        <v>2224</v>
      </c>
      <c r="B799" s="9" t="s">
        <v>2225</v>
      </c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 spans="1:12">
      <c r="A800" s="9" t="s">
        <v>2226</v>
      </c>
      <c r="B800" s="9" t="s">
        <v>2227</v>
      </c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 spans="1:12">
      <c r="A801" s="9" t="s">
        <v>2228</v>
      </c>
      <c r="B801" s="9" t="s">
        <v>2229</v>
      </c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 spans="1:12">
      <c r="A802" s="9" t="s">
        <v>2230</v>
      </c>
      <c r="B802" s="9" t="s">
        <v>2231</v>
      </c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 spans="1:12">
      <c r="A803" s="9" t="s">
        <v>2232</v>
      </c>
      <c r="B803" s="9" t="s">
        <v>2233</v>
      </c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 spans="1:12">
      <c r="A804" s="9" t="s">
        <v>2234</v>
      </c>
      <c r="B804" s="9" t="s">
        <v>2235</v>
      </c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 spans="1:12">
      <c r="A805" s="9" t="s">
        <v>2236</v>
      </c>
      <c r="B805" s="9" t="s">
        <v>2237</v>
      </c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 spans="1:12">
      <c r="A806" s="9" t="s">
        <v>2238</v>
      </c>
      <c r="B806" s="9" t="s">
        <v>2239</v>
      </c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 spans="1:12">
      <c r="A807" s="9" t="s">
        <v>2240</v>
      </c>
      <c r="B807" s="9" t="s">
        <v>2241</v>
      </c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 spans="1:12">
      <c r="A808" s="9" t="s">
        <v>2242</v>
      </c>
      <c r="B808" s="9" t="s">
        <v>2243</v>
      </c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 spans="1:12">
      <c r="A809" s="9" t="s">
        <v>2244</v>
      </c>
      <c r="B809" s="9" t="s">
        <v>2245</v>
      </c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 spans="1:12">
      <c r="A810" s="9" t="s">
        <v>2246</v>
      </c>
      <c r="B810" s="9" t="s">
        <v>2247</v>
      </c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 spans="1:12">
      <c r="A811" s="9" t="s">
        <v>2248</v>
      </c>
      <c r="B811" s="9" t="s">
        <v>2249</v>
      </c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 spans="1:12">
      <c r="A812" s="9" t="s">
        <v>2250</v>
      </c>
      <c r="B812" s="9" t="s">
        <v>2251</v>
      </c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 spans="1:12">
      <c r="A813" s="9" t="s">
        <v>2252</v>
      </c>
      <c r="B813" s="9" t="s">
        <v>2253</v>
      </c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 spans="1:12">
      <c r="A814" s="9" t="s">
        <v>2254</v>
      </c>
      <c r="B814" s="9" t="s">
        <v>2255</v>
      </c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 spans="1:12">
      <c r="A815" s="9" t="s">
        <v>2256</v>
      </c>
      <c r="B815" s="9" t="s">
        <v>2257</v>
      </c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 spans="1:12">
      <c r="A816" s="9" t="s">
        <v>2258</v>
      </c>
      <c r="B816" s="9" t="s">
        <v>2259</v>
      </c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 spans="1:12">
      <c r="A817" s="9" t="s">
        <v>2260</v>
      </c>
      <c r="B817" s="9" t="s">
        <v>2261</v>
      </c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 spans="1:12">
      <c r="A818" s="9" t="s">
        <v>2262</v>
      </c>
      <c r="B818" s="9" t="s">
        <v>2263</v>
      </c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 spans="1:12">
      <c r="A819" s="9" t="s">
        <v>2264</v>
      </c>
      <c r="B819" s="9" t="s">
        <v>2265</v>
      </c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 spans="1:12">
      <c r="A820" s="9" t="s">
        <v>2266</v>
      </c>
      <c r="B820" s="9" t="s">
        <v>2267</v>
      </c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 spans="1:12">
      <c r="A821" s="9" t="s">
        <v>2268</v>
      </c>
      <c r="B821" s="9" t="s">
        <v>2269</v>
      </c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 spans="1:12">
      <c r="A822" s="9" t="s">
        <v>2270</v>
      </c>
      <c r="B822" s="9" t="s">
        <v>2271</v>
      </c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 spans="1:12">
      <c r="A823" s="9" t="s">
        <v>2272</v>
      </c>
      <c r="B823" s="9" t="s">
        <v>2273</v>
      </c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 spans="1:12">
      <c r="A824" s="9" t="s">
        <v>2274</v>
      </c>
      <c r="B824" s="9" t="s">
        <v>2275</v>
      </c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 spans="1:12">
      <c r="A825" s="9" t="s">
        <v>2276</v>
      </c>
      <c r="B825" s="9" t="s">
        <v>2277</v>
      </c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 spans="1:12">
      <c r="A826" s="9" t="s">
        <v>2278</v>
      </c>
      <c r="B826" s="9" t="s">
        <v>2279</v>
      </c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 spans="1:12">
      <c r="A827" s="9" t="s">
        <v>2280</v>
      </c>
      <c r="B827" s="9" t="s">
        <v>2281</v>
      </c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 spans="1:12">
      <c r="A828" s="9" t="s">
        <v>2282</v>
      </c>
      <c r="B828" s="9" t="s">
        <v>2283</v>
      </c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 spans="1:12">
      <c r="A829" s="9" t="s">
        <v>2284</v>
      </c>
      <c r="B829" s="9" t="s">
        <v>2285</v>
      </c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 spans="1:12">
      <c r="A830" s="9" t="s">
        <v>2286</v>
      </c>
      <c r="B830" s="9" t="s">
        <v>2287</v>
      </c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 spans="1:12">
      <c r="A831" s="9" t="s">
        <v>2288</v>
      </c>
      <c r="B831" s="9" t="s">
        <v>2289</v>
      </c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 spans="1:12">
      <c r="A832" s="9" t="s">
        <v>2290</v>
      </c>
      <c r="B832" s="9" t="s">
        <v>2291</v>
      </c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 spans="1:12">
      <c r="A833" s="9" t="s">
        <v>2292</v>
      </c>
      <c r="B833" s="9" t="s">
        <v>2293</v>
      </c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 spans="1:12">
      <c r="A834" s="9" t="s">
        <v>2294</v>
      </c>
      <c r="B834" s="9" t="s">
        <v>2295</v>
      </c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 spans="1:12">
      <c r="A835" s="9" t="s">
        <v>2296</v>
      </c>
      <c r="B835" s="9" t="s">
        <v>2297</v>
      </c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 spans="1:12">
      <c r="A836" s="9" t="s">
        <v>2298</v>
      </c>
      <c r="B836" s="9" t="s">
        <v>2299</v>
      </c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 spans="1:12">
      <c r="A837" s="9" t="s">
        <v>2300</v>
      </c>
      <c r="B837" s="9" t="s">
        <v>2301</v>
      </c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 spans="1:12">
      <c r="A838" s="9" t="s">
        <v>2302</v>
      </c>
      <c r="B838" s="9" t="s">
        <v>2303</v>
      </c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 spans="1:12">
      <c r="A839" s="9" t="s">
        <v>2304</v>
      </c>
      <c r="B839" s="9" t="s">
        <v>2305</v>
      </c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 spans="1:12">
      <c r="A840" s="9" t="s">
        <v>2306</v>
      </c>
      <c r="B840" s="9" t="s">
        <v>2307</v>
      </c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 spans="1:12">
      <c r="A841" s="9" t="s">
        <v>2308</v>
      </c>
      <c r="B841" s="9" t="s">
        <v>2309</v>
      </c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 spans="1:12">
      <c r="A842" s="9" t="s">
        <v>2310</v>
      </c>
      <c r="B842" s="9" t="s">
        <v>2311</v>
      </c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 spans="1:12">
      <c r="A843" s="9" t="s">
        <v>2312</v>
      </c>
      <c r="B843" s="9" t="s">
        <v>2313</v>
      </c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 spans="1:12">
      <c r="A844" s="9" t="s">
        <v>2314</v>
      </c>
      <c r="B844" s="9" t="s">
        <v>2315</v>
      </c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 spans="1:12">
      <c r="A845" s="9" t="s">
        <v>2316</v>
      </c>
      <c r="B845" s="9" t="s">
        <v>2317</v>
      </c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 spans="1:12">
      <c r="A846" s="9" t="s">
        <v>2318</v>
      </c>
      <c r="B846" s="9" t="s">
        <v>2319</v>
      </c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 spans="1:12">
      <c r="A847" s="9" t="s">
        <v>2320</v>
      </c>
      <c r="B847" s="9" t="s">
        <v>2321</v>
      </c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 spans="1:12">
      <c r="A848" s="9" t="s">
        <v>2322</v>
      </c>
      <c r="B848" s="9" t="s">
        <v>2323</v>
      </c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 spans="1:12">
      <c r="A849" s="9" t="s">
        <v>2324</v>
      </c>
      <c r="B849" s="9" t="s">
        <v>2325</v>
      </c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 spans="1:12">
      <c r="A850" s="9" t="s">
        <v>2326</v>
      </c>
      <c r="B850" s="9" t="s">
        <v>2327</v>
      </c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 spans="1:12">
      <c r="A851" s="9" t="s">
        <v>2328</v>
      </c>
      <c r="B851" s="9" t="s">
        <v>2329</v>
      </c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 spans="1:12">
      <c r="A852" s="9" t="s">
        <v>2330</v>
      </c>
      <c r="B852" s="9" t="s">
        <v>2331</v>
      </c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 spans="1:12">
      <c r="A853" s="9" t="s">
        <v>2332</v>
      </c>
      <c r="B853" s="9" t="s">
        <v>2333</v>
      </c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 spans="1:12">
      <c r="A854" s="9" t="s">
        <v>2334</v>
      </c>
      <c r="B854" s="9" t="s">
        <v>2335</v>
      </c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 spans="1:12">
      <c r="A855" s="9" t="s">
        <v>2336</v>
      </c>
      <c r="B855" s="9" t="s">
        <v>2337</v>
      </c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 spans="1:12">
      <c r="A856" s="9" t="s">
        <v>2338</v>
      </c>
      <c r="B856" s="9" t="s">
        <v>2339</v>
      </c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 spans="1:12">
      <c r="A857" s="9" t="s">
        <v>2340</v>
      </c>
      <c r="B857" s="9" t="s">
        <v>2341</v>
      </c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 spans="1:12">
      <c r="A858" s="9" t="s">
        <v>2342</v>
      </c>
      <c r="B858" s="9" t="s">
        <v>2343</v>
      </c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 spans="1:12">
      <c r="A859" s="9" t="s">
        <v>2344</v>
      </c>
      <c r="B859" s="9" t="s">
        <v>2345</v>
      </c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 spans="1:12">
      <c r="A860" s="9" t="s">
        <v>2346</v>
      </c>
      <c r="B860" s="9" t="s">
        <v>2347</v>
      </c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 spans="1:12">
      <c r="A861" s="9" t="s">
        <v>2348</v>
      </c>
      <c r="B861" s="9" t="s">
        <v>2349</v>
      </c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 spans="1:12">
      <c r="A862" s="9" t="s">
        <v>2350</v>
      </c>
      <c r="B862" s="9" t="s">
        <v>2351</v>
      </c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 spans="1:12">
      <c r="A863" s="9" t="s">
        <v>2352</v>
      </c>
      <c r="B863" s="9" t="s">
        <v>2353</v>
      </c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 spans="1:12">
      <c r="A864" s="9" t="s">
        <v>2354</v>
      </c>
      <c r="B864" s="9" t="s">
        <v>2355</v>
      </c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 spans="1:12">
      <c r="A865" s="9" t="s">
        <v>2356</v>
      </c>
      <c r="B865" s="9" t="s">
        <v>2357</v>
      </c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 spans="1:12">
      <c r="A866" s="9" t="s">
        <v>2358</v>
      </c>
      <c r="B866" s="9" t="s">
        <v>2359</v>
      </c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 spans="1:12">
      <c r="A867" s="9" t="s">
        <v>2360</v>
      </c>
      <c r="B867" s="9" t="s">
        <v>2361</v>
      </c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 spans="1:12">
      <c r="A868" s="9" t="s">
        <v>2362</v>
      </c>
      <c r="B868" s="9" t="s">
        <v>2363</v>
      </c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 spans="1:12">
      <c r="A869" s="9" t="s">
        <v>2364</v>
      </c>
      <c r="B869" s="9" t="s">
        <v>2365</v>
      </c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 spans="1:12">
      <c r="A870" s="9" t="s">
        <v>2366</v>
      </c>
      <c r="B870" s="9" t="s">
        <v>2367</v>
      </c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 spans="1:12">
      <c r="A871" s="9" t="s">
        <v>2368</v>
      </c>
      <c r="B871" s="9" t="s">
        <v>2369</v>
      </c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 spans="1:12">
      <c r="A872" s="9" t="s">
        <v>2370</v>
      </c>
      <c r="B872" s="9" t="s">
        <v>2371</v>
      </c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 spans="1:12">
      <c r="A873" s="9" t="s">
        <v>2372</v>
      </c>
      <c r="B873" s="9" t="s">
        <v>2373</v>
      </c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 spans="1:12">
      <c r="A874" s="9" t="s">
        <v>2374</v>
      </c>
      <c r="B874" s="9" t="s">
        <v>2375</v>
      </c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 spans="1:12">
      <c r="A875" s="9" t="s">
        <v>2376</v>
      </c>
      <c r="B875" s="9" t="s">
        <v>2377</v>
      </c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 spans="1:12">
      <c r="A876" s="9" t="s">
        <v>2378</v>
      </c>
      <c r="B876" s="9" t="s">
        <v>2379</v>
      </c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 spans="1:12">
      <c r="A877" s="9" t="s">
        <v>2380</v>
      </c>
      <c r="B877" s="9" t="s">
        <v>2381</v>
      </c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 spans="1:12">
      <c r="A878" s="9" t="s">
        <v>2382</v>
      </c>
      <c r="B878" s="9" t="s">
        <v>2383</v>
      </c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 spans="1:12">
      <c r="A879" s="9" t="s">
        <v>2384</v>
      </c>
      <c r="B879" s="9" t="s">
        <v>2385</v>
      </c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 spans="1:12">
      <c r="A880" s="9" t="s">
        <v>2386</v>
      </c>
      <c r="B880" s="9" t="s">
        <v>2387</v>
      </c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 spans="1:12">
      <c r="A881" s="9" t="s">
        <v>2388</v>
      </c>
      <c r="B881" s="9" t="s">
        <v>2389</v>
      </c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 spans="1:12">
      <c r="A882" s="9" t="s">
        <v>2390</v>
      </c>
      <c r="B882" s="9" t="s">
        <v>2391</v>
      </c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 spans="1:12">
      <c r="A883" s="9" t="s">
        <v>2392</v>
      </c>
      <c r="B883" s="9" t="s">
        <v>2393</v>
      </c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 spans="1:12">
      <c r="A884" s="9" t="s">
        <v>2394</v>
      </c>
      <c r="B884" s="9" t="s">
        <v>2395</v>
      </c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 spans="1:12">
      <c r="A885" s="9" t="s">
        <v>2396</v>
      </c>
      <c r="B885" s="9" t="s">
        <v>2397</v>
      </c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 spans="1:12">
      <c r="A886" s="9" t="s">
        <v>2398</v>
      </c>
      <c r="B886" s="9" t="s">
        <v>2399</v>
      </c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 spans="1:12">
      <c r="A887" s="9" t="s">
        <v>2400</v>
      </c>
      <c r="B887" s="9" t="s">
        <v>2401</v>
      </c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 spans="1:12">
      <c r="A888" s="9" t="s">
        <v>2402</v>
      </c>
      <c r="B888" s="9" t="s">
        <v>2403</v>
      </c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 spans="1:12">
      <c r="A889" s="9" t="s">
        <v>2404</v>
      </c>
      <c r="B889" s="9" t="s">
        <v>2405</v>
      </c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 spans="1:12">
      <c r="A890" s="9" t="s">
        <v>2406</v>
      </c>
      <c r="B890" s="9" t="s">
        <v>2407</v>
      </c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 spans="1:12">
      <c r="A891" s="9" t="s">
        <v>2408</v>
      </c>
      <c r="B891" s="9" t="s">
        <v>2409</v>
      </c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 spans="1:12">
      <c r="A892" s="9" t="s">
        <v>2410</v>
      </c>
      <c r="B892" s="9" t="s">
        <v>2411</v>
      </c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 spans="1:12">
      <c r="A893" s="9" t="s">
        <v>2412</v>
      </c>
      <c r="B893" s="9" t="s">
        <v>2413</v>
      </c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 spans="1:12">
      <c r="A894" s="9" t="s">
        <v>2414</v>
      </c>
      <c r="B894" s="9" t="s">
        <v>2415</v>
      </c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 spans="1:12">
      <c r="A895" s="9" t="s">
        <v>2416</v>
      </c>
      <c r="B895" s="9" t="s">
        <v>2417</v>
      </c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 spans="1:12">
      <c r="A896" s="9" t="s">
        <v>2418</v>
      </c>
      <c r="B896" s="9" t="s">
        <v>2419</v>
      </c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 spans="1:12">
      <c r="A897" s="9" t="s">
        <v>2420</v>
      </c>
      <c r="B897" s="9" t="s">
        <v>2421</v>
      </c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 spans="1:12">
      <c r="A898" s="9" t="s">
        <v>2422</v>
      </c>
      <c r="B898" s="9" t="s">
        <v>2423</v>
      </c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 spans="1:12">
      <c r="A899" s="9" t="s">
        <v>2424</v>
      </c>
      <c r="B899" s="9" t="s">
        <v>2425</v>
      </c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 spans="1:12">
      <c r="A900" s="9" t="s">
        <v>2426</v>
      </c>
      <c r="B900" s="9" t="s">
        <v>2427</v>
      </c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 spans="1:12">
      <c r="A901" s="9" t="s">
        <v>2428</v>
      </c>
      <c r="B901" s="9" t="s">
        <v>2429</v>
      </c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 spans="1:12">
      <c r="A902" s="9" t="s">
        <v>2430</v>
      </c>
      <c r="B902" s="9" t="s">
        <v>2431</v>
      </c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 spans="1:12">
      <c r="A903" s="9" t="s">
        <v>2432</v>
      </c>
      <c r="B903" s="9" t="s">
        <v>2433</v>
      </c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 spans="1:12">
      <c r="A904" s="9" t="s">
        <v>2434</v>
      </c>
      <c r="B904" s="9" t="s">
        <v>2435</v>
      </c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 spans="1:12">
      <c r="A905" s="9" t="s">
        <v>2436</v>
      </c>
      <c r="B905" s="9" t="s">
        <v>2437</v>
      </c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 spans="1:12">
      <c r="A906" s="9" t="s">
        <v>2438</v>
      </c>
      <c r="B906" s="9" t="s">
        <v>2439</v>
      </c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 spans="1:12">
      <c r="A907" s="9" t="s">
        <v>2440</v>
      </c>
      <c r="B907" s="9" t="s">
        <v>2441</v>
      </c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 spans="1:12">
      <c r="A908" s="9" t="s">
        <v>2442</v>
      </c>
      <c r="B908" s="9" t="s">
        <v>2443</v>
      </c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 spans="1:12">
      <c r="A909" s="9" t="s">
        <v>2444</v>
      </c>
      <c r="B909" s="9" t="s">
        <v>2445</v>
      </c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 spans="1:12">
      <c r="A910" s="9" t="s">
        <v>2446</v>
      </c>
      <c r="B910" s="9" t="s">
        <v>2447</v>
      </c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 spans="1:12">
      <c r="A911" s="9" t="s">
        <v>2448</v>
      </c>
      <c r="B911" s="9" t="s">
        <v>2449</v>
      </c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 spans="1:12">
      <c r="A912" s="9" t="s">
        <v>2450</v>
      </c>
      <c r="B912" s="9" t="s">
        <v>2451</v>
      </c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 spans="1:12">
      <c r="A913" s="9" t="s">
        <v>2452</v>
      </c>
      <c r="B913" s="9" t="s">
        <v>2453</v>
      </c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 spans="1:12">
      <c r="A914" s="9" t="s">
        <v>2454</v>
      </c>
      <c r="B914" s="9" t="s">
        <v>2455</v>
      </c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 spans="1:12">
      <c r="A915" s="9" t="s">
        <v>2456</v>
      </c>
      <c r="B915" s="9" t="s">
        <v>2457</v>
      </c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 spans="1:12">
      <c r="A916" s="9" t="s">
        <v>2458</v>
      </c>
      <c r="B916" s="9" t="s">
        <v>2459</v>
      </c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 spans="1:12">
      <c r="A917" s="9" t="s">
        <v>2460</v>
      </c>
      <c r="B917" s="9" t="s">
        <v>2461</v>
      </c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 spans="1:12">
      <c r="A918" s="9" t="s">
        <v>2462</v>
      </c>
      <c r="B918" s="9" t="s">
        <v>2463</v>
      </c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 spans="1:12">
      <c r="A919" s="9" t="s">
        <v>2464</v>
      </c>
      <c r="B919" s="9" t="s">
        <v>2465</v>
      </c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 spans="1:12">
      <c r="A920" s="9" t="s">
        <v>2466</v>
      </c>
      <c r="B920" s="9" t="s">
        <v>2467</v>
      </c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 spans="1:12">
      <c r="A921" s="9" t="s">
        <v>2468</v>
      </c>
      <c r="B921" s="9" t="s">
        <v>2469</v>
      </c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 spans="1:12">
      <c r="A922" s="9" t="s">
        <v>2470</v>
      </c>
      <c r="B922" s="9" t="s">
        <v>2471</v>
      </c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 spans="1:12">
      <c r="A923" s="9" t="s">
        <v>2472</v>
      </c>
      <c r="B923" s="9" t="s">
        <v>2473</v>
      </c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 spans="1:12">
      <c r="A924" s="9" t="s">
        <v>2474</v>
      </c>
      <c r="B924" s="9" t="s">
        <v>2475</v>
      </c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 spans="1:12">
      <c r="A925" s="9" t="s">
        <v>2476</v>
      </c>
      <c r="B925" s="9" t="s">
        <v>2477</v>
      </c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 spans="1:12">
      <c r="A926" s="9" t="s">
        <v>2478</v>
      </c>
      <c r="B926" s="9" t="s">
        <v>2479</v>
      </c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 spans="1:12">
      <c r="A927" s="9" t="s">
        <v>2480</v>
      </c>
      <c r="B927" s="9" t="s">
        <v>2481</v>
      </c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 spans="1:12">
      <c r="A928" s="9" t="s">
        <v>2482</v>
      </c>
      <c r="B928" s="9" t="s">
        <v>2483</v>
      </c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 spans="1:12">
      <c r="A929" s="9" t="s">
        <v>2484</v>
      </c>
      <c r="B929" s="9" t="s">
        <v>2485</v>
      </c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 spans="1:12">
      <c r="A930" s="9" t="s">
        <v>2486</v>
      </c>
      <c r="B930" s="9" t="s">
        <v>2487</v>
      </c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 spans="1:12">
      <c r="A931" s="9" t="s">
        <v>2488</v>
      </c>
      <c r="B931" s="9" t="s">
        <v>2489</v>
      </c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 spans="1:12">
      <c r="A932" s="9" t="s">
        <v>2490</v>
      </c>
      <c r="B932" s="9" t="s">
        <v>2491</v>
      </c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 spans="1:12">
      <c r="A933" s="9" t="s">
        <v>2492</v>
      </c>
      <c r="B933" s="9" t="s">
        <v>2493</v>
      </c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 spans="1:12">
      <c r="A934" s="9" t="s">
        <v>2494</v>
      </c>
      <c r="B934" s="9" t="s">
        <v>2495</v>
      </c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 spans="1:12">
      <c r="A935" s="9" t="s">
        <v>2496</v>
      </c>
      <c r="B935" s="9" t="s">
        <v>2497</v>
      </c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 spans="1:12">
      <c r="A936" s="9" t="s">
        <v>2498</v>
      </c>
      <c r="B936" s="9" t="s">
        <v>2499</v>
      </c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 spans="1:12">
      <c r="A937" s="9" t="s">
        <v>2500</v>
      </c>
      <c r="B937" s="9" t="s">
        <v>2501</v>
      </c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 spans="1:12">
      <c r="A938" s="9" t="s">
        <v>2502</v>
      </c>
      <c r="B938" s="9" t="s">
        <v>2503</v>
      </c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 spans="1:12">
      <c r="A939" s="9" t="s">
        <v>2504</v>
      </c>
      <c r="B939" s="9" t="s">
        <v>2505</v>
      </c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 spans="1:12">
      <c r="A940" s="9" t="s">
        <v>2506</v>
      </c>
      <c r="B940" s="9" t="s">
        <v>2507</v>
      </c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 spans="1:12">
      <c r="A941" s="9" t="s">
        <v>2508</v>
      </c>
      <c r="B941" s="9" t="s">
        <v>2509</v>
      </c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 spans="1:12">
      <c r="A942" s="9" t="s">
        <v>2510</v>
      </c>
      <c r="B942" s="9" t="s">
        <v>2511</v>
      </c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 spans="1:12">
      <c r="A943" s="9" t="s">
        <v>2512</v>
      </c>
      <c r="B943" s="9" t="s">
        <v>2513</v>
      </c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 spans="1:12">
      <c r="A944" s="9" t="s">
        <v>2514</v>
      </c>
      <c r="B944" s="9" t="s">
        <v>2515</v>
      </c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 spans="1:12">
      <c r="A945" s="9" t="s">
        <v>2516</v>
      </c>
      <c r="B945" s="9" t="s">
        <v>2517</v>
      </c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 spans="1:12">
      <c r="A946" s="9" t="s">
        <v>2518</v>
      </c>
      <c r="B946" s="9" t="s">
        <v>2519</v>
      </c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 spans="1:12">
      <c r="A947" s="9" t="s">
        <v>2520</v>
      </c>
      <c r="B947" s="9" t="s">
        <v>2521</v>
      </c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 spans="1:12">
      <c r="A948" s="9" t="s">
        <v>2522</v>
      </c>
      <c r="B948" s="9" t="s">
        <v>2523</v>
      </c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 spans="1:12">
      <c r="A949" s="9" t="s">
        <v>2524</v>
      </c>
      <c r="B949" s="9" t="s">
        <v>2525</v>
      </c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 spans="1:12">
      <c r="A950" s="9" t="s">
        <v>2526</v>
      </c>
      <c r="B950" s="9" t="s">
        <v>2527</v>
      </c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 spans="1:12">
      <c r="A951" s="9" t="s">
        <v>2528</v>
      </c>
      <c r="B951" s="9" t="s">
        <v>2529</v>
      </c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 spans="1:12">
      <c r="A952" s="9" t="s">
        <v>2530</v>
      </c>
      <c r="B952" s="9" t="s">
        <v>2531</v>
      </c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 spans="1:12">
      <c r="A953" s="9" t="s">
        <v>2532</v>
      </c>
      <c r="B953" s="9" t="s">
        <v>2533</v>
      </c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 spans="1:12">
      <c r="A954" s="9" t="s">
        <v>2534</v>
      </c>
      <c r="B954" s="9" t="s">
        <v>2535</v>
      </c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 spans="1:12">
      <c r="A955" s="9" t="s">
        <v>2536</v>
      </c>
      <c r="B955" s="9" t="s">
        <v>2537</v>
      </c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 spans="1:12">
      <c r="A956" s="9" t="s">
        <v>2538</v>
      </c>
      <c r="B956" s="9" t="s">
        <v>2539</v>
      </c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 spans="1:12">
      <c r="A957" s="9" t="s">
        <v>2540</v>
      </c>
      <c r="B957" s="9" t="s">
        <v>2541</v>
      </c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 spans="1:12">
      <c r="A958" s="9" t="s">
        <v>2542</v>
      </c>
      <c r="B958" s="9" t="s">
        <v>2543</v>
      </c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 spans="1:12">
      <c r="A959" s="9" t="s">
        <v>2544</v>
      </c>
      <c r="B959" s="9" t="s">
        <v>2545</v>
      </c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 spans="1:12">
      <c r="A960" s="9" t="s">
        <v>2546</v>
      </c>
      <c r="B960" s="9" t="s">
        <v>2547</v>
      </c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 spans="1:12">
      <c r="A961" s="9" t="s">
        <v>2548</v>
      </c>
      <c r="B961" s="9" t="s">
        <v>2549</v>
      </c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 spans="1:12">
      <c r="A962" s="9" t="s">
        <v>2550</v>
      </c>
      <c r="B962" s="9" t="s">
        <v>2551</v>
      </c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 spans="1:12">
      <c r="A963" s="9" t="s">
        <v>2552</v>
      </c>
      <c r="B963" s="9" t="s">
        <v>2553</v>
      </c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 spans="1:12">
      <c r="A964" s="9" t="s">
        <v>2554</v>
      </c>
      <c r="B964" s="9" t="s">
        <v>2555</v>
      </c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 spans="1:12">
      <c r="A965" s="9" t="s">
        <v>2556</v>
      </c>
      <c r="B965" s="9" t="s">
        <v>2557</v>
      </c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 spans="1:12">
      <c r="A966" s="9" t="s">
        <v>2558</v>
      </c>
      <c r="B966" s="9" t="s">
        <v>2559</v>
      </c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 spans="1:12">
      <c r="A967" s="9" t="s">
        <v>2560</v>
      </c>
      <c r="B967" s="9" t="s">
        <v>2561</v>
      </c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 spans="1:12">
      <c r="A968" s="9" t="s">
        <v>2562</v>
      </c>
      <c r="B968" s="9" t="s">
        <v>2563</v>
      </c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 spans="1:12">
      <c r="A969" s="9" t="s">
        <v>2564</v>
      </c>
      <c r="B969" s="9" t="s">
        <v>2565</v>
      </c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 spans="1:12">
      <c r="A970" s="9" t="s">
        <v>2566</v>
      </c>
      <c r="B970" s="9" t="s">
        <v>2567</v>
      </c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 spans="1:12">
      <c r="A971" s="9" t="s">
        <v>2568</v>
      </c>
      <c r="B971" s="9" t="s">
        <v>2569</v>
      </c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 spans="1:12">
      <c r="A972" s="9" t="s">
        <v>2570</v>
      </c>
      <c r="B972" s="9" t="s">
        <v>2571</v>
      </c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 spans="1:12">
      <c r="A973" s="9" t="s">
        <v>2572</v>
      </c>
      <c r="B973" s="9" t="s">
        <v>2573</v>
      </c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 spans="1:12">
      <c r="A974" s="9" t="s">
        <v>2574</v>
      </c>
      <c r="B974" s="9" t="s">
        <v>2575</v>
      </c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 spans="1:12">
      <c r="A975" s="9" t="s">
        <v>2576</v>
      </c>
      <c r="B975" s="9" t="s">
        <v>2577</v>
      </c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 spans="1:12">
      <c r="A976" s="9" t="s">
        <v>2578</v>
      </c>
      <c r="B976" s="9" t="s">
        <v>2579</v>
      </c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 spans="1:12">
      <c r="A977" s="9" t="s">
        <v>2580</v>
      </c>
      <c r="B977" s="9" t="s">
        <v>2581</v>
      </c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 spans="1:12">
      <c r="A978" s="9" t="s">
        <v>2582</v>
      </c>
      <c r="B978" s="9" t="s">
        <v>2583</v>
      </c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 spans="1:12">
      <c r="A979" s="9" t="s">
        <v>2584</v>
      </c>
      <c r="B979" s="9" t="s">
        <v>2585</v>
      </c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 spans="1:12">
      <c r="A980" s="9" t="s">
        <v>2586</v>
      </c>
      <c r="B980" s="9" t="s">
        <v>2587</v>
      </c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 spans="1:12">
      <c r="A981" s="9" t="s">
        <v>2588</v>
      </c>
      <c r="B981" s="9" t="s">
        <v>2589</v>
      </c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 spans="1:12">
      <c r="A982" s="9" t="s">
        <v>2590</v>
      </c>
      <c r="B982" s="9" t="s">
        <v>2591</v>
      </c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 spans="1:12">
      <c r="A983" s="9" t="s">
        <v>2592</v>
      </c>
      <c r="B983" s="9" t="s">
        <v>2593</v>
      </c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 spans="1:12">
      <c r="A984" s="9" t="s">
        <v>2594</v>
      </c>
      <c r="B984" s="9" t="s">
        <v>2595</v>
      </c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 spans="1:12">
      <c r="A985" s="9" t="s">
        <v>2596</v>
      </c>
      <c r="B985" s="9" t="s">
        <v>2597</v>
      </c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 spans="1:12">
      <c r="A986" s="9" t="s">
        <v>2598</v>
      </c>
      <c r="B986" s="9" t="s">
        <v>2599</v>
      </c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 spans="1:12">
      <c r="A987" s="9" t="s">
        <v>2600</v>
      </c>
      <c r="B987" s="9" t="s">
        <v>2601</v>
      </c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 spans="1:12">
      <c r="A988" s="9" t="s">
        <v>2602</v>
      </c>
      <c r="B988" s="9" t="s">
        <v>2603</v>
      </c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 spans="1:12">
      <c r="A989" s="9" t="s">
        <v>2604</v>
      </c>
      <c r="B989" s="9" t="s">
        <v>2605</v>
      </c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 spans="1:12">
      <c r="A990" s="9" t="s">
        <v>2606</v>
      </c>
      <c r="B990" s="9" t="s">
        <v>2607</v>
      </c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 spans="1:12">
      <c r="A991" s="9" t="s">
        <v>2608</v>
      </c>
      <c r="B991" s="9" t="s">
        <v>2609</v>
      </c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 spans="1:12">
      <c r="A992" s="9" t="s">
        <v>2610</v>
      </c>
      <c r="B992" s="9" t="s">
        <v>2611</v>
      </c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 spans="1:12">
      <c r="A993" s="9" t="s">
        <v>2612</v>
      </c>
      <c r="B993" s="9" t="s">
        <v>2613</v>
      </c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 spans="1:12">
      <c r="A994" s="9" t="s">
        <v>2614</v>
      </c>
      <c r="B994" s="9" t="s">
        <v>2615</v>
      </c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 spans="1:12">
      <c r="A995" s="9" t="s">
        <v>2616</v>
      </c>
      <c r="B995" s="9" t="s">
        <v>2617</v>
      </c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 spans="1:12">
      <c r="A996" s="9" t="s">
        <v>2618</v>
      </c>
      <c r="B996" s="9" t="s">
        <v>2619</v>
      </c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 spans="1:12">
      <c r="A997" s="9" t="s">
        <v>2620</v>
      </c>
      <c r="B997" s="9" t="s">
        <v>2621</v>
      </c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 spans="1:12">
      <c r="A998" s="9" t="s">
        <v>2622</v>
      </c>
      <c r="B998" s="9" t="s">
        <v>2623</v>
      </c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 spans="1:12">
      <c r="A999" s="9" t="s">
        <v>2624</v>
      </c>
      <c r="B999" s="9" t="s">
        <v>2625</v>
      </c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  <row r="1000" spans="1:12">
      <c r="A1000" s="9" t="s">
        <v>2626</v>
      </c>
      <c r="B1000" s="9" t="s">
        <v>2627</v>
      </c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  <row r="1001" spans="1:12">
      <c r="A1001" s="9" t="s">
        <v>2628</v>
      </c>
      <c r="B1001" s="9" t="s">
        <v>2629</v>
      </c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</row>
    <row r="1002" spans="1:12">
      <c r="A1002" s="9" t="s">
        <v>2630</v>
      </c>
      <c r="B1002" s="9" t="s">
        <v>2631</v>
      </c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</row>
    <row r="1003" spans="1:12">
      <c r="A1003" s="9" t="s">
        <v>2632</v>
      </c>
      <c r="B1003" s="9" t="s">
        <v>2633</v>
      </c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</row>
    <row r="1004" spans="1:12">
      <c r="A1004" s="9" t="s">
        <v>2634</v>
      </c>
      <c r="B1004" s="9" t="s">
        <v>2635</v>
      </c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</row>
    <row r="1005" spans="1:12">
      <c r="A1005" s="9" t="s">
        <v>2636</v>
      </c>
      <c r="B1005" s="9" t="s">
        <v>2637</v>
      </c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</row>
    <row r="1006" spans="1:12">
      <c r="A1006" s="9" t="s">
        <v>2638</v>
      </c>
      <c r="B1006" s="9" t="s">
        <v>2639</v>
      </c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</row>
    <row r="1007" spans="1:12">
      <c r="A1007" s="9" t="s">
        <v>2640</v>
      </c>
      <c r="B1007" s="9" t="s">
        <v>2641</v>
      </c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</row>
    <row r="1008" spans="1:12">
      <c r="A1008" s="9" t="s">
        <v>2642</v>
      </c>
      <c r="B1008" s="9" t="s">
        <v>2643</v>
      </c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</row>
    <row r="1009" spans="1:12">
      <c r="A1009" s="9" t="s">
        <v>2644</v>
      </c>
      <c r="B1009" s="9" t="s">
        <v>2645</v>
      </c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</row>
    <row r="1010" spans="1:12">
      <c r="A1010" s="9" t="s">
        <v>2646</v>
      </c>
      <c r="B1010" s="9" t="s">
        <v>2647</v>
      </c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</row>
    <row r="1011" spans="1:12">
      <c r="A1011" s="9" t="s">
        <v>2648</v>
      </c>
      <c r="B1011" s="9" t="s">
        <v>2649</v>
      </c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</row>
    <row r="1012" spans="1:12">
      <c r="A1012" s="9" t="s">
        <v>2650</v>
      </c>
      <c r="B1012" s="9" t="s">
        <v>2651</v>
      </c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</row>
    <row r="1013" spans="1:12">
      <c r="A1013" s="9" t="s">
        <v>2652</v>
      </c>
      <c r="B1013" s="9" t="s">
        <v>2653</v>
      </c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</row>
    <row r="1014" spans="1:12">
      <c r="A1014" s="9" t="s">
        <v>2654</v>
      </c>
      <c r="B1014" s="9" t="s">
        <v>2655</v>
      </c>
      <c r="C1014" s="10"/>
      <c r="D1014" s="10"/>
      <c r="E1014" s="10"/>
      <c r="F1014" s="10"/>
      <c r="G1014" s="10">
        <v>780122.42</v>
      </c>
      <c r="H1014" s="10">
        <v>780122.42</v>
      </c>
      <c r="I1014" s="10">
        <v>4649574.99</v>
      </c>
      <c r="J1014" s="10">
        <v>4649574.99</v>
      </c>
      <c r="K1014" s="10"/>
      <c r="L1014" s="10"/>
    </row>
    <row r="1015" spans="1:12">
      <c r="A1015" s="9" t="s">
        <v>2656</v>
      </c>
      <c r="B1015" s="9" t="s">
        <v>2657</v>
      </c>
      <c r="C1015" s="10"/>
      <c r="D1015" s="10"/>
      <c r="E1015" s="10"/>
      <c r="F1015" s="10"/>
      <c r="G1015" s="10">
        <v>200464.84</v>
      </c>
      <c r="H1015" s="10">
        <v>200464.84</v>
      </c>
      <c r="I1015" s="10">
        <v>2113621.4700000002</v>
      </c>
      <c r="J1015" s="10">
        <v>2113621.4700000002</v>
      </c>
      <c r="K1015" s="10"/>
      <c r="L1015" s="10"/>
    </row>
    <row r="1016" spans="1:12">
      <c r="A1016" s="9" t="s">
        <v>2658</v>
      </c>
      <c r="B1016" s="9" t="s">
        <v>2659</v>
      </c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</row>
    <row r="1017" spans="1:12">
      <c r="A1017" s="9" t="s">
        <v>2660</v>
      </c>
      <c r="B1017" s="9" t="s">
        <v>2661</v>
      </c>
      <c r="C1017" s="10"/>
      <c r="D1017" s="10"/>
      <c r="E1017" s="10"/>
      <c r="F1017" s="10"/>
      <c r="G1017" s="10">
        <v>200464.84</v>
      </c>
      <c r="H1017" s="10">
        <v>200464.84</v>
      </c>
      <c r="I1017" s="10">
        <v>2113621.4700000002</v>
      </c>
      <c r="J1017" s="10">
        <v>2113621.4700000002</v>
      </c>
      <c r="K1017" s="10"/>
      <c r="L1017" s="10"/>
    </row>
    <row r="1018" spans="1:12">
      <c r="A1018" s="9" t="s">
        <v>2662</v>
      </c>
      <c r="B1018" s="9" t="s">
        <v>2663</v>
      </c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</row>
    <row r="1019" spans="1:12">
      <c r="A1019" s="9" t="s">
        <v>2664</v>
      </c>
      <c r="B1019" s="9" t="s">
        <v>2665</v>
      </c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</row>
    <row r="1020" spans="1:12">
      <c r="A1020" s="9" t="s">
        <v>2666</v>
      </c>
      <c r="B1020" s="9" t="s">
        <v>2667</v>
      </c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</row>
    <row r="1021" spans="1:12">
      <c r="A1021" s="9" t="s">
        <v>2668</v>
      </c>
      <c r="B1021" s="9" t="s">
        <v>2669</v>
      </c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</row>
    <row r="1022" spans="1:12">
      <c r="A1022" s="9" t="s">
        <v>2670</v>
      </c>
      <c r="B1022" s="9" t="s">
        <v>2671</v>
      </c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</row>
    <row r="1023" spans="1:12">
      <c r="A1023" s="9" t="s">
        <v>2672</v>
      </c>
      <c r="B1023" s="9" t="s">
        <v>2673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</row>
    <row r="1024" spans="1:12">
      <c r="A1024" s="9" t="s">
        <v>2674</v>
      </c>
      <c r="B1024" s="9" t="s">
        <v>2675</v>
      </c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</row>
    <row r="1025" spans="1:12">
      <c r="A1025" s="9" t="s">
        <v>2676</v>
      </c>
      <c r="B1025" s="9" t="s">
        <v>2677</v>
      </c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</row>
    <row r="1026" spans="1:12">
      <c r="A1026" s="9" t="s">
        <v>2678</v>
      </c>
      <c r="B1026" s="9" t="s">
        <v>2679</v>
      </c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</row>
    <row r="1027" spans="1:12">
      <c r="A1027" s="9" t="s">
        <v>2680</v>
      </c>
      <c r="B1027" s="9" t="s">
        <v>2681</v>
      </c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</row>
    <row r="1028" spans="1:12">
      <c r="A1028" s="9" t="s">
        <v>2682</v>
      </c>
      <c r="B1028" s="9" t="s">
        <v>2683</v>
      </c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</row>
    <row r="1029" spans="1:12">
      <c r="A1029" s="9" t="s">
        <v>2684</v>
      </c>
      <c r="B1029" s="9" t="s">
        <v>2685</v>
      </c>
      <c r="C1029" s="10"/>
      <c r="D1029" s="10"/>
      <c r="E1029" s="10"/>
      <c r="F1029" s="10"/>
      <c r="G1029" s="10">
        <v>579657.57999999996</v>
      </c>
      <c r="H1029" s="10">
        <v>579657.57999999996</v>
      </c>
      <c r="I1029" s="10">
        <v>2535953.52</v>
      </c>
      <c r="J1029" s="10">
        <v>2535953.52</v>
      </c>
      <c r="K1029" s="10"/>
      <c r="L1029" s="10"/>
    </row>
    <row r="1030" spans="1:12">
      <c r="A1030" s="9" t="s">
        <v>2686</v>
      </c>
      <c r="B1030" s="9" t="s">
        <v>2687</v>
      </c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</row>
    <row r="1031" spans="1:12">
      <c r="A1031" s="9" t="s">
        <v>2688</v>
      </c>
      <c r="B1031" s="9" t="s">
        <v>2689</v>
      </c>
      <c r="C1031" s="10"/>
      <c r="D1031" s="10"/>
      <c r="E1031" s="10"/>
      <c r="F1031" s="10"/>
      <c r="G1031" s="10">
        <v>579657.57999999996</v>
      </c>
      <c r="H1031" s="10">
        <v>579657.57999999996</v>
      </c>
      <c r="I1031" s="10">
        <v>2535953.52</v>
      </c>
      <c r="J1031" s="10">
        <v>2535953.52</v>
      </c>
      <c r="K1031" s="10"/>
      <c r="L1031" s="10"/>
    </row>
    <row r="1032" spans="1:12">
      <c r="A1032" s="9" t="s">
        <v>2690</v>
      </c>
      <c r="B1032" s="9" t="s">
        <v>2691</v>
      </c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</row>
    <row r="1033" spans="1:12">
      <c r="A1033" s="9" t="s">
        <v>2692</v>
      </c>
      <c r="B1033" s="9" t="s">
        <v>2693</v>
      </c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</row>
    <row r="1034" spans="1:12">
      <c r="A1034" s="9" t="s">
        <v>2694</v>
      </c>
      <c r="B1034" s="9" t="s">
        <v>2695</v>
      </c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</row>
    <row r="1035" spans="1:12">
      <c r="A1035" s="9" t="s">
        <v>2696</v>
      </c>
      <c r="B1035" s="9" t="s">
        <v>2697</v>
      </c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</row>
    <row r="1036" spans="1:12">
      <c r="A1036" s="9" t="s">
        <v>2698</v>
      </c>
      <c r="B1036" s="9" t="s">
        <v>2699</v>
      </c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</row>
    <row r="1037" spans="1:12">
      <c r="A1037" s="9" t="s">
        <v>2700</v>
      </c>
      <c r="B1037" s="9" t="s">
        <v>2701</v>
      </c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</row>
    <row r="1038" spans="1:12">
      <c r="A1038" s="9" t="s">
        <v>2702</v>
      </c>
      <c r="B1038" s="9" t="s">
        <v>2703</v>
      </c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</row>
    <row r="1039" spans="1:12">
      <c r="A1039" s="9" t="s">
        <v>2704</v>
      </c>
      <c r="B1039" s="9" t="s">
        <v>2705</v>
      </c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</row>
    <row r="1040" spans="1:12">
      <c r="A1040" s="9" t="s">
        <v>2706</v>
      </c>
      <c r="B1040" s="9" t="s">
        <v>2707</v>
      </c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</row>
    <row r="1041" spans="1:12">
      <c r="A1041" s="9" t="s">
        <v>2708</v>
      </c>
      <c r="B1041" s="9" t="s">
        <v>2709</v>
      </c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</row>
    <row r="1042" spans="1:12">
      <c r="A1042" s="9" t="s">
        <v>2710</v>
      </c>
      <c r="B1042" s="9" t="s">
        <v>2711</v>
      </c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</row>
    <row r="1043" spans="1:12">
      <c r="A1043" s="9" t="s">
        <v>2712</v>
      </c>
      <c r="B1043" s="9" t="s">
        <v>2713</v>
      </c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</row>
    <row r="1044" spans="1:12">
      <c r="A1044" s="9" t="s">
        <v>2714</v>
      </c>
      <c r="B1044" s="9" t="s">
        <v>2715</v>
      </c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</row>
    <row r="1045" spans="1:12">
      <c r="A1045" s="9" t="s">
        <v>2716</v>
      </c>
      <c r="B1045" s="9" t="s">
        <v>2717</v>
      </c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</row>
    <row r="1046" spans="1:12">
      <c r="A1046" s="9" t="s">
        <v>2718</v>
      </c>
      <c r="B1046" s="9" t="s">
        <v>2719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</row>
    <row r="1047" spans="1:12">
      <c r="A1047" s="9" t="s">
        <v>2720</v>
      </c>
      <c r="B1047" s="9" t="s">
        <v>2721</v>
      </c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</row>
    <row r="1048" spans="1:12">
      <c r="A1048" s="9" t="s">
        <v>2722</v>
      </c>
      <c r="B1048" s="9" t="s">
        <v>2723</v>
      </c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</row>
    <row r="1049" spans="1:12">
      <c r="A1049" s="9" t="s">
        <v>2724</v>
      </c>
      <c r="B1049" s="9" t="s">
        <v>2725</v>
      </c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</row>
    <row r="1050" spans="1:12">
      <c r="A1050" s="9" t="s">
        <v>2726</v>
      </c>
      <c r="B1050" s="9" t="s">
        <v>2727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</row>
    <row r="1051" spans="1:12">
      <c r="A1051" s="9" t="s">
        <v>2728</v>
      </c>
      <c r="B1051" s="9" t="s">
        <v>2729</v>
      </c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</row>
    <row r="1052" spans="1:12">
      <c r="A1052" s="9" t="s">
        <v>2730</v>
      </c>
      <c r="B1052" s="9" t="s">
        <v>2731</v>
      </c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</row>
    <row r="1053" spans="1:12">
      <c r="A1053" s="9" t="s">
        <v>2732</v>
      </c>
      <c r="B1053" s="9" t="s">
        <v>2733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</row>
    <row r="1054" spans="1:12">
      <c r="A1054" s="9" t="s">
        <v>2734</v>
      </c>
      <c r="B1054" s="9" t="s">
        <v>2735</v>
      </c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</row>
    <row r="1055" spans="1:12">
      <c r="A1055" s="9" t="s">
        <v>2736</v>
      </c>
      <c r="B1055" s="9" t="s">
        <v>2737</v>
      </c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</row>
    <row r="1056" spans="1:12">
      <c r="A1056" s="9" t="s">
        <v>2738</v>
      </c>
      <c r="B1056" s="9" t="s">
        <v>2739</v>
      </c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</row>
    <row r="1057" spans="1:12">
      <c r="A1057" s="9" t="s">
        <v>2740</v>
      </c>
      <c r="B1057" s="9" t="s">
        <v>2741</v>
      </c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</row>
    <row r="1058" spans="1:12">
      <c r="A1058" s="9" t="s">
        <v>2742</v>
      </c>
      <c r="B1058" s="9" t="s">
        <v>2743</v>
      </c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</row>
    <row r="1059" spans="1:12">
      <c r="A1059" s="9" t="s">
        <v>2744</v>
      </c>
      <c r="B1059" s="9" t="s">
        <v>2745</v>
      </c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</row>
    <row r="1060" spans="1:12">
      <c r="A1060" s="9" t="s">
        <v>2746</v>
      </c>
      <c r="B1060" s="9" t="s">
        <v>2747</v>
      </c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</row>
    <row r="1061" spans="1:12">
      <c r="A1061" s="9" t="s">
        <v>2748</v>
      </c>
      <c r="B1061" s="9" t="s">
        <v>2749</v>
      </c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</row>
    <row r="1062" spans="1:12">
      <c r="A1062" s="9" t="s">
        <v>2750</v>
      </c>
      <c r="B1062" s="9" t="s">
        <v>2751</v>
      </c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</row>
    <row r="1063" spans="1:12">
      <c r="A1063" s="9" t="s">
        <v>2752</v>
      </c>
      <c r="B1063" s="9" t="s">
        <v>2753</v>
      </c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</row>
    <row r="1064" spans="1:12">
      <c r="A1064" s="9" t="s">
        <v>2754</v>
      </c>
      <c r="B1064" s="9" t="s">
        <v>2755</v>
      </c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</row>
    <row r="1065" spans="1:12">
      <c r="A1065" s="9" t="s">
        <v>2756</v>
      </c>
      <c r="B1065" s="9" t="s">
        <v>2757</v>
      </c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</row>
    <row r="1066" spans="1:12">
      <c r="A1066" s="9" t="s">
        <v>2758</v>
      </c>
      <c r="B1066" s="9" t="s">
        <v>2759</v>
      </c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</row>
    <row r="1067" spans="1:12">
      <c r="A1067" s="9" t="s">
        <v>2760</v>
      </c>
      <c r="B1067" s="9" t="s">
        <v>2761</v>
      </c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</row>
    <row r="1068" spans="1:12">
      <c r="A1068" s="9" t="s">
        <v>2762</v>
      </c>
      <c r="B1068" s="9" t="s">
        <v>2763</v>
      </c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</row>
    <row r="1069" spans="1:12">
      <c r="A1069" s="9" t="s">
        <v>2764</v>
      </c>
      <c r="B1069" s="9" t="s">
        <v>2765</v>
      </c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</row>
    <row r="1070" spans="1:12">
      <c r="A1070" s="9" t="s">
        <v>2766</v>
      </c>
      <c r="B1070" s="9" t="s">
        <v>2767</v>
      </c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</row>
    <row r="1071" spans="1:12">
      <c r="A1071" s="9" t="s">
        <v>2768</v>
      </c>
      <c r="B1071" s="9" t="s">
        <v>2769</v>
      </c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</row>
    <row r="1072" spans="1:12">
      <c r="A1072" s="9" t="s">
        <v>2770</v>
      </c>
      <c r="B1072" s="9" t="s">
        <v>2771</v>
      </c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</row>
    <row r="1073" spans="1:12">
      <c r="A1073" s="9" t="s">
        <v>2772</v>
      </c>
      <c r="B1073" s="9" t="s">
        <v>2773</v>
      </c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</row>
    <row r="1074" spans="1:12">
      <c r="A1074" s="9" t="s">
        <v>2774</v>
      </c>
      <c r="B1074" s="9" t="s">
        <v>2775</v>
      </c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</row>
    <row r="1075" spans="1:12">
      <c r="A1075" s="9" t="s">
        <v>2776</v>
      </c>
      <c r="B1075" s="9" t="s">
        <v>2777</v>
      </c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</row>
    <row r="1076" spans="1:12">
      <c r="A1076" s="9" t="s">
        <v>2778</v>
      </c>
      <c r="B1076" s="9" t="s">
        <v>2779</v>
      </c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</row>
    <row r="1077" spans="1:12">
      <c r="A1077" s="9" t="s">
        <v>2780</v>
      </c>
      <c r="B1077" s="9" t="s">
        <v>2781</v>
      </c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</row>
    <row r="1078" spans="1:12">
      <c r="A1078" s="9" t="s">
        <v>2782</v>
      </c>
      <c r="B1078" s="9" t="s">
        <v>2783</v>
      </c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</row>
    <row r="1079" spans="1:12">
      <c r="A1079" s="9" t="s">
        <v>2784</v>
      </c>
      <c r="B1079" s="9" t="s">
        <v>2785</v>
      </c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</row>
    <row r="1080" spans="1:12">
      <c r="A1080" s="9" t="s">
        <v>2786</v>
      </c>
      <c r="B1080" s="9" t="s">
        <v>2787</v>
      </c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</row>
    <row r="1081" spans="1:12">
      <c r="A1081" s="9" t="s">
        <v>2788</v>
      </c>
      <c r="B1081" s="9" t="s">
        <v>2789</v>
      </c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</row>
    <row r="1082" spans="1:12">
      <c r="A1082" s="9" t="s">
        <v>2790</v>
      </c>
      <c r="B1082" s="9" t="s">
        <v>2791</v>
      </c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</row>
    <row r="1083" spans="1:12">
      <c r="A1083" s="9" t="s">
        <v>2792</v>
      </c>
      <c r="B1083" s="9" t="s">
        <v>2793</v>
      </c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</row>
    <row r="1084" spans="1:12">
      <c r="A1084" s="9" t="s">
        <v>2794</v>
      </c>
      <c r="B1084" s="9" t="s">
        <v>2795</v>
      </c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</row>
    <row r="1085" spans="1:12">
      <c r="A1085" s="9" t="s">
        <v>2796</v>
      </c>
      <c r="B1085" s="9" t="s">
        <v>2797</v>
      </c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</row>
    <row r="1086" spans="1:12">
      <c r="A1086" s="9" t="s">
        <v>2798</v>
      </c>
      <c r="B1086" s="9" t="s">
        <v>2799</v>
      </c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</row>
    <row r="1087" spans="1:12">
      <c r="A1087" s="9" t="s">
        <v>2800</v>
      </c>
      <c r="B1087" s="9" t="s">
        <v>2801</v>
      </c>
      <c r="C1087" s="10"/>
      <c r="D1087" s="10"/>
      <c r="E1087" s="10"/>
      <c r="F1087" s="10"/>
      <c r="G1087" s="10">
        <v>265000</v>
      </c>
      <c r="H1087" s="10">
        <v>265000</v>
      </c>
      <c r="I1087" s="10">
        <v>525000</v>
      </c>
      <c r="J1087" s="10">
        <v>525000</v>
      </c>
      <c r="K1087" s="10"/>
      <c r="L1087" s="10"/>
    </row>
    <row r="1088" spans="1:12">
      <c r="A1088" s="9" t="s">
        <v>2802</v>
      </c>
      <c r="B1088" s="9" t="s">
        <v>2803</v>
      </c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</row>
    <row r="1089" spans="1:12">
      <c r="A1089" s="9" t="s">
        <v>2804</v>
      </c>
      <c r="B1089" s="9" t="s">
        <v>2805</v>
      </c>
      <c r="C1089" s="10"/>
      <c r="D1089" s="10"/>
      <c r="E1089" s="10"/>
      <c r="F1089" s="10"/>
      <c r="G1089" s="10">
        <v>265000</v>
      </c>
      <c r="H1089" s="10">
        <v>265000</v>
      </c>
      <c r="I1089" s="10">
        <v>525000</v>
      </c>
      <c r="J1089" s="10">
        <v>525000</v>
      </c>
      <c r="K1089" s="10"/>
      <c r="L1089" s="10"/>
    </row>
    <row r="1090" spans="1:12">
      <c r="A1090" s="9" t="s">
        <v>2806</v>
      </c>
      <c r="B1090" s="9" t="s">
        <v>2807</v>
      </c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</row>
    <row r="1091" spans="1:12">
      <c r="A1091" s="9" t="s">
        <v>2808</v>
      </c>
      <c r="B1091" s="9" t="s">
        <v>2809</v>
      </c>
      <c r="C1091" s="10"/>
      <c r="D1091" s="10"/>
      <c r="E1091" s="10"/>
      <c r="F1091" s="10"/>
      <c r="G1091" s="10"/>
      <c r="H1091" s="10"/>
      <c r="I1091" s="10">
        <v>0.01</v>
      </c>
      <c r="J1091" s="10">
        <v>0.01</v>
      </c>
      <c r="K1091" s="10"/>
      <c r="L1091" s="10"/>
    </row>
    <row r="1092" spans="1:12">
      <c r="A1092" s="9" t="s">
        <v>2810</v>
      </c>
      <c r="B1092" s="9" t="s">
        <v>2811</v>
      </c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</row>
    <row r="1093" spans="1:12">
      <c r="A1093" s="9" t="s">
        <v>2812</v>
      </c>
      <c r="B1093" s="9" t="s">
        <v>2813</v>
      </c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</row>
    <row r="1094" spans="1:12">
      <c r="A1094" s="9" t="s">
        <v>2814</v>
      </c>
      <c r="B1094" s="9" t="s">
        <v>2815</v>
      </c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</row>
    <row r="1095" spans="1:12">
      <c r="A1095" s="9" t="s">
        <v>2816</v>
      </c>
      <c r="B1095" s="9" t="s">
        <v>2817</v>
      </c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</row>
    <row r="1096" spans="1:12">
      <c r="A1096" s="9" t="s">
        <v>2818</v>
      </c>
      <c r="B1096" s="9" t="s">
        <v>2819</v>
      </c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</row>
    <row r="1097" spans="1:12">
      <c r="A1097" s="9" t="s">
        <v>2820</v>
      </c>
      <c r="B1097" s="9" t="s">
        <v>2821</v>
      </c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</row>
    <row r="1098" spans="1:12">
      <c r="A1098" s="9" t="s">
        <v>2822</v>
      </c>
      <c r="B1098" s="9" t="s">
        <v>2823</v>
      </c>
      <c r="C1098" s="10"/>
      <c r="D1098" s="10"/>
      <c r="E1098" s="10"/>
      <c r="F1098" s="10"/>
      <c r="G1098" s="10"/>
      <c r="H1098" s="10"/>
      <c r="I1098" s="10">
        <v>0.01</v>
      </c>
      <c r="J1098" s="10">
        <v>0.01</v>
      </c>
      <c r="K1098" s="10"/>
      <c r="L1098" s="10"/>
    </row>
    <row r="1099" spans="1:12">
      <c r="A1099" s="9" t="s">
        <v>2824</v>
      </c>
      <c r="B1099" s="9" t="s">
        <v>2825</v>
      </c>
      <c r="C1099" s="10"/>
      <c r="D1099" s="10"/>
      <c r="E1099" s="10"/>
      <c r="F1099" s="10"/>
      <c r="G1099" s="10">
        <v>535791.56999999995</v>
      </c>
      <c r="H1099" s="10">
        <v>535791.56999999995</v>
      </c>
      <c r="I1099" s="10">
        <v>3012560.81</v>
      </c>
      <c r="J1099" s="10">
        <v>3012560.81</v>
      </c>
      <c r="K1099" s="10"/>
      <c r="L1099" s="10"/>
    </row>
    <row r="1100" spans="1:12">
      <c r="A1100" s="9" t="s">
        <v>2826</v>
      </c>
      <c r="B1100" s="9" t="s">
        <v>2827</v>
      </c>
      <c r="C1100" s="10"/>
      <c r="D1100" s="10"/>
      <c r="E1100" s="10"/>
      <c r="F1100" s="10"/>
      <c r="G1100" s="10">
        <v>14449.54</v>
      </c>
      <c r="H1100" s="10">
        <v>14449.54</v>
      </c>
      <c r="I1100" s="10">
        <v>346788.99</v>
      </c>
      <c r="J1100" s="10">
        <v>346788.99</v>
      </c>
      <c r="K1100" s="10"/>
      <c r="L1100" s="10"/>
    </row>
    <row r="1101" spans="1:12">
      <c r="A1101" s="9" t="s">
        <v>2828</v>
      </c>
      <c r="B1101" s="9" t="s">
        <v>2829</v>
      </c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</row>
    <row r="1102" spans="1:12">
      <c r="A1102" s="9" t="s">
        <v>2830</v>
      </c>
      <c r="B1102" s="9" t="s">
        <v>2831</v>
      </c>
      <c r="C1102" s="10"/>
      <c r="D1102" s="10"/>
      <c r="E1102" s="10"/>
      <c r="F1102" s="10"/>
      <c r="G1102" s="10">
        <v>14449.54</v>
      </c>
      <c r="H1102" s="10">
        <v>14449.54</v>
      </c>
      <c r="I1102" s="10">
        <v>346788.99</v>
      </c>
      <c r="J1102" s="10">
        <v>346788.99</v>
      </c>
      <c r="K1102" s="10"/>
      <c r="L1102" s="10"/>
    </row>
    <row r="1103" spans="1:12">
      <c r="A1103" s="9" t="s">
        <v>2832</v>
      </c>
      <c r="B1103" s="9" t="s">
        <v>2833</v>
      </c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</row>
    <row r="1104" spans="1:12">
      <c r="A1104" s="9" t="s">
        <v>2834</v>
      </c>
      <c r="B1104" s="9" t="s">
        <v>2835</v>
      </c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</row>
    <row r="1105" spans="1:12">
      <c r="A1105" s="9" t="s">
        <v>2836</v>
      </c>
      <c r="B1105" s="9" t="s">
        <v>2837</v>
      </c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</row>
    <row r="1106" spans="1:12">
      <c r="A1106" s="9" t="s">
        <v>2838</v>
      </c>
      <c r="B1106" s="9" t="s">
        <v>2839</v>
      </c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</row>
    <row r="1107" spans="1:12">
      <c r="A1107" s="9" t="s">
        <v>2840</v>
      </c>
      <c r="B1107" s="9" t="s">
        <v>2841</v>
      </c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</row>
    <row r="1108" spans="1:12">
      <c r="A1108" s="9" t="s">
        <v>2842</v>
      </c>
      <c r="B1108" s="9" t="s">
        <v>2843</v>
      </c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</row>
    <row r="1109" spans="1:12">
      <c r="A1109" s="9" t="s">
        <v>2844</v>
      </c>
      <c r="B1109" s="9" t="s">
        <v>2845</v>
      </c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</row>
    <row r="1110" spans="1:12">
      <c r="A1110" s="9" t="s">
        <v>2846</v>
      </c>
      <c r="B1110" s="9" t="s">
        <v>2847</v>
      </c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</row>
    <row r="1111" spans="1:12">
      <c r="A1111" s="9" t="s">
        <v>2848</v>
      </c>
      <c r="B1111" s="9" t="s">
        <v>2849</v>
      </c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</row>
    <row r="1112" spans="1:12">
      <c r="A1112" s="9" t="s">
        <v>2850</v>
      </c>
      <c r="B1112" s="9" t="s">
        <v>2851</v>
      </c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</row>
    <row r="1113" spans="1:12">
      <c r="A1113" s="9" t="s">
        <v>2852</v>
      </c>
      <c r="B1113" s="9" t="s">
        <v>2853</v>
      </c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</row>
    <row r="1114" spans="1:12">
      <c r="A1114" s="9" t="s">
        <v>2854</v>
      </c>
      <c r="B1114" s="9" t="s">
        <v>2855</v>
      </c>
      <c r="C1114" s="10"/>
      <c r="D1114" s="10"/>
      <c r="E1114" s="10"/>
      <c r="F1114" s="10"/>
      <c r="G1114" s="10">
        <v>521342.03</v>
      </c>
      <c r="H1114" s="10">
        <v>521342.03</v>
      </c>
      <c r="I1114" s="10">
        <v>2665771.8199999998</v>
      </c>
      <c r="J1114" s="10">
        <v>2665771.8199999998</v>
      </c>
      <c r="K1114" s="10"/>
      <c r="L1114" s="10"/>
    </row>
    <row r="1115" spans="1:12">
      <c r="A1115" s="9" t="s">
        <v>2856</v>
      </c>
      <c r="B1115" s="9" t="s">
        <v>2857</v>
      </c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</row>
    <row r="1116" spans="1:12">
      <c r="A1116" s="9" t="s">
        <v>2858</v>
      </c>
      <c r="B1116" s="9" t="s">
        <v>2859</v>
      </c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</row>
    <row r="1117" spans="1:12">
      <c r="A1117" s="9" t="s">
        <v>2860</v>
      </c>
      <c r="B1117" s="9" t="s">
        <v>2861</v>
      </c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</row>
    <row r="1118" spans="1:12">
      <c r="A1118" s="9" t="s">
        <v>2862</v>
      </c>
      <c r="B1118" s="9" t="s">
        <v>2863</v>
      </c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</row>
    <row r="1119" spans="1:12">
      <c r="A1119" s="9" t="s">
        <v>2864</v>
      </c>
      <c r="B1119" s="9" t="s">
        <v>2865</v>
      </c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</row>
    <row r="1120" spans="1:12">
      <c r="A1120" s="9" t="s">
        <v>2866</v>
      </c>
      <c r="B1120" s="9" t="s">
        <v>2867</v>
      </c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</row>
    <row r="1121" spans="1:12">
      <c r="A1121" s="9" t="s">
        <v>2868</v>
      </c>
      <c r="B1121" s="9" t="s">
        <v>2869</v>
      </c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</row>
    <row r="1122" spans="1:12">
      <c r="A1122" s="9" t="s">
        <v>2870</v>
      </c>
      <c r="B1122" s="9" t="s">
        <v>2871</v>
      </c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</row>
    <row r="1123" spans="1:12">
      <c r="A1123" s="9" t="s">
        <v>2872</v>
      </c>
      <c r="B1123" s="9" t="s">
        <v>2873</v>
      </c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</row>
    <row r="1124" spans="1:12">
      <c r="A1124" s="9" t="s">
        <v>2874</v>
      </c>
      <c r="B1124" s="9" t="s">
        <v>2875</v>
      </c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</row>
    <row r="1125" spans="1:12">
      <c r="A1125" s="9" t="s">
        <v>2876</v>
      </c>
      <c r="B1125" s="9" t="s">
        <v>2877</v>
      </c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</row>
    <row r="1126" spans="1:12">
      <c r="A1126" s="9" t="s">
        <v>2878</v>
      </c>
      <c r="B1126" s="9" t="s">
        <v>2879</v>
      </c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</row>
    <row r="1127" spans="1:12">
      <c r="A1127" s="9" t="s">
        <v>2880</v>
      </c>
      <c r="B1127" s="9" t="s">
        <v>2881</v>
      </c>
      <c r="C1127" s="10"/>
      <c r="D1127" s="10"/>
      <c r="E1127" s="10"/>
      <c r="F1127" s="10"/>
      <c r="G1127" s="10">
        <v>521342.03</v>
      </c>
      <c r="H1127" s="10">
        <v>521342.03</v>
      </c>
      <c r="I1127" s="10">
        <v>2665771.8199999998</v>
      </c>
      <c r="J1127" s="10">
        <v>2665771.8199999998</v>
      </c>
      <c r="K1127" s="10"/>
      <c r="L1127" s="10"/>
    </row>
    <row r="1128" spans="1:12">
      <c r="A1128" s="9" t="s">
        <v>2882</v>
      </c>
      <c r="B1128" s="9" t="s">
        <v>2883</v>
      </c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</row>
    <row r="1129" spans="1:12">
      <c r="A1129" s="9" t="s">
        <v>2884</v>
      </c>
      <c r="B1129" s="9" t="s">
        <v>2885</v>
      </c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</row>
    <row r="1130" spans="1:12">
      <c r="A1130" s="9" t="s">
        <v>2886</v>
      </c>
      <c r="B1130" s="9" t="s">
        <v>2887</v>
      </c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</row>
    <row r="1131" spans="1:12">
      <c r="A1131" s="9" t="s">
        <v>2888</v>
      </c>
      <c r="B1131" s="9" t="s">
        <v>2889</v>
      </c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</row>
    <row r="1132" spans="1:12">
      <c r="A1132" s="9" t="s">
        <v>2890</v>
      </c>
      <c r="B1132" s="9" t="s">
        <v>2891</v>
      </c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</row>
    <row r="1133" spans="1:12">
      <c r="A1133" s="9" t="s">
        <v>2892</v>
      </c>
      <c r="B1133" s="9" t="s">
        <v>2893</v>
      </c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</row>
    <row r="1134" spans="1:12">
      <c r="A1134" s="9" t="s">
        <v>2894</v>
      </c>
      <c r="B1134" s="9" t="s">
        <v>2895</v>
      </c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</row>
    <row r="1135" spans="1:12">
      <c r="A1135" s="9" t="s">
        <v>2896</v>
      </c>
      <c r="B1135" s="9" t="s">
        <v>2897</v>
      </c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</row>
    <row r="1136" spans="1:12">
      <c r="A1136" s="9" t="s">
        <v>2898</v>
      </c>
      <c r="B1136" s="9" t="s">
        <v>2899</v>
      </c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</row>
    <row r="1137" spans="1:12">
      <c r="A1137" s="9" t="s">
        <v>2900</v>
      </c>
      <c r="B1137" s="9" t="s">
        <v>2901</v>
      </c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</row>
    <row r="1138" spans="1:12">
      <c r="A1138" s="9" t="s">
        <v>2902</v>
      </c>
      <c r="B1138" s="9" t="s">
        <v>2903</v>
      </c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</row>
    <row r="1139" spans="1:12">
      <c r="A1139" s="9" t="s">
        <v>2904</v>
      </c>
      <c r="B1139" s="9" t="s">
        <v>2905</v>
      </c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</row>
    <row r="1140" spans="1:12">
      <c r="A1140" s="9" t="s">
        <v>2906</v>
      </c>
      <c r="B1140" s="9" t="s">
        <v>2907</v>
      </c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</row>
    <row r="1141" spans="1:12">
      <c r="A1141" s="9" t="s">
        <v>2908</v>
      </c>
      <c r="B1141" s="9" t="s">
        <v>2909</v>
      </c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</row>
    <row r="1142" spans="1:12">
      <c r="A1142" s="9" t="s">
        <v>2910</v>
      </c>
      <c r="B1142" s="9" t="s">
        <v>2911</v>
      </c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</row>
    <row r="1143" spans="1:12">
      <c r="A1143" s="9" t="s">
        <v>2912</v>
      </c>
      <c r="B1143" s="9" t="s">
        <v>2913</v>
      </c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</row>
    <row r="1144" spans="1:12">
      <c r="A1144" s="9" t="s">
        <v>2914</v>
      </c>
      <c r="B1144" s="9" t="s">
        <v>2915</v>
      </c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</row>
    <row r="1145" spans="1:12">
      <c r="A1145" s="9" t="s">
        <v>2916</v>
      </c>
      <c r="B1145" s="9" t="s">
        <v>2917</v>
      </c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</row>
    <row r="1146" spans="1:12">
      <c r="A1146" s="9" t="s">
        <v>2918</v>
      </c>
      <c r="B1146" s="9" t="s">
        <v>2919</v>
      </c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</row>
    <row r="1147" spans="1:12">
      <c r="A1147" s="9" t="s">
        <v>2920</v>
      </c>
      <c r="B1147" s="9" t="s">
        <v>2921</v>
      </c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</row>
    <row r="1148" spans="1:12">
      <c r="A1148" s="9" t="s">
        <v>2922</v>
      </c>
      <c r="B1148" s="9" t="s">
        <v>2923</v>
      </c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</row>
    <row r="1149" spans="1:12">
      <c r="A1149" s="9" t="s">
        <v>2924</v>
      </c>
      <c r="B1149" s="9" t="s">
        <v>2925</v>
      </c>
      <c r="C1149" s="10"/>
      <c r="D1149" s="10"/>
      <c r="E1149" s="10"/>
      <c r="F1149" s="10"/>
      <c r="G1149" s="10">
        <v>224.41</v>
      </c>
      <c r="H1149" s="10">
        <v>224.41</v>
      </c>
      <c r="I1149" s="10">
        <v>1551</v>
      </c>
      <c r="J1149" s="10">
        <v>1551</v>
      </c>
      <c r="K1149" s="10"/>
      <c r="L1149" s="10"/>
    </row>
    <row r="1150" spans="1:12">
      <c r="A1150" s="9" t="s">
        <v>2926</v>
      </c>
      <c r="B1150" s="9" t="s">
        <v>2927</v>
      </c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</row>
    <row r="1151" spans="1:12">
      <c r="A1151" s="9" t="s">
        <v>2928</v>
      </c>
      <c r="B1151" s="9" t="s">
        <v>2929</v>
      </c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</row>
    <row r="1152" spans="1:12">
      <c r="A1152" s="9" t="s">
        <v>2930</v>
      </c>
      <c r="B1152" s="9" t="s">
        <v>2931</v>
      </c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</row>
    <row r="1153" spans="1:12">
      <c r="A1153" s="9" t="s">
        <v>2932</v>
      </c>
      <c r="B1153" s="9" t="s">
        <v>2933</v>
      </c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</row>
    <row r="1154" spans="1:12">
      <c r="A1154" s="9" t="s">
        <v>2934</v>
      </c>
      <c r="B1154" s="9" t="s">
        <v>2935</v>
      </c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</row>
    <row r="1155" spans="1:12">
      <c r="A1155" s="9" t="s">
        <v>2936</v>
      </c>
      <c r="B1155" s="9" t="s">
        <v>2937</v>
      </c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</row>
    <row r="1156" spans="1:12">
      <c r="A1156" s="9" t="s">
        <v>2938</v>
      </c>
      <c r="B1156" s="9" t="s">
        <v>2939</v>
      </c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</row>
    <row r="1157" spans="1:12">
      <c r="A1157" s="9" t="s">
        <v>2940</v>
      </c>
      <c r="B1157" s="9" t="s">
        <v>2941</v>
      </c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</row>
    <row r="1158" spans="1:12">
      <c r="A1158" s="9" t="s">
        <v>2942</v>
      </c>
      <c r="B1158" s="9" t="s">
        <v>2943</v>
      </c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</row>
    <row r="1159" spans="1:12">
      <c r="A1159" s="9" t="s">
        <v>2944</v>
      </c>
      <c r="B1159" s="9" t="s">
        <v>2945</v>
      </c>
      <c r="C1159" s="10"/>
      <c r="D1159" s="10"/>
      <c r="E1159" s="10"/>
      <c r="F1159" s="10"/>
      <c r="G1159" s="10">
        <v>224.41</v>
      </c>
      <c r="H1159" s="10">
        <v>224.41</v>
      </c>
      <c r="I1159" s="10">
        <v>1551</v>
      </c>
      <c r="J1159" s="10">
        <v>1551</v>
      </c>
      <c r="K1159" s="10"/>
      <c r="L1159" s="10"/>
    </row>
    <row r="1160" spans="1:12">
      <c r="A1160" s="9" t="s">
        <v>2946</v>
      </c>
      <c r="B1160" s="9" t="s">
        <v>2947</v>
      </c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</row>
    <row r="1161" spans="1:12">
      <c r="A1161" s="9" t="s">
        <v>2948</v>
      </c>
      <c r="B1161" s="9" t="s">
        <v>2949</v>
      </c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</row>
    <row r="1162" spans="1:12">
      <c r="A1162" s="9" t="s">
        <v>2950</v>
      </c>
      <c r="B1162" s="9" t="s">
        <v>2951</v>
      </c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</row>
    <row r="1163" spans="1:12">
      <c r="A1163" s="9" t="s">
        <v>2952</v>
      </c>
      <c r="B1163" s="9" t="s">
        <v>2953</v>
      </c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</row>
    <row r="1164" spans="1:12">
      <c r="A1164" s="9" t="s">
        <v>2954</v>
      </c>
      <c r="B1164" s="9" t="s">
        <v>2955</v>
      </c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</row>
    <row r="1165" spans="1:12">
      <c r="A1165" s="9" t="s">
        <v>2956</v>
      </c>
      <c r="B1165" s="9" t="s">
        <v>2957</v>
      </c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</row>
    <row r="1166" spans="1:12">
      <c r="A1166" s="9" t="s">
        <v>2958</v>
      </c>
      <c r="B1166" s="9" t="s">
        <v>2959</v>
      </c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</row>
    <row r="1167" spans="1:12">
      <c r="A1167" s="9" t="s">
        <v>2960</v>
      </c>
      <c r="B1167" s="9" t="s">
        <v>2961</v>
      </c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</row>
    <row r="1168" spans="1:12">
      <c r="A1168" s="9" t="s">
        <v>2962</v>
      </c>
      <c r="B1168" s="9" t="s">
        <v>2963</v>
      </c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</row>
    <row r="1169" spans="1:12">
      <c r="A1169" s="9" t="s">
        <v>2964</v>
      </c>
      <c r="B1169" s="9" t="s">
        <v>2965</v>
      </c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</row>
    <row r="1170" spans="1:12">
      <c r="A1170" s="9" t="s">
        <v>2966</v>
      </c>
      <c r="B1170" s="9" t="s">
        <v>2967</v>
      </c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</row>
    <row r="1171" spans="1:12">
      <c r="A1171" s="9" t="s">
        <v>2968</v>
      </c>
      <c r="B1171" s="9" t="s">
        <v>2969</v>
      </c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</row>
    <row r="1172" spans="1:12">
      <c r="A1172" s="9" t="s">
        <v>2970</v>
      </c>
      <c r="B1172" s="9" t="s">
        <v>2971</v>
      </c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</row>
    <row r="1173" spans="1:12">
      <c r="A1173" s="9" t="s">
        <v>2972</v>
      </c>
      <c r="B1173" s="9" t="s">
        <v>2973</v>
      </c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</row>
    <row r="1174" spans="1:12">
      <c r="A1174" s="9" t="s">
        <v>2974</v>
      </c>
      <c r="B1174" s="9" t="s">
        <v>2975</v>
      </c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</row>
    <row r="1175" spans="1:12">
      <c r="A1175" s="9" t="s">
        <v>2976</v>
      </c>
      <c r="B1175" s="9" t="s">
        <v>2977</v>
      </c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</row>
    <row r="1176" spans="1:12">
      <c r="A1176" s="9" t="s">
        <v>2978</v>
      </c>
      <c r="B1176" s="9" t="s">
        <v>2979</v>
      </c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</row>
    <row r="1177" spans="1:12">
      <c r="A1177" s="9" t="s">
        <v>2980</v>
      </c>
      <c r="B1177" s="9" t="s">
        <v>2981</v>
      </c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</row>
    <row r="1178" spans="1:12">
      <c r="A1178" s="9" t="s">
        <v>2982</v>
      </c>
      <c r="B1178" s="9" t="s">
        <v>2983</v>
      </c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</row>
    <row r="1179" spans="1:12">
      <c r="A1179" s="9" t="s">
        <v>2984</v>
      </c>
      <c r="B1179" s="9" t="s">
        <v>2985</v>
      </c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</row>
    <row r="1180" spans="1:12">
      <c r="A1180" s="9" t="s">
        <v>2986</v>
      </c>
      <c r="B1180" s="9" t="s">
        <v>2987</v>
      </c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</row>
    <row r="1181" spans="1:12">
      <c r="A1181" s="9" t="s">
        <v>2988</v>
      </c>
      <c r="B1181" s="9" t="s">
        <v>2989</v>
      </c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</row>
    <row r="1182" spans="1:12">
      <c r="A1182" s="9" t="s">
        <v>2990</v>
      </c>
      <c r="B1182" s="9" t="s">
        <v>2991</v>
      </c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</row>
    <row r="1183" spans="1:12">
      <c r="A1183" s="9" t="s">
        <v>2992</v>
      </c>
      <c r="B1183" s="9" t="s">
        <v>2993</v>
      </c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</row>
    <row r="1184" spans="1:12">
      <c r="A1184" s="9" t="s">
        <v>2994</v>
      </c>
      <c r="B1184" s="9" t="s">
        <v>2995</v>
      </c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</row>
    <row r="1185" spans="1:12">
      <c r="A1185" s="9" t="s">
        <v>2996</v>
      </c>
      <c r="B1185" s="9" t="s">
        <v>2997</v>
      </c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</row>
    <row r="1186" spans="1:12">
      <c r="A1186" s="9" t="s">
        <v>2998</v>
      </c>
      <c r="B1186" s="9" t="s">
        <v>2999</v>
      </c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</row>
    <row r="1187" spans="1:12">
      <c r="A1187" s="9" t="s">
        <v>3000</v>
      </c>
      <c r="B1187" s="9" t="s">
        <v>3001</v>
      </c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</row>
    <row r="1188" spans="1:12">
      <c r="A1188" s="9" t="s">
        <v>3002</v>
      </c>
      <c r="B1188" s="9" t="s">
        <v>3003</v>
      </c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</row>
    <row r="1189" spans="1:12">
      <c r="A1189" s="9" t="s">
        <v>3004</v>
      </c>
      <c r="B1189" s="9" t="s">
        <v>3005</v>
      </c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</row>
    <row r="1190" spans="1:12">
      <c r="A1190" s="9" t="s">
        <v>3006</v>
      </c>
      <c r="B1190" s="9" t="s">
        <v>3007</v>
      </c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</row>
    <row r="1191" spans="1:12">
      <c r="A1191" s="9" t="s">
        <v>3008</v>
      </c>
      <c r="B1191" s="9" t="s">
        <v>3009</v>
      </c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</row>
    <row r="1192" spans="1:12">
      <c r="A1192" s="9" t="s">
        <v>3010</v>
      </c>
      <c r="B1192" s="9" t="s">
        <v>3011</v>
      </c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</row>
    <row r="1193" spans="1:12">
      <c r="A1193" s="9" t="s">
        <v>3012</v>
      </c>
      <c r="B1193" s="9" t="s">
        <v>3013</v>
      </c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</row>
    <row r="1194" spans="1:12">
      <c r="A1194" s="9" t="s">
        <v>3014</v>
      </c>
      <c r="B1194" s="9" t="s">
        <v>3015</v>
      </c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</row>
    <row r="1195" spans="1:12">
      <c r="A1195" s="9" t="s">
        <v>3016</v>
      </c>
      <c r="B1195" s="9" t="s">
        <v>3017</v>
      </c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</row>
    <row r="1196" spans="1:12">
      <c r="A1196" s="9" t="s">
        <v>3018</v>
      </c>
      <c r="B1196" s="9" t="s">
        <v>3019</v>
      </c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</row>
    <row r="1197" spans="1:12">
      <c r="A1197" s="9" t="s">
        <v>3020</v>
      </c>
      <c r="B1197" s="9" t="s">
        <v>3021</v>
      </c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</row>
    <row r="1198" spans="1:12">
      <c r="A1198" s="9" t="s">
        <v>3022</v>
      </c>
      <c r="B1198" s="9" t="s">
        <v>3023</v>
      </c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</row>
    <row r="1199" spans="1:12">
      <c r="A1199" s="9" t="s">
        <v>3024</v>
      </c>
      <c r="B1199" s="9" t="s">
        <v>3025</v>
      </c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</row>
    <row r="1200" spans="1:12">
      <c r="A1200" s="9" t="s">
        <v>3026</v>
      </c>
      <c r="B1200" s="9" t="s">
        <v>3027</v>
      </c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</row>
    <row r="1201" spans="1:12">
      <c r="A1201" s="9" t="s">
        <v>3028</v>
      </c>
      <c r="B1201" s="9" t="s">
        <v>3029</v>
      </c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</row>
    <row r="1202" spans="1:12">
      <c r="A1202" s="9" t="s">
        <v>3030</v>
      </c>
      <c r="B1202" s="9" t="s">
        <v>3031</v>
      </c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</row>
    <row r="1203" spans="1:12">
      <c r="A1203" s="9" t="s">
        <v>3032</v>
      </c>
      <c r="B1203" s="9" t="s">
        <v>3033</v>
      </c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</row>
    <row r="1204" spans="1:12">
      <c r="A1204" s="9" t="s">
        <v>3034</v>
      </c>
      <c r="B1204" s="9" t="s">
        <v>3035</v>
      </c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</row>
    <row r="1205" spans="1:12">
      <c r="A1205" s="9" t="s">
        <v>3036</v>
      </c>
      <c r="B1205" s="9" t="s">
        <v>3037</v>
      </c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</row>
    <row r="1206" spans="1:12">
      <c r="A1206" s="9" t="s">
        <v>3038</v>
      </c>
      <c r="B1206" s="9" t="s">
        <v>3039</v>
      </c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</row>
    <row r="1207" spans="1:12">
      <c r="A1207" s="9" t="s">
        <v>3040</v>
      </c>
      <c r="B1207" s="9" t="s">
        <v>3041</v>
      </c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</row>
    <row r="1208" spans="1:12">
      <c r="A1208" s="9" t="s">
        <v>3042</v>
      </c>
      <c r="B1208" s="9" t="s">
        <v>3043</v>
      </c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</row>
    <row r="1209" spans="1:12">
      <c r="A1209" s="9" t="s">
        <v>3044</v>
      </c>
      <c r="B1209" s="9" t="s">
        <v>3045</v>
      </c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</row>
    <row r="1210" spans="1:12">
      <c r="A1210" s="9" t="s">
        <v>3046</v>
      </c>
      <c r="B1210" s="9" t="s">
        <v>3047</v>
      </c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</row>
    <row r="1211" spans="1:12">
      <c r="A1211" s="9" t="s">
        <v>3048</v>
      </c>
      <c r="B1211" s="9" t="s">
        <v>3049</v>
      </c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</row>
    <row r="1212" spans="1:12">
      <c r="A1212" s="9" t="s">
        <v>3050</v>
      </c>
      <c r="B1212" s="9" t="s">
        <v>3051</v>
      </c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</row>
    <row r="1213" spans="1:12">
      <c r="A1213" s="9" t="s">
        <v>3052</v>
      </c>
      <c r="B1213" s="9" t="s">
        <v>3053</v>
      </c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</row>
    <row r="1214" spans="1:12">
      <c r="A1214" s="9" t="s">
        <v>3054</v>
      </c>
      <c r="B1214" s="9" t="s">
        <v>3055</v>
      </c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</row>
    <row r="1215" spans="1:12">
      <c r="A1215" s="9" t="s">
        <v>3056</v>
      </c>
      <c r="B1215" s="9" t="s">
        <v>3057</v>
      </c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</row>
    <row r="1216" spans="1:12">
      <c r="A1216" s="9" t="s">
        <v>3058</v>
      </c>
      <c r="B1216" s="9" t="s">
        <v>3059</v>
      </c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</row>
    <row r="1217" spans="1:12">
      <c r="A1217" s="9" t="s">
        <v>3060</v>
      </c>
      <c r="B1217" s="9" t="s">
        <v>3061</v>
      </c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</row>
    <row r="1218" spans="1:12">
      <c r="A1218" s="9" t="s">
        <v>3062</v>
      </c>
      <c r="B1218" s="9" t="s">
        <v>3063</v>
      </c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</row>
    <row r="1219" spans="1:12">
      <c r="A1219" s="9" t="s">
        <v>3064</v>
      </c>
      <c r="B1219" s="9" t="s">
        <v>3065</v>
      </c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</row>
    <row r="1220" spans="1:12">
      <c r="A1220" s="9" t="s">
        <v>3066</v>
      </c>
      <c r="B1220" s="9" t="s">
        <v>3067</v>
      </c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</row>
    <row r="1221" spans="1:12">
      <c r="A1221" s="9" t="s">
        <v>3068</v>
      </c>
      <c r="B1221" s="9" t="s">
        <v>3069</v>
      </c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</row>
    <row r="1222" spans="1:12">
      <c r="A1222" s="9" t="s">
        <v>3070</v>
      </c>
      <c r="B1222" s="9" t="s">
        <v>3071</v>
      </c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</row>
    <row r="1223" spans="1:12">
      <c r="A1223" s="9" t="s">
        <v>3072</v>
      </c>
      <c r="B1223" s="9" t="s">
        <v>3073</v>
      </c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</row>
    <row r="1224" spans="1:12">
      <c r="A1224" s="9" t="s">
        <v>3074</v>
      </c>
      <c r="B1224" s="9" t="s">
        <v>3075</v>
      </c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</row>
    <row r="1225" spans="1:12">
      <c r="A1225" s="9" t="s">
        <v>3076</v>
      </c>
      <c r="B1225" s="9" t="s">
        <v>3077</v>
      </c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</row>
    <row r="1226" spans="1:12">
      <c r="A1226" s="9" t="s">
        <v>3078</v>
      </c>
      <c r="B1226" s="9" t="s">
        <v>3079</v>
      </c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</row>
    <row r="1227" spans="1:12">
      <c r="A1227" s="9" t="s">
        <v>3080</v>
      </c>
      <c r="B1227" s="9" t="s">
        <v>3081</v>
      </c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</row>
    <row r="1228" spans="1:12">
      <c r="A1228" s="9" t="s">
        <v>3082</v>
      </c>
      <c r="B1228" s="9" t="s">
        <v>3083</v>
      </c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</row>
    <row r="1229" spans="1:12">
      <c r="A1229" s="9" t="s">
        <v>3084</v>
      </c>
      <c r="B1229" s="9" t="s">
        <v>3085</v>
      </c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</row>
    <row r="1230" spans="1:12">
      <c r="A1230" s="9" t="s">
        <v>3086</v>
      </c>
      <c r="B1230" s="9" t="s">
        <v>3087</v>
      </c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</row>
    <row r="1231" spans="1:12">
      <c r="A1231" s="9" t="s">
        <v>3088</v>
      </c>
      <c r="B1231" s="9" t="s">
        <v>3089</v>
      </c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</row>
    <row r="1232" spans="1:12">
      <c r="A1232" s="9" t="s">
        <v>3090</v>
      </c>
      <c r="B1232" s="9" t="s">
        <v>3091</v>
      </c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</row>
    <row r="1233" spans="1:12">
      <c r="A1233" s="9" t="s">
        <v>3092</v>
      </c>
      <c r="B1233" s="9" t="s">
        <v>3093</v>
      </c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</row>
    <row r="1234" spans="1:12">
      <c r="A1234" s="9" t="s">
        <v>3094</v>
      </c>
      <c r="B1234" s="9" t="s">
        <v>3095</v>
      </c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</row>
    <row r="1235" spans="1:12">
      <c r="A1235" s="9" t="s">
        <v>3096</v>
      </c>
      <c r="B1235" s="9" t="s">
        <v>3097</v>
      </c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</row>
    <row r="1236" spans="1:12">
      <c r="A1236" s="9" t="s">
        <v>3098</v>
      </c>
      <c r="B1236" s="9" t="s">
        <v>3099</v>
      </c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</row>
    <row r="1237" spans="1:12">
      <c r="A1237" s="9" t="s">
        <v>3100</v>
      </c>
      <c r="B1237" s="9" t="s">
        <v>3101</v>
      </c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</row>
    <row r="1238" spans="1:12">
      <c r="A1238" s="9" t="s">
        <v>3102</v>
      </c>
      <c r="B1238" s="9" t="s">
        <v>3103</v>
      </c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</row>
    <row r="1239" spans="1:12">
      <c r="A1239" s="9" t="s">
        <v>3104</v>
      </c>
      <c r="B1239" s="9" t="s">
        <v>3105</v>
      </c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</row>
    <row r="1240" spans="1:12">
      <c r="A1240" s="9" t="s">
        <v>3106</v>
      </c>
      <c r="B1240" s="9" t="s">
        <v>3107</v>
      </c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</row>
    <row r="1241" spans="1:12">
      <c r="A1241" s="9" t="s">
        <v>3108</v>
      </c>
      <c r="B1241" s="9" t="s">
        <v>3109</v>
      </c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</row>
    <row r="1242" spans="1:12">
      <c r="A1242" s="9" t="s">
        <v>3110</v>
      </c>
      <c r="B1242" s="9" t="s">
        <v>3111</v>
      </c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</row>
    <row r="1243" spans="1:12">
      <c r="A1243" s="9" t="s">
        <v>3112</v>
      </c>
      <c r="B1243" s="9" t="s">
        <v>3113</v>
      </c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</row>
    <row r="1244" spans="1:12">
      <c r="A1244" s="9" t="s">
        <v>3114</v>
      </c>
      <c r="B1244" s="9" t="s">
        <v>3115</v>
      </c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</row>
    <row r="1245" spans="1:12">
      <c r="A1245" s="9" t="s">
        <v>3116</v>
      </c>
      <c r="B1245" s="9" t="s">
        <v>3117</v>
      </c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</row>
    <row r="1246" spans="1:12">
      <c r="A1246" s="9" t="s">
        <v>3118</v>
      </c>
      <c r="B1246" s="9" t="s">
        <v>3119</v>
      </c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</row>
    <row r="1247" spans="1:12">
      <c r="A1247" s="9" t="s">
        <v>3120</v>
      </c>
      <c r="B1247" s="9" t="s">
        <v>3121</v>
      </c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</row>
    <row r="1248" spans="1:12">
      <c r="A1248" s="9" t="s">
        <v>3122</v>
      </c>
      <c r="B1248" s="9" t="s">
        <v>3123</v>
      </c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</row>
    <row r="1249" spans="1:12">
      <c r="A1249" s="9" t="s">
        <v>3124</v>
      </c>
      <c r="B1249" s="9" t="s">
        <v>3125</v>
      </c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</row>
    <row r="1250" spans="1:12">
      <c r="A1250" s="9" t="s">
        <v>3126</v>
      </c>
      <c r="B1250" s="9" t="s">
        <v>3127</v>
      </c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</row>
    <row r="1251" spans="1:12">
      <c r="A1251" s="9" t="s">
        <v>3128</v>
      </c>
      <c r="B1251" s="9" t="s">
        <v>3129</v>
      </c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</row>
    <row r="1252" spans="1:12">
      <c r="A1252" s="9" t="s">
        <v>3130</v>
      </c>
      <c r="B1252" s="9" t="s">
        <v>3131</v>
      </c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</row>
    <row r="1253" spans="1:12">
      <c r="A1253" s="9" t="s">
        <v>3132</v>
      </c>
      <c r="B1253" s="9" t="s">
        <v>3133</v>
      </c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</row>
    <row r="1254" spans="1:12">
      <c r="A1254" s="9" t="s">
        <v>3134</v>
      </c>
      <c r="B1254" s="9" t="s">
        <v>3135</v>
      </c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</row>
    <row r="1255" spans="1:12">
      <c r="A1255" s="9" t="s">
        <v>3136</v>
      </c>
      <c r="B1255" s="9" t="s">
        <v>3137</v>
      </c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</row>
    <row r="1256" spans="1:12">
      <c r="A1256" s="9" t="s">
        <v>3138</v>
      </c>
      <c r="B1256" s="9" t="s">
        <v>3139</v>
      </c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</row>
    <row r="1257" spans="1:12">
      <c r="A1257" s="9" t="s">
        <v>3140</v>
      </c>
      <c r="B1257" s="9" t="s">
        <v>3141</v>
      </c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</row>
    <row r="1258" spans="1:12">
      <c r="A1258" s="9" t="s">
        <v>3142</v>
      </c>
      <c r="B1258" s="9" t="s">
        <v>3143</v>
      </c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</row>
    <row r="1259" spans="1:12">
      <c r="A1259" s="9" t="s">
        <v>3144</v>
      </c>
      <c r="B1259" s="9" t="s">
        <v>3145</v>
      </c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</row>
    <row r="1260" spans="1:12">
      <c r="A1260" s="9" t="s">
        <v>3146</v>
      </c>
      <c r="B1260" s="9" t="s">
        <v>3147</v>
      </c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</row>
    <row r="1261" spans="1:12">
      <c r="A1261" s="9" t="s">
        <v>3148</v>
      </c>
      <c r="B1261" s="9" t="s">
        <v>3149</v>
      </c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</row>
    <row r="1262" spans="1:12">
      <c r="A1262" s="9" t="s">
        <v>3150</v>
      </c>
      <c r="B1262" s="9" t="s">
        <v>3151</v>
      </c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</row>
    <row r="1263" spans="1:12">
      <c r="A1263" s="9" t="s">
        <v>3152</v>
      </c>
      <c r="B1263" s="9" t="s">
        <v>3153</v>
      </c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</row>
    <row r="1264" spans="1:12">
      <c r="A1264" s="9" t="s">
        <v>3154</v>
      </c>
      <c r="B1264" s="9" t="s">
        <v>3155</v>
      </c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</row>
    <row r="1265" spans="1:12">
      <c r="A1265" s="9" t="s">
        <v>3156</v>
      </c>
      <c r="B1265" s="9" t="s">
        <v>3157</v>
      </c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</row>
    <row r="1266" spans="1:12">
      <c r="A1266" s="9" t="s">
        <v>3158</v>
      </c>
      <c r="B1266" s="9" t="s">
        <v>3159</v>
      </c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</row>
    <row r="1267" spans="1:12">
      <c r="A1267" s="9" t="s">
        <v>3160</v>
      </c>
      <c r="B1267" s="9" t="s">
        <v>3161</v>
      </c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</row>
    <row r="1268" spans="1:12">
      <c r="A1268" s="9" t="s">
        <v>3162</v>
      </c>
      <c r="B1268" s="9" t="s">
        <v>3163</v>
      </c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</row>
    <row r="1269" spans="1:12">
      <c r="A1269" s="9" t="s">
        <v>3164</v>
      </c>
      <c r="B1269" s="9" t="s">
        <v>3165</v>
      </c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</row>
    <row r="1270" spans="1:12">
      <c r="A1270" s="9" t="s">
        <v>3166</v>
      </c>
      <c r="B1270" s="9" t="s">
        <v>3167</v>
      </c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</row>
    <row r="1271" spans="1:12">
      <c r="A1271" s="9" t="s">
        <v>3168</v>
      </c>
      <c r="B1271" s="9" t="s">
        <v>3169</v>
      </c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</row>
    <row r="1272" spans="1:12">
      <c r="A1272" s="9" t="s">
        <v>3170</v>
      </c>
      <c r="B1272" s="9" t="s">
        <v>3171</v>
      </c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</row>
    <row r="1273" spans="1:12">
      <c r="A1273" s="9" t="s">
        <v>3172</v>
      </c>
      <c r="B1273" s="9" t="s">
        <v>3173</v>
      </c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</row>
    <row r="1274" spans="1:12">
      <c r="A1274" s="9" t="s">
        <v>3174</v>
      </c>
      <c r="B1274" s="9" t="s">
        <v>3175</v>
      </c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</row>
    <row r="1275" spans="1:12">
      <c r="A1275" s="9" t="s">
        <v>3176</v>
      </c>
      <c r="B1275" s="9" t="s">
        <v>3177</v>
      </c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</row>
    <row r="1276" spans="1:12">
      <c r="A1276" s="9" t="s">
        <v>3178</v>
      </c>
      <c r="B1276" s="9" t="s">
        <v>3179</v>
      </c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</row>
    <row r="1277" spans="1:12">
      <c r="A1277" s="9" t="s">
        <v>3180</v>
      </c>
      <c r="B1277" s="9" t="s">
        <v>3181</v>
      </c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</row>
    <row r="1278" spans="1:12">
      <c r="A1278" s="9" t="s">
        <v>3182</v>
      </c>
      <c r="B1278" s="9" t="s">
        <v>3183</v>
      </c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</row>
    <row r="1279" spans="1:12">
      <c r="A1279" s="9" t="s">
        <v>3184</v>
      </c>
      <c r="B1279" s="9" t="s">
        <v>3185</v>
      </c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</row>
    <row r="1280" spans="1:12">
      <c r="A1280" s="9" t="s">
        <v>3186</v>
      </c>
      <c r="B1280" s="9" t="s">
        <v>3187</v>
      </c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</row>
    <row r="1281" spans="1:12">
      <c r="A1281" s="9" t="s">
        <v>3188</v>
      </c>
      <c r="B1281" s="9" t="s">
        <v>3189</v>
      </c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</row>
    <row r="1282" spans="1:12">
      <c r="A1282" s="9" t="s">
        <v>3190</v>
      </c>
      <c r="B1282" s="9" t="s">
        <v>3191</v>
      </c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</row>
    <row r="1283" spans="1:12">
      <c r="A1283" s="9" t="s">
        <v>3192</v>
      </c>
      <c r="B1283" s="9" t="s">
        <v>3193</v>
      </c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</row>
    <row r="1284" spans="1:12">
      <c r="A1284" s="9" t="s">
        <v>3194</v>
      </c>
      <c r="B1284" s="9" t="s">
        <v>3195</v>
      </c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</row>
    <row r="1285" spans="1:12">
      <c r="A1285" s="9" t="s">
        <v>3196</v>
      </c>
      <c r="B1285" s="9" t="s">
        <v>3197</v>
      </c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</row>
    <row r="1286" spans="1:12">
      <c r="A1286" s="9" t="s">
        <v>3198</v>
      </c>
      <c r="B1286" s="9" t="s">
        <v>3199</v>
      </c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</row>
    <row r="1287" spans="1:12">
      <c r="A1287" s="9" t="s">
        <v>3200</v>
      </c>
      <c r="B1287" s="9" t="s">
        <v>3201</v>
      </c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</row>
    <row r="1288" spans="1:12">
      <c r="A1288" s="9" t="s">
        <v>3202</v>
      </c>
      <c r="B1288" s="9" t="s">
        <v>3203</v>
      </c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</row>
    <row r="1289" spans="1:12">
      <c r="A1289" s="9" t="s">
        <v>3204</v>
      </c>
      <c r="B1289" s="9" t="s">
        <v>3205</v>
      </c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</row>
    <row r="1290" spans="1:12">
      <c r="A1290" s="9" t="s">
        <v>3206</v>
      </c>
      <c r="B1290" s="9" t="s">
        <v>3207</v>
      </c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</row>
    <row r="1291" spans="1:12">
      <c r="A1291" s="9" t="s">
        <v>3208</v>
      </c>
      <c r="B1291" s="9" t="s">
        <v>3209</v>
      </c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</row>
    <row r="1292" spans="1:12">
      <c r="A1292" s="9" t="s">
        <v>3210</v>
      </c>
      <c r="B1292" s="9" t="s">
        <v>3211</v>
      </c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</row>
    <row r="1293" spans="1:12">
      <c r="A1293" s="9" t="s">
        <v>3212</v>
      </c>
      <c r="B1293" s="9" t="s">
        <v>3213</v>
      </c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</row>
    <row r="1294" spans="1:12">
      <c r="A1294" s="9" t="s">
        <v>3214</v>
      </c>
      <c r="B1294" s="9" t="s">
        <v>3215</v>
      </c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</row>
    <row r="1295" spans="1:12">
      <c r="A1295" s="9" t="s">
        <v>3216</v>
      </c>
      <c r="B1295" s="9" t="s">
        <v>3217</v>
      </c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</row>
    <row r="1296" spans="1:12">
      <c r="A1296" s="9" t="s">
        <v>3218</v>
      </c>
      <c r="B1296" s="9" t="s">
        <v>3219</v>
      </c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</row>
    <row r="1297" spans="1:12">
      <c r="A1297" s="9" t="s">
        <v>3220</v>
      </c>
      <c r="B1297" s="9" t="s">
        <v>3221</v>
      </c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</row>
    <row r="1298" spans="1:12">
      <c r="A1298" s="9" t="s">
        <v>3222</v>
      </c>
      <c r="B1298" s="9" t="s">
        <v>3223</v>
      </c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</row>
    <row r="1299" spans="1:12">
      <c r="A1299" s="9" t="s">
        <v>3224</v>
      </c>
      <c r="B1299" s="9" t="s">
        <v>3225</v>
      </c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</row>
    <row r="1300" spans="1:12">
      <c r="A1300" s="9" t="s">
        <v>3226</v>
      </c>
      <c r="B1300" s="9" t="s">
        <v>3227</v>
      </c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</row>
    <row r="1301" spans="1:12">
      <c r="A1301" s="9" t="s">
        <v>3228</v>
      </c>
      <c r="B1301" s="9" t="s">
        <v>3229</v>
      </c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</row>
    <row r="1302" spans="1:12">
      <c r="A1302" s="9" t="s">
        <v>3230</v>
      </c>
      <c r="B1302" s="9" t="s">
        <v>3231</v>
      </c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</row>
    <row r="1303" spans="1:12">
      <c r="A1303" s="9" t="s">
        <v>3232</v>
      </c>
      <c r="B1303" s="9" t="s">
        <v>3233</v>
      </c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</row>
    <row r="1304" spans="1:12">
      <c r="A1304" s="9" t="s">
        <v>3234</v>
      </c>
      <c r="B1304" s="9" t="s">
        <v>3235</v>
      </c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</row>
    <row r="1305" spans="1:12">
      <c r="A1305" s="9" t="s">
        <v>3236</v>
      </c>
      <c r="B1305" s="9" t="s">
        <v>3237</v>
      </c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</row>
    <row r="1306" spans="1:12">
      <c r="A1306" s="9" t="s">
        <v>3238</v>
      </c>
      <c r="B1306" s="9" t="s">
        <v>3239</v>
      </c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</row>
    <row r="1307" spans="1:12">
      <c r="A1307" s="9" t="s">
        <v>3240</v>
      </c>
      <c r="B1307" s="9" t="s">
        <v>3241</v>
      </c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</row>
    <row r="1308" spans="1:12">
      <c r="A1308" s="9" t="s">
        <v>3242</v>
      </c>
      <c r="B1308" s="9" t="s">
        <v>3243</v>
      </c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</row>
    <row r="1309" spans="1:12">
      <c r="A1309" s="9" t="s">
        <v>3244</v>
      </c>
      <c r="B1309" s="9" t="s">
        <v>3245</v>
      </c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</row>
    <row r="1310" spans="1:12">
      <c r="A1310" s="9" t="s">
        <v>3246</v>
      </c>
      <c r="B1310" s="9" t="s">
        <v>3247</v>
      </c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</row>
    <row r="1311" spans="1:12">
      <c r="A1311" s="9" t="s">
        <v>3248</v>
      </c>
      <c r="B1311" s="9" t="s">
        <v>3249</v>
      </c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</row>
    <row r="1312" spans="1:12">
      <c r="A1312" s="9" t="s">
        <v>3250</v>
      </c>
      <c r="B1312" s="9" t="s">
        <v>3251</v>
      </c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</row>
    <row r="1313" spans="1:12">
      <c r="A1313" s="9" t="s">
        <v>3252</v>
      </c>
      <c r="B1313" s="9" t="s">
        <v>3253</v>
      </c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</row>
    <row r="1314" spans="1:12">
      <c r="A1314" s="9" t="s">
        <v>3254</v>
      </c>
      <c r="B1314" s="9" t="s">
        <v>3255</v>
      </c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</row>
    <row r="1315" spans="1:12">
      <c r="A1315" s="9" t="s">
        <v>3256</v>
      </c>
      <c r="B1315" s="9" t="s">
        <v>3257</v>
      </c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</row>
    <row r="1316" spans="1:12">
      <c r="A1316" s="9" t="s">
        <v>3258</v>
      </c>
      <c r="B1316" s="9" t="s">
        <v>3259</v>
      </c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</row>
    <row r="1317" spans="1:12">
      <c r="A1317" s="9" t="s">
        <v>3260</v>
      </c>
      <c r="B1317" s="9" t="s">
        <v>3261</v>
      </c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</row>
    <row r="1318" spans="1:12">
      <c r="A1318" s="9" t="s">
        <v>3262</v>
      </c>
      <c r="B1318" s="9" t="s">
        <v>3263</v>
      </c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</row>
    <row r="1319" spans="1:12">
      <c r="A1319" s="9" t="s">
        <v>3264</v>
      </c>
      <c r="B1319" s="9" t="s">
        <v>3265</v>
      </c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</row>
    <row r="1320" spans="1:12">
      <c r="A1320" s="9" t="s">
        <v>3266</v>
      </c>
      <c r="B1320" s="9" t="s">
        <v>3267</v>
      </c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</row>
    <row r="1321" spans="1:12">
      <c r="A1321" s="9" t="s">
        <v>3268</v>
      </c>
      <c r="B1321" s="9" t="s">
        <v>3269</v>
      </c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</row>
    <row r="1322" spans="1:12">
      <c r="A1322" s="9" t="s">
        <v>3270</v>
      </c>
      <c r="B1322" s="9" t="s">
        <v>3271</v>
      </c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</row>
    <row r="1323" spans="1:12">
      <c r="A1323" s="9" t="s">
        <v>3272</v>
      </c>
      <c r="B1323" s="9" t="s">
        <v>3273</v>
      </c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</row>
    <row r="1324" spans="1:12">
      <c r="A1324" s="9" t="s">
        <v>3274</v>
      </c>
      <c r="B1324" s="9" t="s">
        <v>3275</v>
      </c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</row>
    <row r="1325" spans="1:12">
      <c r="A1325" s="9" t="s">
        <v>3276</v>
      </c>
      <c r="B1325" s="9" t="s">
        <v>3277</v>
      </c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</row>
    <row r="1326" spans="1:12">
      <c r="A1326" s="9" t="s">
        <v>3278</v>
      </c>
      <c r="B1326" s="9" t="s">
        <v>3279</v>
      </c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</row>
    <row r="1327" spans="1:12">
      <c r="A1327" s="9" t="s">
        <v>3280</v>
      </c>
      <c r="B1327" s="9" t="s">
        <v>3281</v>
      </c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</row>
    <row r="1328" spans="1:12">
      <c r="A1328" s="9" t="s">
        <v>3282</v>
      </c>
      <c r="B1328" s="9" t="s">
        <v>3283</v>
      </c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</row>
    <row r="1329" spans="1:12">
      <c r="A1329" s="9" t="s">
        <v>3284</v>
      </c>
      <c r="B1329" s="9" t="s">
        <v>3285</v>
      </c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</row>
    <row r="1330" spans="1:12">
      <c r="A1330" s="9" t="s">
        <v>3286</v>
      </c>
      <c r="B1330" s="9" t="s">
        <v>3287</v>
      </c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</row>
    <row r="1331" spans="1:12">
      <c r="A1331" s="9" t="s">
        <v>3288</v>
      </c>
      <c r="B1331" s="9" t="s">
        <v>3289</v>
      </c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</row>
    <row r="1332" spans="1:12">
      <c r="A1332" s="9" t="s">
        <v>3290</v>
      </c>
      <c r="B1332" s="9" t="s">
        <v>3291</v>
      </c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</row>
    <row r="1333" spans="1:12">
      <c r="A1333" s="9" t="s">
        <v>3292</v>
      </c>
      <c r="B1333" s="9" t="s">
        <v>3293</v>
      </c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</row>
    <row r="1334" spans="1:12">
      <c r="A1334" s="9" t="s">
        <v>3294</v>
      </c>
      <c r="B1334" s="9" t="s">
        <v>3295</v>
      </c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</row>
    <row r="1335" spans="1:12">
      <c r="A1335" s="9" t="s">
        <v>3296</v>
      </c>
      <c r="B1335" s="9" t="s">
        <v>3297</v>
      </c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</row>
    <row r="1336" spans="1:12">
      <c r="A1336" s="9" t="s">
        <v>3298</v>
      </c>
      <c r="B1336" s="9" t="s">
        <v>3299</v>
      </c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</row>
    <row r="1337" spans="1:12">
      <c r="A1337" s="9" t="s">
        <v>3300</v>
      </c>
      <c r="B1337" s="9" t="s">
        <v>3301</v>
      </c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</row>
    <row r="1338" spans="1:12">
      <c r="A1338" s="9" t="s">
        <v>3302</v>
      </c>
      <c r="B1338" s="9" t="s">
        <v>3303</v>
      </c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</row>
    <row r="1339" spans="1:12">
      <c r="A1339" s="9" t="s">
        <v>3304</v>
      </c>
      <c r="B1339" s="9" t="s">
        <v>3305</v>
      </c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</row>
    <row r="1340" spans="1:12">
      <c r="A1340" s="9" t="s">
        <v>3306</v>
      </c>
      <c r="B1340" s="9" t="s">
        <v>3307</v>
      </c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</row>
    <row r="1341" spans="1:12">
      <c r="A1341" s="9" t="s">
        <v>3308</v>
      </c>
      <c r="B1341" s="9" t="s">
        <v>3309</v>
      </c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</row>
    <row r="1342" spans="1:12">
      <c r="A1342" s="9" t="s">
        <v>3310</v>
      </c>
      <c r="B1342" s="9" t="s">
        <v>3311</v>
      </c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</row>
    <row r="1343" spans="1:12">
      <c r="A1343" s="9" t="s">
        <v>3312</v>
      </c>
      <c r="B1343" s="9" t="s">
        <v>3313</v>
      </c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</row>
    <row r="1344" spans="1:12">
      <c r="A1344" s="9" t="s">
        <v>3314</v>
      </c>
      <c r="B1344" s="9" t="s">
        <v>3315</v>
      </c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</row>
    <row r="1345" spans="1:12">
      <c r="A1345" s="9" t="s">
        <v>3316</v>
      </c>
      <c r="B1345" s="9" t="s">
        <v>3317</v>
      </c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</row>
    <row r="1346" spans="1:12">
      <c r="A1346" s="9" t="s">
        <v>3318</v>
      </c>
      <c r="B1346" s="9" t="s">
        <v>3319</v>
      </c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</row>
    <row r="1347" spans="1:12">
      <c r="A1347" s="9" t="s">
        <v>3320</v>
      </c>
      <c r="B1347" s="9" t="s">
        <v>3321</v>
      </c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</row>
    <row r="1348" spans="1:12">
      <c r="A1348" s="9" t="s">
        <v>3322</v>
      </c>
      <c r="B1348" s="9" t="s">
        <v>3323</v>
      </c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</row>
    <row r="1349" spans="1:12">
      <c r="A1349" s="9" t="s">
        <v>3324</v>
      </c>
      <c r="B1349" s="9" t="s">
        <v>3325</v>
      </c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</row>
    <row r="1350" spans="1:12">
      <c r="A1350" s="9" t="s">
        <v>3326</v>
      </c>
      <c r="B1350" s="9" t="s">
        <v>3327</v>
      </c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</row>
    <row r="1351" spans="1:12">
      <c r="A1351" s="9" t="s">
        <v>3328</v>
      </c>
      <c r="B1351" s="9" t="s">
        <v>3329</v>
      </c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</row>
    <row r="1352" spans="1:12">
      <c r="A1352" s="9" t="s">
        <v>3330</v>
      </c>
      <c r="B1352" s="9" t="s">
        <v>3331</v>
      </c>
      <c r="C1352" s="10"/>
      <c r="D1352" s="10"/>
      <c r="E1352" s="10"/>
      <c r="F1352" s="10"/>
      <c r="G1352" s="10">
        <v>431830.93</v>
      </c>
      <c r="H1352" s="10">
        <v>431830.93</v>
      </c>
      <c r="I1352" s="10">
        <v>598547.17000000004</v>
      </c>
      <c r="J1352" s="10">
        <v>598547.17000000004</v>
      </c>
      <c r="K1352" s="10"/>
      <c r="L1352" s="10"/>
    </row>
    <row r="1353" spans="1:12">
      <c r="A1353" s="9" t="s">
        <v>3332</v>
      </c>
      <c r="B1353" s="9" t="s">
        <v>3333</v>
      </c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</row>
    <row r="1354" spans="1:12">
      <c r="A1354" s="9" t="s">
        <v>3334</v>
      </c>
      <c r="B1354" s="9" t="s">
        <v>3335</v>
      </c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</row>
    <row r="1355" spans="1:12">
      <c r="A1355" s="9" t="s">
        <v>3336</v>
      </c>
      <c r="B1355" s="9" t="s">
        <v>3337</v>
      </c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</row>
    <row r="1356" spans="1:12">
      <c r="A1356" s="9" t="s">
        <v>3338</v>
      </c>
      <c r="B1356" s="9" t="s">
        <v>3339</v>
      </c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</row>
    <row r="1357" spans="1:12">
      <c r="A1357" s="9" t="s">
        <v>3340</v>
      </c>
      <c r="B1357" s="9" t="s">
        <v>3341</v>
      </c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</row>
    <row r="1358" spans="1:12">
      <c r="A1358" s="9" t="s">
        <v>3342</v>
      </c>
      <c r="B1358" s="9" t="s">
        <v>3343</v>
      </c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</row>
    <row r="1359" spans="1:12">
      <c r="A1359" s="9" t="s">
        <v>3344</v>
      </c>
      <c r="B1359" s="9" t="s">
        <v>3345</v>
      </c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</row>
    <row r="1360" spans="1:12">
      <c r="A1360" s="9" t="s">
        <v>3346</v>
      </c>
      <c r="B1360" s="9" t="s">
        <v>3347</v>
      </c>
      <c r="C1360" s="10"/>
      <c r="D1360" s="10"/>
      <c r="E1360" s="10"/>
      <c r="F1360" s="10"/>
      <c r="G1360" s="10">
        <v>431830.93</v>
      </c>
      <c r="H1360" s="10">
        <v>431830.93</v>
      </c>
      <c r="I1360" s="10">
        <v>598547.17000000004</v>
      </c>
      <c r="J1360" s="10">
        <v>598547.17000000004</v>
      </c>
      <c r="K1360" s="10"/>
      <c r="L1360" s="10"/>
    </row>
    <row r="1361" spans="1:12">
      <c r="A1361" s="9" t="s">
        <v>3348</v>
      </c>
      <c r="B1361" s="9" t="s">
        <v>3349</v>
      </c>
      <c r="C1361" s="10"/>
      <c r="D1361" s="10"/>
      <c r="E1361" s="10"/>
      <c r="F1361" s="10"/>
      <c r="G1361" s="10">
        <v>-652.59</v>
      </c>
      <c r="H1361" s="10">
        <v>-652.59</v>
      </c>
      <c r="I1361" s="10">
        <v>-866.38</v>
      </c>
      <c r="J1361" s="10">
        <v>-866.38</v>
      </c>
      <c r="K1361" s="10"/>
      <c r="L1361" s="10"/>
    </row>
    <row r="1362" spans="1:12">
      <c r="A1362" s="9" t="s">
        <v>3350</v>
      </c>
      <c r="B1362" s="9" t="s">
        <v>3351</v>
      </c>
      <c r="C1362" s="10"/>
      <c r="D1362" s="10"/>
      <c r="E1362" s="10"/>
      <c r="F1362" s="10"/>
      <c r="G1362" s="10">
        <v>-652.59</v>
      </c>
      <c r="H1362" s="10">
        <v>-652.59</v>
      </c>
      <c r="I1362" s="10">
        <v>-866.38</v>
      </c>
      <c r="J1362" s="10">
        <v>-866.38</v>
      </c>
      <c r="K1362" s="10"/>
      <c r="L1362" s="10"/>
    </row>
    <row r="1363" spans="1:12">
      <c r="A1363" s="9" t="s">
        <v>3352</v>
      </c>
      <c r="B1363" s="9" t="s">
        <v>3353</v>
      </c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</row>
    <row r="1364" spans="1:12">
      <c r="A1364" s="9" t="s">
        <v>3354</v>
      </c>
      <c r="B1364" s="9" t="s">
        <v>3355</v>
      </c>
      <c r="C1364" s="10"/>
      <c r="D1364" s="10"/>
      <c r="E1364" s="10"/>
      <c r="F1364" s="10"/>
      <c r="G1364" s="10">
        <v>432483.52</v>
      </c>
      <c r="H1364" s="10">
        <v>432483.52</v>
      </c>
      <c r="I1364" s="10">
        <v>595676.86</v>
      </c>
      <c r="J1364" s="10">
        <v>595676.86</v>
      </c>
      <c r="K1364" s="10"/>
      <c r="L1364" s="10"/>
    </row>
    <row r="1365" spans="1:12">
      <c r="A1365" s="9" t="s">
        <v>3356</v>
      </c>
      <c r="B1365" s="9" t="s">
        <v>3357</v>
      </c>
      <c r="C1365" s="10"/>
      <c r="D1365" s="10"/>
      <c r="E1365" s="10"/>
      <c r="F1365" s="10"/>
      <c r="G1365" s="10">
        <v>432483.52</v>
      </c>
      <c r="H1365" s="10">
        <v>432483.52</v>
      </c>
      <c r="I1365" s="10">
        <v>595676.86</v>
      </c>
      <c r="J1365" s="10">
        <v>595676.86</v>
      </c>
      <c r="K1365" s="10"/>
      <c r="L1365" s="10"/>
    </row>
    <row r="1366" spans="1:12">
      <c r="A1366" s="9" t="s">
        <v>3358</v>
      </c>
      <c r="B1366" s="9" t="s">
        <v>3359</v>
      </c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</row>
    <row r="1367" spans="1:12">
      <c r="A1367" s="9" t="s">
        <v>3360</v>
      </c>
      <c r="B1367" s="9" t="s">
        <v>3361</v>
      </c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</row>
    <row r="1368" spans="1:12">
      <c r="A1368" s="9" t="s">
        <v>3362</v>
      </c>
      <c r="B1368" s="9" t="s">
        <v>3363</v>
      </c>
      <c r="C1368" s="10"/>
      <c r="D1368" s="10"/>
      <c r="E1368" s="10"/>
      <c r="F1368" s="10"/>
      <c r="G1368" s="10"/>
      <c r="H1368" s="10"/>
      <c r="I1368" s="10">
        <v>3736.69</v>
      </c>
      <c r="J1368" s="10">
        <v>3736.69</v>
      </c>
      <c r="K1368" s="10"/>
      <c r="L1368" s="10"/>
    </row>
    <row r="1369" spans="1:12">
      <c r="A1369" s="9" t="s">
        <v>3364</v>
      </c>
      <c r="B1369" s="9" t="s">
        <v>3365</v>
      </c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</row>
    <row r="1370" spans="1:12">
      <c r="A1370" s="9" t="s">
        <v>3366</v>
      </c>
      <c r="B1370" s="9" t="s">
        <v>3367</v>
      </c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</row>
    <row r="1371" spans="1:12">
      <c r="A1371" s="9" t="s">
        <v>3368</v>
      </c>
      <c r="B1371" s="9" t="s">
        <v>3369</v>
      </c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</row>
    <row r="1372" spans="1:12">
      <c r="A1372" s="9" t="s">
        <v>3370</v>
      </c>
      <c r="B1372" s="9" t="s">
        <v>3371</v>
      </c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</row>
    <row r="1373" spans="1:12">
      <c r="A1373" s="9" t="s">
        <v>3372</v>
      </c>
      <c r="B1373" s="9" t="s">
        <v>3373</v>
      </c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</row>
    <row r="1374" spans="1:12">
      <c r="A1374" s="9" t="s">
        <v>3374</v>
      </c>
      <c r="B1374" s="9" t="s">
        <v>3375</v>
      </c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</row>
    <row r="1375" spans="1:12">
      <c r="A1375" s="9" t="s">
        <v>3376</v>
      </c>
      <c r="B1375" s="9" t="s">
        <v>3377</v>
      </c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</row>
    <row r="1376" spans="1:12">
      <c r="A1376" s="9" t="s">
        <v>3378</v>
      </c>
      <c r="B1376" s="9" t="s">
        <v>3379</v>
      </c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</row>
    <row r="1377" spans="1:12">
      <c r="A1377" s="9" t="s">
        <v>3380</v>
      </c>
      <c r="B1377" s="9" t="s">
        <v>3381</v>
      </c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</row>
    <row r="1378" spans="1:12">
      <c r="A1378" s="9" t="s">
        <v>3382</v>
      </c>
      <c r="B1378" s="9" t="s">
        <v>3383</v>
      </c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</row>
    <row r="1379" spans="1:12">
      <c r="A1379" s="9" t="s">
        <v>3384</v>
      </c>
      <c r="B1379" s="9" t="s">
        <v>3385</v>
      </c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</row>
    <row r="1380" spans="1:12">
      <c r="A1380" s="9" t="s">
        <v>3386</v>
      </c>
      <c r="B1380" s="9" t="s">
        <v>3387</v>
      </c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</row>
    <row r="1381" spans="1:12">
      <c r="A1381" s="9" t="s">
        <v>3388</v>
      </c>
      <c r="B1381" s="9" t="s">
        <v>3389</v>
      </c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</row>
    <row r="1382" spans="1:12">
      <c r="A1382" s="9" t="s">
        <v>3390</v>
      </c>
      <c r="B1382" s="9" t="s">
        <v>3391</v>
      </c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</row>
    <row r="1383" spans="1:12">
      <c r="A1383" s="9" t="s">
        <v>3392</v>
      </c>
      <c r="B1383" s="9" t="s">
        <v>3393</v>
      </c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</row>
    <row r="1384" spans="1:12">
      <c r="A1384" s="9" t="s">
        <v>3394</v>
      </c>
      <c r="B1384" s="9" t="s">
        <v>3395</v>
      </c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</row>
    <row r="1385" spans="1:12">
      <c r="A1385" s="9" t="s">
        <v>3396</v>
      </c>
      <c r="B1385" s="9" t="s">
        <v>3397</v>
      </c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</row>
    <row r="1386" spans="1:12">
      <c r="A1386" s="9" t="s">
        <v>3398</v>
      </c>
      <c r="B1386" s="9" t="s">
        <v>3399</v>
      </c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</row>
    <row r="1387" spans="1:12">
      <c r="A1387" s="9" t="s">
        <v>3400</v>
      </c>
      <c r="B1387" s="9" t="s">
        <v>3401</v>
      </c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</row>
    <row r="1388" spans="1:12">
      <c r="A1388" s="9" t="s">
        <v>3402</v>
      </c>
      <c r="B1388" s="9" t="s">
        <v>3403</v>
      </c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</row>
    <row r="1389" spans="1:12">
      <c r="A1389" s="9" t="s">
        <v>3404</v>
      </c>
      <c r="B1389" s="9" t="s">
        <v>3405</v>
      </c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</row>
    <row r="1390" spans="1:12">
      <c r="A1390" s="9" t="s">
        <v>3406</v>
      </c>
      <c r="B1390" s="9" t="s">
        <v>3407</v>
      </c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</row>
    <row r="1391" spans="1:12">
      <c r="A1391" s="9" t="s">
        <v>3408</v>
      </c>
      <c r="B1391" s="9" t="s">
        <v>3409</v>
      </c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</row>
    <row r="1392" spans="1:12">
      <c r="A1392" s="9" t="s">
        <v>3410</v>
      </c>
      <c r="B1392" s="9" t="s">
        <v>3411</v>
      </c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</row>
    <row r="1393" spans="1:12">
      <c r="A1393" s="9" t="s">
        <v>3412</v>
      </c>
      <c r="B1393" s="9" t="s">
        <v>3413</v>
      </c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</row>
    <row r="1394" spans="1:12">
      <c r="A1394" s="9" t="s">
        <v>3414</v>
      </c>
      <c r="B1394" s="9" t="s">
        <v>3415</v>
      </c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</row>
    <row r="1395" spans="1:12">
      <c r="A1395" s="9" t="s">
        <v>3416</v>
      </c>
      <c r="B1395" s="9" t="s">
        <v>3417</v>
      </c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</row>
    <row r="1396" spans="1:12">
      <c r="A1396" s="9" t="s">
        <v>3418</v>
      </c>
      <c r="B1396" s="9" t="s">
        <v>3419</v>
      </c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</row>
    <row r="1397" spans="1:12">
      <c r="A1397" s="9" t="s">
        <v>3420</v>
      </c>
      <c r="B1397" s="9" t="s">
        <v>3421</v>
      </c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</row>
    <row r="1398" spans="1:12">
      <c r="A1398" s="9" t="s">
        <v>3422</v>
      </c>
      <c r="B1398" s="9" t="s">
        <v>3423</v>
      </c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</row>
    <row r="1399" spans="1:12">
      <c r="A1399" s="9" t="s">
        <v>3424</v>
      </c>
      <c r="B1399" s="9" t="s">
        <v>3425</v>
      </c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</row>
    <row r="1400" spans="1:12">
      <c r="A1400" s="9" t="s">
        <v>3426</v>
      </c>
      <c r="B1400" s="9" t="s">
        <v>3427</v>
      </c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</row>
    <row r="1401" spans="1:12">
      <c r="A1401" s="9" t="s">
        <v>3428</v>
      </c>
      <c r="B1401" s="9" t="s">
        <v>3429</v>
      </c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</row>
    <row r="1402" spans="1:12">
      <c r="A1402" s="9" t="s">
        <v>3430</v>
      </c>
      <c r="B1402" s="9" t="s">
        <v>3431</v>
      </c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</row>
    <row r="1403" spans="1:12">
      <c r="A1403" s="9" t="s">
        <v>3432</v>
      </c>
      <c r="B1403" s="9" t="s">
        <v>3433</v>
      </c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</row>
    <row r="1404" spans="1:12">
      <c r="A1404" s="9" t="s">
        <v>3434</v>
      </c>
      <c r="B1404" s="9" t="s">
        <v>3435</v>
      </c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</row>
    <row r="1405" spans="1:12">
      <c r="A1405" s="9" t="s">
        <v>3436</v>
      </c>
      <c r="B1405" s="9" t="s">
        <v>3437</v>
      </c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</row>
    <row r="1406" spans="1:12">
      <c r="A1406" s="9" t="s">
        <v>3438</v>
      </c>
      <c r="B1406" s="9" t="s">
        <v>3439</v>
      </c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</row>
    <row r="1407" spans="1:12">
      <c r="A1407" s="9" t="s">
        <v>3440</v>
      </c>
      <c r="B1407" s="9" t="s">
        <v>3441</v>
      </c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</row>
    <row r="1408" spans="1:12">
      <c r="A1408" s="9" t="s">
        <v>3442</v>
      </c>
      <c r="B1408" s="9" t="s">
        <v>3443</v>
      </c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</row>
    <row r="1409" spans="1:12">
      <c r="A1409" s="9" t="s">
        <v>3444</v>
      </c>
      <c r="B1409" s="9" t="s">
        <v>3445</v>
      </c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</row>
    <row r="1410" spans="1:12">
      <c r="A1410" s="9" t="s">
        <v>3446</v>
      </c>
      <c r="B1410" s="9" t="s">
        <v>3447</v>
      </c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</row>
    <row r="1411" spans="1:12">
      <c r="A1411" s="9" t="s">
        <v>3448</v>
      </c>
      <c r="B1411" s="9" t="s">
        <v>3449</v>
      </c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</row>
    <row r="1412" spans="1:12">
      <c r="A1412" s="9" t="s">
        <v>3450</v>
      </c>
      <c r="B1412" s="9" t="s">
        <v>3451</v>
      </c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</row>
    <row r="1413" spans="1:12">
      <c r="A1413" s="9" t="s">
        <v>3452</v>
      </c>
      <c r="B1413" s="9" t="s">
        <v>3453</v>
      </c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</row>
    <row r="1414" spans="1:12">
      <c r="A1414" s="9" t="s">
        <v>3454</v>
      </c>
      <c r="B1414" s="9" t="s">
        <v>3455</v>
      </c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</row>
    <row r="1415" spans="1:12">
      <c r="A1415" s="9" t="s">
        <v>3456</v>
      </c>
      <c r="B1415" s="9" t="s">
        <v>3457</v>
      </c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</row>
    <row r="1416" spans="1:12">
      <c r="A1416" s="9" t="s">
        <v>3458</v>
      </c>
      <c r="B1416" s="9" t="s">
        <v>3459</v>
      </c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</row>
    <row r="1417" spans="1:12">
      <c r="A1417" s="9" t="s">
        <v>3460</v>
      </c>
      <c r="B1417" s="9" t="s">
        <v>3461</v>
      </c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</row>
    <row r="1418" spans="1:12">
      <c r="A1418" s="9" t="s">
        <v>3462</v>
      </c>
      <c r="B1418" s="9" t="s">
        <v>3463</v>
      </c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</row>
    <row r="1419" spans="1:12">
      <c r="A1419" s="9" t="s">
        <v>3464</v>
      </c>
      <c r="B1419" s="9" t="s">
        <v>3465</v>
      </c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</row>
    <row r="1420" spans="1:12">
      <c r="A1420" s="9" t="s">
        <v>3466</v>
      </c>
      <c r="B1420" s="9" t="s">
        <v>3467</v>
      </c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</row>
    <row r="1421" spans="1:12">
      <c r="A1421" s="9" t="s">
        <v>3468</v>
      </c>
      <c r="B1421" s="9" t="s">
        <v>3469</v>
      </c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</row>
    <row r="1422" spans="1:12">
      <c r="A1422" s="9" t="s">
        <v>3470</v>
      </c>
      <c r="B1422" s="9" t="s">
        <v>3471</v>
      </c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</row>
    <row r="1423" spans="1:12">
      <c r="A1423" s="9" t="s">
        <v>3472</v>
      </c>
      <c r="B1423" s="9" t="s">
        <v>3473</v>
      </c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</row>
    <row r="1424" spans="1:12">
      <c r="A1424" s="9" t="s">
        <v>3474</v>
      </c>
      <c r="B1424" s="9" t="s">
        <v>3475</v>
      </c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</row>
    <row r="1425" spans="1:12">
      <c r="A1425" s="9" t="s">
        <v>3476</v>
      </c>
      <c r="B1425" s="9" t="s">
        <v>3477</v>
      </c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</row>
    <row r="1426" spans="1:12">
      <c r="A1426" s="9" t="s">
        <v>3478</v>
      </c>
      <c r="B1426" s="9" t="s">
        <v>3479</v>
      </c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</row>
    <row r="1427" spans="1:12">
      <c r="A1427" s="9" t="s">
        <v>3480</v>
      </c>
      <c r="B1427" s="9" t="s">
        <v>3481</v>
      </c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</row>
    <row r="1428" spans="1:12">
      <c r="A1428" s="9" t="s">
        <v>3482</v>
      </c>
      <c r="B1428" s="9" t="s">
        <v>3483</v>
      </c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</row>
    <row r="1429" spans="1:12">
      <c r="A1429" s="9" t="s">
        <v>3484</v>
      </c>
      <c r="B1429" s="9" t="s">
        <v>3485</v>
      </c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</row>
    <row r="1430" spans="1:12">
      <c r="A1430" s="9" t="s">
        <v>3486</v>
      </c>
      <c r="B1430" s="9" t="s">
        <v>3487</v>
      </c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</row>
    <row r="1431" spans="1:12">
      <c r="A1431" s="9" t="s">
        <v>3488</v>
      </c>
      <c r="B1431" s="9" t="s">
        <v>3489</v>
      </c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</row>
    <row r="1432" spans="1:12">
      <c r="A1432" s="9" t="s">
        <v>3490</v>
      </c>
      <c r="B1432" s="9" t="s">
        <v>3491</v>
      </c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</row>
    <row r="1433" spans="1:12">
      <c r="A1433" s="9" t="s">
        <v>3492</v>
      </c>
      <c r="B1433" s="9" t="s">
        <v>3493</v>
      </c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</row>
    <row r="1434" spans="1:12">
      <c r="A1434" s="9" t="s">
        <v>3494</v>
      </c>
      <c r="B1434" s="9" t="s">
        <v>3495</v>
      </c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</row>
    <row r="1435" spans="1:12">
      <c r="A1435" s="9" t="s">
        <v>3496</v>
      </c>
      <c r="B1435" s="9" t="s">
        <v>3497</v>
      </c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</row>
    <row r="1436" spans="1:12">
      <c r="A1436" s="9" t="s">
        <v>3498</v>
      </c>
      <c r="B1436" s="9" t="s">
        <v>3499</v>
      </c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</row>
    <row r="1437" spans="1:12">
      <c r="A1437" s="9" t="s">
        <v>3500</v>
      </c>
      <c r="B1437" s="9" t="s">
        <v>3501</v>
      </c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</row>
    <row r="1438" spans="1:12">
      <c r="A1438" s="9" t="s">
        <v>3502</v>
      </c>
      <c r="B1438" s="9" t="s">
        <v>3503</v>
      </c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</row>
    <row r="1439" spans="1:12">
      <c r="A1439" s="9" t="s">
        <v>3504</v>
      </c>
      <c r="B1439" s="9" t="s">
        <v>3505</v>
      </c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</row>
    <row r="1440" spans="1:12">
      <c r="A1440" s="9" t="s">
        <v>3506</v>
      </c>
      <c r="B1440" s="9" t="s">
        <v>3507</v>
      </c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</row>
    <row r="1441" spans="1:12">
      <c r="A1441" s="9" t="s">
        <v>3508</v>
      </c>
      <c r="B1441" s="9" t="s">
        <v>3509</v>
      </c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</row>
    <row r="1442" spans="1:12">
      <c r="A1442" s="9" t="s">
        <v>3510</v>
      </c>
      <c r="B1442" s="9" t="s">
        <v>3511</v>
      </c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</row>
    <row r="1443" spans="1:12">
      <c r="A1443" s="9" t="s">
        <v>3512</v>
      </c>
      <c r="B1443" s="9" t="s">
        <v>3513</v>
      </c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</row>
    <row r="1444" spans="1:12">
      <c r="A1444" s="9" t="s">
        <v>3514</v>
      </c>
      <c r="B1444" s="9" t="s">
        <v>3515</v>
      </c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</row>
    <row r="1445" spans="1:12">
      <c r="A1445" s="9" t="s">
        <v>3516</v>
      </c>
      <c r="B1445" s="9" t="s">
        <v>3517</v>
      </c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</row>
    <row r="1446" spans="1:12">
      <c r="A1446" s="9" t="s">
        <v>3518</v>
      </c>
      <c r="B1446" s="9" t="s">
        <v>3519</v>
      </c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</row>
    <row r="1447" spans="1:12">
      <c r="A1447" s="9" t="s">
        <v>3520</v>
      </c>
      <c r="B1447" s="9" t="s">
        <v>3521</v>
      </c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</row>
    <row r="1448" spans="1:12">
      <c r="A1448" s="9" t="s">
        <v>3522</v>
      </c>
      <c r="B1448" s="9" t="s">
        <v>3523</v>
      </c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</row>
    <row r="1449" spans="1:12">
      <c r="A1449" s="9" t="s">
        <v>3524</v>
      </c>
      <c r="B1449" s="9" t="s">
        <v>3525</v>
      </c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</row>
    <row r="1450" spans="1:12">
      <c r="A1450" s="9" t="s">
        <v>3526</v>
      </c>
      <c r="B1450" s="9" t="s">
        <v>3527</v>
      </c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</row>
    <row r="1451" spans="1:12">
      <c r="A1451" s="9" t="s">
        <v>3528</v>
      </c>
      <c r="B1451" s="9" t="s">
        <v>3529</v>
      </c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</row>
    <row r="1452" spans="1:12">
      <c r="A1452" s="9" t="s">
        <v>3530</v>
      </c>
      <c r="B1452" s="9" t="s">
        <v>3531</v>
      </c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</row>
    <row r="1453" spans="1:12">
      <c r="A1453" s="9" t="s">
        <v>3532</v>
      </c>
      <c r="B1453" s="9" t="s">
        <v>3533</v>
      </c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</row>
    <row r="1454" spans="1:12">
      <c r="A1454" s="9" t="s">
        <v>3534</v>
      </c>
      <c r="B1454" s="9" t="s">
        <v>3535</v>
      </c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</row>
    <row r="1455" spans="1:12">
      <c r="A1455" s="9" t="s">
        <v>3536</v>
      </c>
      <c r="B1455" s="9" t="s">
        <v>3537</v>
      </c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</row>
    <row r="1456" spans="1:12">
      <c r="A1456" s="9" t="s">
        <v>3538</v>
      </c>
      <c r="B1456" s="9" t="s">
        <v>3539</v>
      </c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</row>
    <row r="1457" spans="1:12">
      <c r="A1457" s="9" t="s">
        <v>3540</v>
      </c>
      <c r="B1457" s="9" t="s">
        <v>3541</v>
      </c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</row>
    <row r="1458" spans="1:12">
      <c r="A1458" s="9" t="s">
        <v>3542</v>
      </c>
      <c r="B1458" s="9" t="s">
        <v>3543</v>
      </c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</row>
    <row r="1459" spans="1:12">
      <c r="A1459" s="9" t="s">
        <v>3544</v>
      </c>
      <c r="B1459" s="9" t="s">
        <v>3545</v>
      </c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</row>
    <row r="1460" spans="1:12">
      <c r="A1460" s="9" t="s">
        <v>3546</v>
      </c>
      <c r="B1460" s="9" t="s">
        <v>3547</v>
      </c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</row>
    <row r="1461" spans="1:12">
      <c r="A1461" s="9" t="s">
        <v>3548</v>
      </c>
      <c r="B1461" s="9" t="s">
        <v>3549</v>
      </c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</row>
    <row r="1462" spans="1:12">
      <c r="A1462" s="9" t="s">
        <v>3550</v>
      </c>
      <c r="B1462" s="9" t="s">
        <v>3551</v>
      </c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</row>
    <row r="1463" spans="1:12">
      <c r="A1463" s="9" t="s">
        <v>3552</v>
      </c>
      <c r="B1463" s="9" t="s">
        <v>3553</v>
      </c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</row>
    <row r="1464" spans="1:12">
      <c r="A1464" s="9" t="s">
        <v>3554</v>
      </c>
      <c r="B1464" s="9" t="s">
        <v>3555</v>
      </c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</row>
    <row r="1465" spans="1:12">
      <c r="A1465" s="9" t="s">
        <v>3556</v>
      </c>
      <c r="B1465" s="9" t="s">
        <v>3557</v>
      </c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</row>
    <row r="1466" spans="1:12">
      <c r="A1466" s="9" t="s">
        <v>3558</v>
      </c>
      <c r="B1466" s="9" t="s">
        <v>3559</v>
      </c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</row>
    <row r="1467" spans="1:12">
      <c r="A1467" s="9" t="s">
        <v>3560</v>
      </c>
      <c r="B1467" s="9" t="s">
        <v>3561</v>
      </c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</row>
    <row r="1468" spans="1:12">
      <c r="A1468" s="9" t="s">
        <v>3562</v>
      </c>
      <c r="B1468" s="9" t="s">
        <v>3563</v>
      </c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</row>
    <row r="1469" spans="1:12">
      <c r="A1469" s="9" t="s">
        <v>3564</v>
      </c>
      <c r="B1469" s="9" t="s">
        <v>3565</v>
      </c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</row>
    <row r="1470" spans="1:12">
      <c r="A1470" s="9" t="s">
        <v>3566</v>
      </c>
      <c r="B1470" s="9" t="s">
        <v>3567</v>
      </c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</row>
    <row r="1471" spans="1:12">
      <c r="A1471" s="9" t="s">
        <v>3568</v>
      </c>
      <c r="B1471" s="9" t="s">
        <v>3569</v>
      </c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</row>
    <row r="1472" spans="1:12">
      <c r="A1472" s="9" t="s">
        <v>3570</v>
      </c>
      <c r="B1472" s="9" t="s">
        <v>3571</v>
      </c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</row>
    <row r="1473" spans="1:12">
      <c r="A1473" s="9" t="s">
        <v>3572</v>
      </c>
      <c r="B1473" s="9" t="s">
        <v>3573</v>
      </c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</row>
    <row r="1474" spans="1:12">
      <c r="A1474" s="9" t="s">
        <v>3574</v>
      </c>
      <c r="B1474" s="9" t="s">
        <v>3575</v>
      </c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</row>
    <row r="1475" spans="1:12">
      <c r="A1475" s="9" t="s">
        <v>3576</v>
      </c>
      <c r="B1475" s="9" t="s">
        <v>3577</v>
      </c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</row>
    <row r="1476" spans="1:12">
      <c r="A1476" s="9" t="s">
        <v>3578</v>
      </c>
      <c r="B1476" s="9" t="s">
        <v>3579</v>
      </c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</row>
    <row r="1477" spans="1:12">
      <c r="A1477" s="9" t="s">
        <v>3580</v>
      </c>
      <c r="B1477" s="9" t="s">
        <v>3581</v>
      </c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</row>
    <row r="1478" spans="1:12">
      <c r="A1478" s="9" t="s">
        <v>3582</v>
      </c>
      <c r="B1478" s="9" t="s">
        <v>3583</v>
      </c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</row>
    <row r="1479" spans="1:12">
      <c r="A1479" s="9" t="s">
        <v>3584</v>
      </c>
      <c r="B1479" s="9" t="s">
        <v>3585</v>
      </c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</row>
    <row r="1480" spans="1:12">
      <c r="A1480" s="9" t="s">
        <v>3586</v>
      </c>
      <c r="B1480" s="9" t="s">
        <v>3587</v>
      </c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</row>
    <row r="1481" spans="1:12">
      <c r="A1481" s="9" t="s">
        <v>3588</v>
      </c>
      <c r="B1481" s="9" t="s">
        <v>3589</v>
      </c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</row>
    <row r="1482" spans="1:12">
      <c r="A1482" s="9" t="s">
        <v>3590</v>
      </c>
      <c r="B1482" s="9" t="s">
        <v>3591</v>
      </c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</row>
    <row r="1483" spans="1:12">
      <c r="A1483" s="9" t="s">
        <v>3592</v>
      </c>
      <c r="B1483" s="9" t="s">
        <v>3593</v>
      </c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</row>
    <row r="1484" spans="1:12">
      <c r="A1484" s="9" t="s">
        <v>3594</v>
      </c>
      <c r="B1484" s="9" t="s">
        <v>3595</v>
      </c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</row>
    <row r="1485" spans="1:12">
      <c r="A1485" s="9" t="s">
        <v>3596</v>
      </c>
      <c r="B1485" s="9" t="s">
        <v>3597</v>
      </c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</row>
    <row r="1486" spans="1:12">
      <c r="A1486" s="9" t="s">
        <v>3598</v>
      </c>
      <c r="B1486" s="9" t="s">
        <v>3599</v>
      </c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</row>
    <row r="1487" spans="1:12">
      <c r="A1487" s="9" t="s">
        <v>3600</v>
      </c>
      <c r="B1487" s="9" t="s">
        <v>3601</v>
      </c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</row>
    <row r="1488" spans="1:12">
      <c r="A1488" s="9" t="s">
        <v>3602</v>
      </c>
      <c r="B1488" s="9" t="s">
        <v>3603</v>
      </c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</row>
    <row r="1489" spans="1:12">
      <c r="A1489" s="9" t="s">
        <v>3604</v>
      </c>
      <c r="B1489" s="9" t="s">
        <v>3605</v>
      </c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</row>
    <row r="1490" spans="1:12">
      <c r="A1490" s="9" t="s">
        <v>3606</v>
      </c>
      <c r="B1490" s="9" t="s">
        <v>3607</v>
      </c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</row>
    <row r="1491" spans="1:12">
      <c r="A1491" s="9" t="s">
        <v>3608</v>
      </c>
      <c r="B1491" s="9" t="s">
        <v>3609</v>
      </c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</row>
    <row r="1492" spans="1:12">
      <c r="A1492" s="9" t="s">
        <v>3610</v>
      </c>
      <c r="B1492" s="9" t="s">
        <v>3611</v>
      </c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</row>
    <row r="1493" spans="1:12">
      <c r="A1493" s="9" t="s">
        <v>3612</v>
      </c>
      <c r="B1493" s="9" t="s">
        <v>3613</v>
      </c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</row>
    <row r="1494" spans="1:12">
      <c r="A1494" s="9" t="s">
        <v>3614</v>
      </c>
      <c r="B1494" s="9" t="s">
        <v>3615</v>
      </c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</row>
    <row r="1495" spans="1:12">
      <c r="A1495" s="9" t="s">
        <v>3616</v>
      </c>
      <c r="B1495" s="9" t="s">
        <v>3617</v>
      </c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</row>
    <row r="1496" spans="1:12">
      <c r="A1496" s="9" t="s">
        <v>3618</v>
      </c>
      <c r="B1496" s="9" t="s">
        <v>3619</v>
      </c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</row>
    <row r="1497" spans="1:12">
      <c r="A1497" s="9" t="s">
        <v>3620</v>
      </c>
      <c r="B1497" s="9" t="s">
        <v>3621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</row>
    <row r="1498" spans="1:12">
      <c r="A1498" s="9" t="s">
        <v>3622</v>
      </c>
      <c r="B1498" s="9" t="s">
        <v>3623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</row>
    <row r="1499" spans="1:12">
      <c r="A1499" s="9" t="s">
        <v>3624</v>
      </c>
      <c r="B1499" s="9" t="s">
        <v>3625</v>
      </c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</row>
    <row r="1500" spans="1:12">
      <c r="A1500" s="9" t="s">
        <v>3626</v>
      </c>
      <c r="B1500" s="9" t="s">
        <v>3627</v>
      </c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</row>
    <row r="1501" spans="1:12">
      <c r="A1501" s="9" t="s">
        <v>3628</v>
      </c>
      <c r="B1501" s="9" t="s">
        <v>3629</v>
      </c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</row>
    <row r="1502" spans="1:12">
      <c r="A1502" s="9" t="s">
        <v>3630</v>
      </c>
      <c r="B1502" s="9" t="s">
        <v>3631</v>
      </c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</row>
    <row r="1503" spans="1:12">
      <c r="A1503" s="9" t="s">
        <v>3632</v>
      </c>
      <c r="B1503" s="9" t="s">
        <v>3633</v>
      </c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</row>
    <row r="1504" spans="1:12">
      <c r="A1504" s="9" t="s">
        <v>3634</v>
      </c>
      <c r="B1504" s="9" t="s">
        <v>3635</v>
      </c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</row>
    <row r="1505" spans="1:12">
      <c r="A1505" s="9" t="s">
        <v>3636</v>
      </c>
      <c r="B1505" s="9" t="s">
        <v>3637</v>
      </c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</row>
    <row r="1506" spans="1:12">
      <c r="A1506" s="9" t="s">
        <v>3638</v>
      </c>
      <c r="B1506" s="9" t="s">
        <v>3639</v>
      </c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</row>
    <row r="1507" spans="1:12">
      <c r="A1507" s="9" t="s">
        <v>3640</v>
      </c>
      <c r="B1507" s="9" t="s">
        <v>3641</v>
      </c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</row>
    <row r="1508" spans="1:12">
      <c r="A1508" s="9" t="s">
        <v>3642</v>
      </c>
      <c r="B1508" s="9" t="s">
        <v>3643</v>
      </c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</row>
    <row r="1509" spans="1:12">
      <c r="A1509" s="9" t="s">
        <v>3644</v>
      </c>
      <c r="B1509" s="9" t="s">
        <v>3645</v>
      </c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</row>
    <row r="1510" spans="1:12">
      <c r="A1510" s="9" t="s">
        <v>3646</v>
      </c>
      <c r="B1510" s="9" t="s">
        <v>3647</v>
      </c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</row>
    <row r="1511" spans="1:12">
      <c r="A1511" s="9" t="s">
        <v>3648</v>
      </c>
      <c r="B1511" s="9" t="s">
        <v>3649</v>
      </c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</row>
    <row r="1512" spans="1:12">
      <c r="A1512" s="9" t="s">
        <v>3650</v>
      </c>
      <c r="B1512" s="9" t="s">
        <v>3651</v>
      </c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</row>
    <row r="1513" spans="1:12">
      <c r="A1513" s="9" t="s">
        <v>3652</v>
      </c>
      <c r="B1513" s="9" t="s">
        <v>3653</v>
      </c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</row>
    <row r="1514" spans="1:12">
      <c r="A1514" s="9" t="s">
        <v>3654</v>
      </c>
      <c r="B1514" s="9" t="s">
        <v>3655</v>
      </c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</row>
    <row r="1515" spans="1:12">
      <c r="A1515" s="9" t="s">
        <v>3656</v>
      </c>
      <c r="B1515" s="9" t="s">
        <v>3657</v>
      </c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</row>
    <row r="1516" spans="1:12">
      <c r="A1516" s="9" t="s">
        <v>3658</v>
      </c>
      <c r="B1516" s="9" t="s">
        <v>3659</v>
      </c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</row>
    <row r="1517" spans="1:12">
      <c r="A1517" s="9" t="s">
        <v>3660</v>
      </c>
      <c r="B1517" s="9" t="s">
        <v>3661</v>
      </c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</row>
    <row r="1518" spans="1:12">
      <c r="A1518" s="9" t="s">
        <v>3662</v>
      </c>
      <c r="B1518" s="9" t="s">
        <v>3663</v>
      </c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</row>
    <row r="1519" spans="1:12">
      <c r="A1519" s="9" t="s">
        <v>3664</v>
      </c>
      <c r="B1519" s="9" t="s">
        <v>3665</v>
      </c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</row>
    <row r="1520" spans="1:12">
      <c r="A1520" s="9" t="s">
        <v>3666</v>
      </c>
      <c r="B1520" s="9" t="s">
        <v>3667</v>
      </c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</row>
    <row r="1521" spans="1:12">
      <c r="A1521" s="9" t="s">
        <v>3668</v>
      </c>
      <c r="B1521" s="9" t="s">
        <v>3669</v>
      </c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</row>
    <row r="1522" spans="1:12">
      <c r="A1522" s="9" t="s">
        <v>3670</v>
      </c>
      <c r="B1522" s="9" t="s">
        <v>3671</v>
      </c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</row>
    <row r="1523" spans="1:12">
      <c r="A1523" s="9" t="s">
        <v>3672</v>
      </c>
      <c r="B1523" s="9" t="s">
        <v>3673</v>
      </c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</row>
    <row r="1524" spans="1:12">
      <c r="A1524" s="9" t="s">
        <v>3674</v>
      </c>
      <c r="B1524" s="9" t="s">
        <v>3675</v>
      </c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</row>
    <row r="1525" spans="1:12">
      <c r="A1525" s="9" t="s">
        <v>3676</v>
      </c>
      <c r="B1525" s="9" t="s">
        <v>3677</v>
      </c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</row>
    <row r="1526" spans="1:12">
      <c r="A1526" s="9" t="s">
        <v>3678</v>
      </c>
      <c r="B1526" s="9" t="s">
        <v>3679</v>
      </c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</row>
    <row r="1527" spans="1:12">
      <c r="A1527" s="9" t="s">
        <v>3680</v>
      </c>
      <c r="B1527" s="9" t="s">
        <v>3681</v>
      </c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</row>
    <row r="1528" spans="1:12">
      <c r="A1528" s="9" t="s">
        <v>3682</v>
      </c>
      <c r="B1528" s="9" t="s">
        <v>3683</v>
      </c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</row>
    <row r="1529" spans="1:12">
      <c r="A1529" s="9" t="s">
        <v>3684</v>
      </c>
      <c r="B1529" s="9" t="s">
        <v>3685</v>
      </c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</row>
    <row r="1530" spans="1:12">
      <c r="A1530" s="9" t="s">
        <v>3686</v>
      </c>
      <c r="B1530" s="9" t="s">
        <v>3687</v>
      </c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</row>
    <row r="1531" spans="1:12">
      <c r="A1531" s="9" t="s">
        <v>3688</v>
      </c>
      <c r="B1531" s="9" t="s">
        <v>3689</v>
      </c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</row>
    <row r="1532" spans="1:12">
      <c r="A1532" s="9" t="s">
        <v>3690</v>
      </c>
      <c r="B1532" s="9" t="s">
        <v>3691</v>
      </c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</row>
    <row r="1533" spans="1:12">
      <c r="A1533" s="9" t="s">
        <v>3692</v>
      </c>
      <c r="B1533" s="9" t="s">
        <v>3693</v>
      </c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</row>
    <row r="1534" spans="1:12">
      <c r="A1534" s="9" t="s">
        <v>3694</v>
      </c>
      <c r="B1534" s="9" t="s">
        <v>3695</v>
      </c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</row>
    <row r="1535" spans="1:12">
      <c r="A1535" s="9" t="s">
        <v>3696</v>
      </c>
      <c r="B1535" s="9" t="s">
        <v>3697</v>
      </c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</row>
    <row r="1536" spans="1:12">
      <c r="A1536" s="9" t="s">
        <v>3698</v>
      </c>
      <c r="B1536" s="9" t="s">
        <v>3699</v>
      </c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</row>
    <row r="1537" spans="1:12">
      <c r="A1537" s="9" t="s">
        <v>3700</v>
      </c>
      <c r="B1537" s="9" t="s">
        <v>3701</v>
      </c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</row>
    <row r="1538" spans="1:12">
      <c r="A1538" s="9" t="s">
        <v>3702</v>
      </c>
      <c r="B1538" s="9" t="s">
        <v>3703</v>
      </c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</row>
    <row r="1539" spans="1:12">
      <c r="A1539" s="9" t="s">
        <v>3704</v>
      </c>
      <c r="B1539" s="9" t="s">
        <v>3705</v>
      </c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</row>
    <row r="1540" spans="1:12">
      <c r="A1540" s="9" t="s">
        <v>3706</v>
      </c>
      <c r="B1540" s="9" t="s">
        <v>3707</v>
      </c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</row>
    <row r="1541" spans="1:12">
      <c r="A1541" s="9" t="s">
        <v>3708</v>
      </c>
      <c r="B1541" s="9" t="s">
        <v>3709</v>
      </c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</row>
    <row r="1542" spans="1:12">
      <c r="A1542" s="9" t="s">
        <v>3710</v>
      </c>
      <c r="B1542" s="9" t="s">
        <v>3711</v>
      </c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</row>
    <row r="1543" spans="1:12">
      <c r="A1543" s="9" t="s">
        <v>3712</v>
      </c>
      <c r="B1543" s="9" t="s">
        <v>3713</v>
      </c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</row>
    <row r="1544" spans="1:12">
      <c r="A1544" s="9" t="s">
        <v>3714</v>
      </c>
      <c r="B1544" s="9" t="s">
        <v>3715</v>
      </c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</row>
    <row r="1545" spans="1:12">
      <c r="A1545" s="9" t="s">
        <v>3716</v>
      </c>
      <c r="B1545" s="9" t="s">
        <v>3717</v>
      </c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</row>
    <row r="1546" spans="1:12">
      <c r="A1546" s="9" t="s">
        <v>3718</v>
      </c>
      <c r="B1546" s="9" t="s">
        <v>3719</v>
      </c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</row>
    <row r="1547" spans="1:12">
      <c r="A1547" s="9" t="s">
        <v>3720</v>
      </c>
      <c r="B1547" s="9" t="s">
        <v>3721</v>
      </c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</row>
    <row r="1548" spans="1:12">
      <c r="A1548" s="9" t="s">
        <v>3722</v>
      </c>
      <c r="B1548" s="9" t="s">
        <v>3723</v>
      </c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</row>
    <row r="1549" spans="1:12">
      <c r="A1549" s="9" t="s">
        <v>3724</v>
      </c>
      <c r="B1549" s="9" t="s">
        <v>3725</v>
      </c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</row>
    <row r="1550" spans="1:12">
      <c r="A1550" s="9" t="s">
        <v>3726</v>
      </c>
      <c r="B1550" s="9" t="s">
        <v>3727</v>
      </c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</row>
    <row r="1551" spans="1:12">
      <c r="A1551" s="9" t="s">
        <v>3728</v>
      </c>
      <c r="B1551" s="9" t="s">
        <v>3729</v>
      </c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</row>
    <row r="1552" spans="1:12">
      <c r="A1552" s="9" t="s">
        <v>3730</v>
      </c>
      <c r="B1552" s="9" t="s">
        <v>3731</v>
      </c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</row>
    <row r="1553" spans="1:12">
      <c r="A1553" s="9" t="s">
        <v>3732</v>
      </c>
      <c r="B1553" s="9" t="s">
        <v>3733</v>
      </c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</row>
    <row r="1554" spans="1:12">
      <c r="A1554" s="9" t="s">
        <v>3734</v>
      </c>
      <c r="B1554" s="9" t="s">
        <v>3735</v>
      </c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</row>
    <row r="1555" spans="1:12">
      <c r="A1555" s="9" t="s">
        <v>3736</v>
      </c>
      <c r="B1555" s="9" t="s">
        <v>3737</v>
      </c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</row>
    <row r="1556" spans="1:12">
      <c r="A1556" s="9" t="s">
        <v>3738</v>
      </c>
      <c r="B1556" s="9" t="s">
        <v>3739</v>
      </c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</row>
    <row r="1557" spans="1:12">
      <c r="A1557" s="9" t="s">
        <v>3740</v>
      </c>
      <c r="B1557" s="9" t="s">
        <v>3741</v>
      </c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</row>
    <row r="1558" spans="1:12">
      <c r="A1558" s="9" t="s">
        <v>3742</v>
      </c>
      <c r="B1558" s="9" t="s">
        <v>3743</v>
      </c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</row>
    <row r="1559" spans="1:12">
      <c r="A1559" s="9" t="s">
        <v>3744</v>
      </c>
      <c r="B1559" s="9" t="s">
        <v>3745</v>
      </c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</row>
    <row r="1560" spans="1:12">
      <c r="A1560" s="9" t="s">
        <v>3746</v>
      </c>
      <c r="B1560" s="9" t="s">
        <v>3747</v>
      </c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</row>
    <row r="1561" spans="1:12">
      <c r="A1561" s="9" t="s">
        <v>3748</v>
      </c>
      <c r="B1561" s="9" t="s">
        <v>3749</v>
      </c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</row>
    <row r="1562" spans="1:12">
      <c r="A1562" s="9" t="s">
        <v>3750</v>
      </c>
      <c r="B1562" s="9" t="s">
        <v>3751</v>
      </c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</row>
    <row r="1563" spans="1:12">
      <c r="A1563" s="9" t="s">
        <v>3752</v>
      </c>
      <c r="B1563" s="9" t="s">
        <v>3753</v>
      </c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</row>
    <row r="1564" spans="1:12">
      <c r="A1564" s="9" t="s">
        <v>3754</v>
      </c>
      <c r="B1564" s="9" t="s">
        <v>3755</v>
      </c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</row>
    <row r="1565" spans="1:12">
      <c r="A1565" s="9" t="s">
        <v>3756</v>
      </c>
      <c r="B1565" s="9" t="s">
        <v>3757</v>
      </c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</row>
    <row r="1566" spans="1:12">
      <c r="A1566" s="9" t="s">
        <v>3758</v>
      </c>
      <c r="B1566" s="9" t="s">
        <v>3759</v>
      </c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</row>
    <row r="1567" spans="1:12">
      <c r="A1567" s="9" t="s">
        <v>3760</v>
      </c>
      <c r="B1567" s="9" t="s">
        <v>3761</v>
      </c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</row>
    <row r="1568" spans="1:12">
      <c r="A1568" s="9" t="s">
        <v>3762</v>
      </c>
      <c r="B1568" s="9" t="s">
        <v>3763</v>
      </c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</row>
    <row r="1569" spans="1:12">
      <c r="A1569" s="9" t="s">
        <v>3764</v>
      </c>
      <c r="B1569" s="9" t="s">
        <v>3765</v>
      </c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</row>
    <row r="1570" spans="1:12">
      <c r="A1570" s="9" t="s">
        <v>3766</v>
      </c>
      <c r="B1570" s="9" t="s">
        <v>3767</v>
      </c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</row>
    <row r="1571" spans="1:12">
      <c r="A1571" s="9" t="s">
        <v>3768</v>
      </c>
      <c r="B1571" s="9" t="s">
        <v>3769</v>
      </c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</row>
    <row r="1572" spans="1:12">
      <c r="A1572" s="9" t="s">
        <v>3770</v>
      </c>
      <c r="B1572" s="9" t="s">
        <v>3771</v>
      </c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</row>
    <row r="1573" spans="1:12">
      <c r="A1573" s="9" t="s">
        <v>3772</v>
      </c>
      <c r="B1573" s="9" t="s">
        <v>3773</v>
      </c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</row>
    <row r="1574" spans="1:12">
      <c r="A1574" s="9" t="s">
        <v>3774</v>
      </c>
      <c r="B1574" s="9" t="s">
        <v>3775</v>
      </c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</row>
    <row r="1575" spans="1:12">
      <c r="A1575" s="9" t="s">
        <v>3776</v>
      </c>
      <c r="B1575" s="9" t="s">
        <v>3777</v>
      </c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</row>
    <row r="1576" spans="1:12">
      <c r="A1576" s="9" t="s">
        <v>3778</v>
      </c>
      <c r="B1576" s="9" t="s">
        <v>3779</v>
      </c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</row>
    <row r="1577" spans="1:12">
      <c r="A1577" s="9" t="s">
        <v>3780</v>
      </c>
      <c r="B1577" s="9" t="s">
        <v>3781</v>
      </c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</row>
    <row r="1578" spans="1:12">
      <c r="A1578" s="9" t="s">
        <v>3782</v>
      </c>
      <c r="B1578" s="9" t="s">
        <v>3783</v>
      </c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</row>
    <row r="1579" spans="1:12">
      <c r="A1579" s="9" t="s">
        <v>3784</v>
      </c>
      <c r="B1579" s="9" t="s">
        <v>3785</v>
      </c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</row>
    <row r="1580" spans="1:12">
      <c r="A1580" s="9" t="s">
        <v>3786</v>
      </c>
      <c r="B1580" s="9" t="s">
        <v>3787</v>
      </c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</row>
    <row r="1581" spans="1:12">
      <c r="A1581" s="9" t="s">
        <v>3788</v>
      </c>
      <c r="B1581" s="9" t="s">
        <v>3789</v>
      </c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</row>
    <row r="1582" spans="1:12">
      <c r="A1582" s="9" t="s">
        <v>3790</v>
      </c>
      <c r="B1582" s="9" t="s">
        <v>3791</v>
      </c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</row>
    <row r="1583" spans="1:12">
      <c r="A1583" s="9" t="s">
        <v>3792</v>
      </c>
      <c r="B1583" s="9" t="s">
        <v>3793</v>
      </c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</row>
    <row r="1584" spans="1:12">
      <c r="A1584" s="9" t="s">
        <v>3794</v>
      </c>
      <c r="B1584" s="9" t="s">
        <v>3795</v>
      </c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</row>
    <row r="1585" spans="1:12">
      <c r="A1585" s="9" t="s">
        <v>3796</v>
      </c>
      <c r="B1585" s="9" t="s">
        <v>3797</v>
      </c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</row>
    <row r="1586" spans="1:12">
      <c r="A1586" s="9" t="s">
        <v>3798</v>
      </c>
      <c r="B1586" s="9" t="s">
        <v>3799</v>
      </c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</row>
    <row r="1587" spans="1:12">
      <c r="A1587" s="9" t="s">
        <v>3800</v>
      </c>
      <c r="B1587" s="9" t="s">
        <v>3801</v>
      </c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</row>
    <row r="1588" spans="1:12">
      <c r="A1588" s="9" t="s">
        <v>3802</v>
      </c>
      <c r="B1588" s="9" t="s">
        <v>3803</v>
      </c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</row>
    <row r="1589" spans="1:12">
      <c r="A1589" s="9" t="s">
        <v>3804</v>
      </c>
      <c r="B1589" s="9" t="s">
        <v>3805</v>
      </c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</row>
    <row r="1590" spans="1:12">
      <c r="A1590" s="9" t="s">
        <v>3806</v>
      </c>
      <c r="B1590" s="9" t="s">
        <v>3807</v>
      </c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</row>
    <row r="1591" spans="1:12">
      <c r="A1591" s="9" t="s">
        <v>3808</v>
      </c>
      <c r="B1591" s="9" t="s">
        <v>3809</v>
      </c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</row>
    <row r="1592" spans="1:12">
      <c r="A1592" s="9" t="s">
        <v>3810</v>
      </c>
      <c r="B1592" s="9" t="s">
        <v>3811</v>
      </c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</row>
    <row r="1593" spans="1:12">
      <c r="A1593" s="9" t="s">
        <v>3812</v>
      </c>
      <c r="B1593" s="9" t="s">
        <v>3813</v>
      </c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</row>
    <row r="1594" spans="1:12">
      <c r="A1594" s="9" t="s">
        <v>3814</v>
      </c>
      <c r="B1594" s="9" t="s">
        <v>3815</v>
      </c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</row>
    <row r="1595" spans="1:12">
      <c r="A1595" s="9" t="s">
        <v>3816</v>
      </c>
      <c r="B1595" s="9" t="s">
        <v>3817</v>
      </c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</row>
    <row r="1596" spans="1:12">
      <c r="A1596" s="9" t="s">
        <v>3818</v>
      </c>
      <c r="B1596" s="9" t="s">
        <v>3819</v>
      </c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</row>
    <row r="1597" spans="1:12">
      <c r="A1597" s="9" t="s">
        <v>3820</v>
      </c>
      <c r="B1597" s="9" t="s">
        <v>3821</v>
      </c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</row>
    <row r="1598" spans="1:12">
      <c r="A1598" s="9" t="s">
        <v>3822</v>
      </c>
      <c r="B1598" s="9" t="s">
        <v>3823</v>
      </c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</row>
    <row r="1599" spans="1:12">
      <c r="A1599" s="9" t="s">
        <v>3824</v>
      </c>
      <c r="B1599" s="9" t="s">
        <v>3825</v>
      </c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</row>
    <row r="1600" spans="1:12">
      <c r="A1600" s="9" t="s">
        <v>3826</v>
      </c>
      <c r="B1600" s="9" t="s">
        <v>3827</v>
      </c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</row>
    <row r="1601" spans="1:12">
      <c r="A1601" s="9" t="s">
        <v>3828</v>
      </c>
      <c r="B1601" s="9" t="s">
        <v>3829</v>
      </c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</row>
    <row r="1602" spans="1:12">
      <c r="A1602" s="9" t="s">
        <v>3830</v>
      </c>
      <c r="B1602" s="9" t="s">
        <v>3831</v>
      </c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</row>
    <row r="1603" spans="1:12">
      <c r="A1603" s="9" t="s">
        <v>3832</v>
      </c>
      <c r="B1603" s="9" t="s">
        <v>3833</v>
      </c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</row>
    <row r="1604" spans="1:12">
      <c r="A1604" s="9" t="s">
        <v>3834</v>
      </c>
      <c r="B1604" s="9" t="s">
        <v>3835</v>
      </c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</row>
    <row r="1605" spans="1:12">
      <c r="A1605" s="9" t="s">
        <v>3836</v>
      </c>
      <c r="B1605" s="9" t="s">
        <v>3837</v>
      </c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</row>
    <row r="1606" spans="1:12">
      <c r="A1606" s="9" t="s">
        <v>3838</v>
      </c>
      <c r="B1606" s="9" t="s">
        <v>3839</v>
      </c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</row>
    <row r="1607" spans="1:12">
      <c r="A1607" s="9" t="s">
        <v>3840</v>
      </c>
      <c r="B1607" s="9" t="s">
        <v>3841</v>
      </c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</row>
    <row r="1608" spans="1:12">
      <c r="A1608" s="9" t="s">
        <v>3842</v>
      </c>
      <c r="B1608" s="9" t="s">
        <v>3843</v>
      </c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</row>
    <row r="1609" spans="1:12">
      <c r="A1609" s="9" t="s">
        <v>3844</v>
      </c>
      <c r="B1609" s="9" t="s">
        <v>3845</v>
      </c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</row>
    <row r="1610" spans="1:12">
      <c r="A1610" s="9" t="s">
        <v>3846</v>
      </c>
      <c r="B1610" s="9" t="s">
        <v>3847</v>
      </c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</row>
    <row r="1611" spans="1:12">
      <c r="A1611" s="9" t="s">
        <v>3848</v>
      </c>
      <c r="B1611" s="9" t="s">
        <v>3849</v>
      </c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</row>
    <row r="1612" spans="1:12">
      <c r="A1612" s="9" t="s">
        <v>3850</v>
      </c>
      <c r="B1612" s="9" t="s">
        <v>3851</v>
      </c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</row>
    <row r="1613" spans="1:12">
      <c r="A1613" s="9" t="s">
        <v>3852</v>
      </c>
      <c r="B1613" s="9" t="s">
        <v>3853</v>
      </c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</row>
    <row r="1614" spans="1:12">
      <c r="A1614" s="9" t="s">
        <v>3854</v>
      </c>
      <c r="B1614" s="9" t="s">
        <v>3855</v>
      </c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</row>
    <row r="1615" spans="1:12">
      <c r="A1615" s="9" t="s">
        <v>3856</v>
      </c>
      <c r="B1615" s="9" t="s">
        <v>3857</v>
      </c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</row>
    <row r="1616" spans="1:12">
      <c r="A1616" s="9" t="s">
        <v>3858</v>
      </c>
      <c r="B1616" s="9" t="s">
        <v>3859</v>
      </c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</row>
    <row r="1617" spans="1:12">
      <c r="A1617" s="9" t="s">
        <v>3860</v>
      </c>
      <c r="B1617" s="9" t="s">
        <v>3861</v>
      </c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</row>
    <row r="1618" spans="1:12">
      <c r="A1618" s="9" t="s">
        <v>3862</v>
      </c>
      <c r="B1618" s="9" t="s">
        <v>3863</v>
      </c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</row>
    <row r="1619" spans="1:12">
      <c r="A1619" s="9" t="s">
        <v>3864</v>
      </c>
      <c r="B1619" s="9" t="s">
        <v>3865</v>
      </c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</row>
    <row r="1620" spans="1:12">
      <c r="A1620" s="9" t="s">
        <v>3866</v>
      </c>
      <c r="B1620" s="9" t="s">
        <v>3867</v>
      </c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</row>
    <row r="1621" spans="1:12">
      <c r="A1621" s="9" t="s">
        <v>3868</v>
      </c>
      <c r="B1621" s="9" t="s">
        <v>3869</v>
      </c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</row>
    <row r="1622" spans="1:12">
      <c r="A1622" s="9" t="s">
        <v>3870</v>
      </c>
      <c r="B1622" s="9" t="s">
        <v>3871</v>
      </c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</row>
    <row r="1623" spans="1:12">
      <c r="A1623" s="9" t="s">
        <v>3872</v>
      </c>
      <c r="B1623" s="9" t="s">
        <v>3873</v>
      </c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</row>
    <row r="1624" spans="1:12">
      <c r="A1624" s="9" t="s">
        <v>3874</v>
      </c>
      <c r="B1624" s="9" t="s">
        <v>3875</v>
      </c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</row>
    <row r="1625" spans="1:12">
      <c r="A1625" s="9" t="s">
        <v>3876</v>
      </c>
      <c r="B1625" s="9" t="s">
        <v>3877</v>
      </c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</row>
    <row r="1626" spans="1:12">
      <c r="A1626" s="9" t="s">
        <v>3878</v>
      </c>
      <c r="B1626" s="9" t="s">
        <v>3879</v>
      </c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</row>
    <row r="1627" spans="1:12">
      <c r="A1627" s="9" t="s">
        <v>3880</v>
      </c>
      <c r="B1627" s="9" t="s">
        <v>3881</v>
      </c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</row>
    <row r="1628" spans="1:12">
      <c r="A1628" s="9" t="s">
        <v>3882</v>
      </c>
      <c r="B1628" s="9" t="s">
        <v>3883</v>
      </c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</row>
    <row r="1629" spans="1:12">
      <c r="A1629" s="9" t="s">
        <v>3884</v>
      </c>
      <c r="B1629" s="9" t="s">
        <v>3885</v>
      </c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</row>
    <row r="1630" spans="1:12">
      <c r="A1630" s="9" t="s">
        <v>3886</v>
      </c>
      <c r="B1630" s="9" t="s">
        <v>3887</v>
      </c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</row>
    <row r="1631" spans="1:12">
      <c r="A1631" s="9" t="s">
        <v>3888</v>
      </c>
      <c r="B1631" s="9" t="s">
        <v>3889</v>
      </c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</row>
    <row r="1632" spans="1:12">
      <c r="A1632" s="9" t="s">
        <v>3890</v>
      </c>
      <c r="B1632" s="9" t="s">
        <v>3891</v>
      </c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</row>
    <row r="1633" spans="1:12">
      <c r="A1633" s="9" t="s">
        <v>3892</v>
      </c>
      <c r="B1633" s="9" t="s">
        <v>3893</v>
      </c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</row>
    <row r="1634" spans="1:12">
      <c r="A1634" s="9" t="s">
        <v>3894</v>
      </c>
      <c r="B1634" s="9" t="s">
        <v>3895</v>
      </c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</row>
    <row r="1635" spans="1:12">
      <c r="A1635" s="9" t="s">
        <v>3896</v>
      </c>
      <c r="B1635" s="9" t="s">
        <v>3897</v>
      </c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</row>
    <row r="1636" spans="1:12">
      <c r="A1636" s="9" t="s">
        <v>3898</v>
      </c>
      <c r="B1636" s="9" t="s">
        <v>3899</v>
      </c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</row>
    <row r="1637" spans="1:12">
      <c r="A1637" s="9" t="s">
        <v>3900</v>
      </c>
      <c r="B1637" s="9" t="s">
        <v>3901</v>
      </c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</row>
    <row r="1638" spans="1:12">
      <c r="A1638" s="9" t="s">
        <v>3902</v>
      </c>
      <c r="B1638" s="9" t="s">
        <v>3903</v>
      </c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</row>
    <row r="1639" spans="1:12">
      <c r="A1639" s="9" t="s">
        <v>3904</v>
      </c>
      <c r="B1639" s="9" t="s">
        <v>3905</v>
      </c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</row>
    <row r="1640" spans="1:12">
      <c r="A1640" s="9" t="s">
        <v>3906</v>
      </c>
      <c r="B1640" s="9" t="s">
        <v>3907</v>
      </c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</row>
    <row r="1641" spans="1:12">
      <c r="A1641" s="9" t="s">
        <v>3908</v>
      </c>
      <c r="B1641" s="9" t="s">
        <v>3909</v>
      </c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</row>
    <row r="1642" spans="1:12">
      <c r="A1642" s="9" t="s">
        <v>3910</v>
      </c>
      <c r="B1642" s="9" t="s">
        <v>3911</v>
      </c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</row>
    <row r="1643" spans="1:12">
      <c r="A1643" s="9" t="s">
        <v>3912</v>
      </c>
      <c r="B1643" s="9" t="s">
        <v>3913</v>
      </c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</row>
    <row r="1644" spans="1:12">
      <c r="A1644" s="9" t="s">
        <v>3914</v>
      </c>
      <c r="B1644" s="9" t="s">
        <v>3915</v>
      </c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</row>
    <row r="1645" spans="1:12">
      <c r="A1645" s="9" t="s">
        <v>3916</v>
      </c>
      <c r="B1645" s="9" t="s">
        <v>3917</v>
      </c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</row>
    <row r="1646" spans="1:12">
      <c r="A1646" s="9" t="s">
        <v>3918</v>
      </c>
      <c r="B1646" s="9" t="s">
        <v>3919</v>
      </c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</row>
    <row r="1647" spans="1:12">
      <c r="A1647" s="9" t="s">
        <v>3920</v>
      </c>
      <c r="B1647" s="9" t="s">
        <v>3921</v>
      </c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</row>
    <row r="1648" spans="1:12">
      <c r="A1648" s="9" t="s">
        <v>3922</v>
      </c>
      <c r="B1648" s="9" t="s">
        <v>3923</v>
      </c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</row>
    <row r="1649" spans="1:12">
      <c r="A1649" s="9" t="s">
        <v>3924</v>
      </c>
      <c r="B1649" s="9" t="s">
        <v>3925</v>
      </c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</row>
    <row r="1650" spans="1:12">
      <c r="A1650" s="9" t="s">
        <v>3926</v>
      </c>
      <c r="B1650" s="9" t="s">
        <v>3927</v>
      </c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</row>
    <row r="1651" spans="1:12">
      <c r="A1651" s="9" t="s">
        <v>3928</v>
      </c>
      <c r="B1651" s="9" t="s">
        <v>3929</v>
      </c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</row>
    <row r="1652" spans="1:12">
      <c r="A1652" s="9" t="s">
        <v>3930</v>
      </c>
      <c r="B1652" s="9" t="s">
        <v>3931</v>
      </c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</row>
    <row r="1653" spans="1:12">
      <c r="A1653" s="9" t="s">
        <v>3932</v>
      </c>
      <c r="B1653" s="9" t="s">
        <v>3933</v>
      </c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</row>
    <row r="1654" spans="1:12">
      <c r="A1654" s="9" t="s">
        <v>3934</v>
      </c>
      <c r="B1654" s="9" t="s">
        <v>3935</v>
      </c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</row>
    <row r="1655" spans="1:12">
      <c r="A1655" s="9" t="s">
        <v>3936</v>
      </c>
      <c r="B1655" s="9" t="s">
        <v>3937</v>
      </c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</row>
    <row r="1656" spans="1:12">
      <c r="A1656" s="9" t="s">
        <v>3938</v>
      </c>
      <c r="B1656" s="9" t="s">
        <v>3939</v>
      </c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</row>
    <row r="1657" spans="1:12">
      <c r="A1657" s="9" t="s">
        <v>3940</v>
      </c>
      <c r="B1657" s="9" t="s">
        <v>3941</v>
      </c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</row>
    <row r="1658" spans="1:12">
      <c r="A1658" s="9" t="s">
        <v>3942</v>
      </c>
      <c r="B1658" s="9" t="s">
        <v>3943</v>
      </c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</row>
    <row r="1659" spans="1:12">
      <c r="A1659" s="9" t="s">
        <v>3944</v>
      </c>
      <c r="B1659" s="9" t="s">
        <v>3945</v>
      </c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</row>
    <row r="1660" spans="1:12">
      <c r="A1660" s="9" t="s">
        <v>3946</v>
      </c>
      <c r="B1660" s="9" t="s">
        <v>3947</v>
      </c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</row>
    <row r="1661" spans="1:12">
      <c r="A1661" s="9" t="s">
        <v>3948</v>
      </c>
      <c r="B1661" s="9" t="s">
        <v>3949</v>
      </c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</row>
    <row r="1662" spans="1:12">
      <c r="A1662" s="9" t="s">
        <v>3950</v>
      </c>
      <c r="B1662" s="9" t="s">
        <v>3951</v>
      </c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</row>
    <row r="1663" spans="1:12">
      <c r="A1663" s="9" t="s">
        <v>3952</v>
      </c>
      <c r="B1663" s="9" t="s">
        <v>3953</v>
      </c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</row>
    <row r="1664" spans="1:12">
      <c r="A1664" s="9" t="s">
        <v>3954</v>
      </c>
      <c r="B1664" s="9" t="s">
        <v>3955</v>
      </c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</row>
    <row r="1665" spans="1:12">
      <c r="A1665" s="9" t="s">
        <v>3956</v>
      </c>
      <c r="B1665" s="9" t="s">
        <v>3957</v>
      </c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</row>
    <row r="1666" spans="1:12">
      <c r="A1666" s="9" t="s">
        <v>3958</v>
      </c>
      <c r="B1666" s="9" t="s">
        <v>3959</v>
      </c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</row>
    <row r="1667" spans="1:12">
      <c r="A1667" s="9" t="s">
        <v>3960</v>
      </c>
      <c r="B1667" s="9" t="s">
        <v>3961</v>
      </c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</row>
    <row r="1668" spans="1:12">
      <c r="A1668" s="9" t="s">
        <v>3962</v>
      </c>
      <c r="B1668" s="9" t="s">
        <v>3963</v>
      </c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</row>
    <row r="1669" spans="1:12">
      <c r="A1669" s="9" t="s">
        <v>3964</v>
      </c>
      <c r="B1669" s="9" t="s">
        <v>3965</v>
      </c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</row>
    <row r="1670" spans="1:12">
      <c r="A1670" s="9" t="s">
        <v>3966</v>
      </c>
      <c r="B1670" s="9" t="s">
        <v>3967</v>
      </c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</row>
    <row r="1671" spans="1:12">
      <c r="A1671" s="9" t="s">
        <v>3968</v>
      </c>
      <c r="B1671" s="9" t="s">
        <v>3969</v>
      </c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</row>
    <row r="1672" spans="1:12">
      <c r="A1672" s="9" t="s">
        <v>3970</v>
      </c>
      <c r="B1672" s="9" t="s">
        <v>3971</v>
      </c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</row>
    <row r="1673" spans="1:12">
      <c r="A1673" s="9" t="s">
        <v>3972</v>
      </c>
      <c r="B1673" s="9" t="s">
        <v>3973</v>
      </c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</row>
    <row r="1674" spans="1:12">
      <c r="A1674" s="9" t="s">
        <v>3974</v>
      </c>
      <c r="B1674" s="9" t="s">
        <v>3975</v>
      </c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</row>
    <row r="1675" spans="1:12">
      <c r="A1675" s="9" t="s">
        <v>3976</v>
      </c>
      <c r="B1675" s="9" t="s">
        <v>3977</v>
      </c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</row>
    <row r="1676" spans="1:12">
      <c r="A1676" s="9" t="s">
        <v>3978</v>
      </c>
      <c r="B1676" s="9" t="s">
        <v>3979</v>
      </c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</row>
    <row r="1677" spans="1:12">
      <c r="A1677" s="9" t="s">
        <v>3980</v>
      </c>
      <c r="B1677" s="9" t="s">
        <v>3981</v>
      </c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</row>
    <row r="1678" spans="1:12">
      <c r="A1678" s="9" t="s">
        <v>3982</v>
      </c>
      <c r="B1678" s="9" t="s">
        <v>3983</v>
      </c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</row>
    <row r="1679" spans="1:12">
      <c r="A1679" s="9" t="s">
        <v>3984</v>
      </c>
      <c r="B1679" s="9" t="s">
        <v>3985</v>
      </c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</row>
    <row r="1680" spans="1:12">
      <c r="A1680" s="9" t="s">
        <v>3986</v>
      </c>
      <c r="B1680" s="9" t="s">
        <v>3987</v>
      </c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</row>
    <row r="1681" spans="1:12">
      <c r="A1681" s="9" t="s">
        <v>3988</v>
      </c>
      <c r="B1681" s="9" t="s">
        <v>3989</v>
      </c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</row>
    <row r="1682" spans="1:12">
      <c r="A1682" s="9" t="s">
        <v>3990</v>
      </c>
      <c r="B1682" s="9" t="s">
        <v>3991</v>
      </c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</row>
    <row r="1683" spans="1:12">
      <c r="A1683" s="9" t="s">
        <v>3992</v>
      </c>
      <c r="B1683" s="9" t="s">
        <v>3993</v>
      </c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</row>
    <row r="1684" spans="1:12">
      <c r="A1684" s="9" t="s">
        <v>3994</v>
      </c>
      <c r="B1684" s="9" t="s">
        <v>3995</v>
      </c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</row>
    <row r="1685" spans="1:12">
      <c r="A1685" s="9" t="s">
        <v>3996</v>
      </c>
      <c r="B1685" s="9" t="s">
        <v>3997</v>
      </c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</row>
    <row r="1686" spans="1:12">
      <c r="A1686" s="9" t="s">
        <v>3998</v>
      </c>
      <c r="B1686" s="9" t="s">
        <v>3999</v>
      </c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</row>
    <row r="1687" spans="1:12">
      <c r="A1687" s="9" t="s">
        <v>4000</v>
      </c>
      <c r="B1687" s="9" t="s">
        <v>4001</v>
      </c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</row>
    <row r="1688" spans="1:12">
      <c r="A1688" s="9" t="s">
        <v>4002</v>
      </c>
      <c r="B1688" s="9" t="s">
        <v>4003</v>
      </c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</row>
    <row r="1689" spans="1:12">
      <c r="A1689" s="9" t="s">
        <v>4004</v>
      </c>
      <c r="B1689" s="9" t="s">
        <v>4005</v>
      </c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</row>
    <row r="1690" spans="1:12">
      <c r="A1690" s="9" t="s">
        <v>4006</v>
      </c>
      <c r="B1690" s="9" t="s">
        <v>4007</v>
      </c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</row>
    <row r="1691" spans="1:12">
      <c r="A1691" s="9" t="s">
        <v>4008</v>
      </c>
      <c r="B1691" s="9" t="s">
        <v>4009</v>
      </c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</row>
    <row r="1692" spans="1:12">
      <c r="A1692" s="9" t="s">
        <v>4010</v>
      </c>
      <c r="B1692" s="9" t="s">
        <v>4011</v>
      </c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</row>
    <row r="1693" spans="1:12">
      <c r="A1693" s="9" t="s">
        <v>4012</v>
      </c>
      <c r="B1693" s="9" t="s">
        <v>4013</v>
      </c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</row>
    <row r="1694" spans="1:12">
      <c r="A1694" s="9" t="s">
        <v>4014</v>
      </c>
      <c r="B1694" s="9" t="s">
        <v>4015</v>
      </c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</row>
    <row r="1695" spans="1:12">
      <c r="A1695" s="9" t="s">
        <v>4016</v>
      </c>
      <c r="B1695" s="9" t="s">
        <v>4017</v>
      </c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</row>
    <row r="1696" spans="1:12">
      <c r="A1696" s="9" t="s">
        <v>4018</v>
      </c>
      <c r="B1696" s="9" t="s">
        <v>4019</v>
      </c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</row>
    <row r="1697" spans="1:12">
      <c r="A1697" s="9" t="s">
        <v>4020</v>
      </c>
      <c r="B1697" s="9" t="s">
        <v>4021</v>
      </c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</row>
    <row r="1698" spans="1:12">
      <c r="A1698" s="9" t="s">
        <v>4022</v>
      </c>
      <c r="B1698" s="9" t="s">
        <v>4023</v>
      </c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</row>
    <row r="1699" spans="1:12">
      <c r="A1699" s="9" t="s">
        <v>4024</v>
      </c>
      <c r="B1699" s="9" t="s">
        <v>4025</v>
      </c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</row>
    <row r="1700" spans="1:12">
      <c r="A1700" s="9" t="s">
        <v>4026</v>
      </c>
      <c r="B1700" s="9" t="s">
        <v>4027</v>
      </c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</row>
    <row r="1701" spans="1:12">
      <c r="A1701" s="9" t="s">
        <v>4028</v>
      </c>
      <c r="B1701" s="9" t="s">
        <v>4029</v>
      </c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</row>
    <row r="1702" spans="1:12">
      <c r="A1702" s="9" t="s">
        <v>4030</v>
      </c>
      <c r="B1702" s="9" t="s">
        <v>4031</v>
      </c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</row>
    <row r="1703" spans="1:12">
      <c r="A1703" s="9" t="s">
        <v>4032</v>
      </c>
      <c r="B1703" s="9" t="s">
        <v>4033</v>
      </c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</row>
    <row r="1704" spans="1:12">
      <c r="A1704" s="9" t="s">
        <v>4034</v>
      </c>
      <c r="B1704" s="9" t="s">
        <v>4035</v>
      </c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</row>
    <row r="1705" spans="1:12">
      <c r="A1705" s="9" t="s">
        <v>4036</v>
      </c>
      <c r="B1705" s="9" t="s">
        <v>4037</v>
      </c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</row>
    <row r="1706" spans="1:12">
      <c r="A1706" s="9" t="s">
        <v>4038</v>
      </c>
      <c r="B1706" s="9" t="s">
        <v>4039</v>
      </c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</row>
    <row r="1707" spans="1:12">
      <c r="A1707" s="9" t="s">
        <v>4040</v>
      </c>
      <c r="B1707" s="9" t="s">
        <v>4041</v>
      </c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</row>
    <row r="1708" spans="1:12">
      <c r="A1708" s="9" t="s">
        <v>4042</v>
      </c>
      <c r="B1708" s="9" t="s">
        <v>4043</v>
      </c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</row>
    <row r="1709" spans="1:12">
      <c r="A1709" s="9" t="s">
        <v>4044</v>
      </c>
      <c r="B1709" s="9" t="s">
        <v>4045</v>
      </c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</row>
    <row r="1710" spans="1:12">
      <c r="A1710" s="9" t="s">
        <v>4046</v>
      </c>
      <c r="B1710" s="9" t="s">
        <v>4047</v>
      </c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</row>
    <row r="1711" spans="1:12">
      <c r="A1711" s="9" t="s">
        <v>4048</v>
      </c>
      <c r="B1711" s="9" t="s">
        <v>4049</v>
      </c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</row>
    <row r="1712" spans="1:12">
      <c r="A1712" s="9" t="s">
        <v>4050</v>
      </c>
      <c r="B1712" s="9" t="s">
        <v>4051</v>
      </c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</row>
    <row r="1713" spans="1:12">
      <c r="A1713" s="9" t="s">
        <v>4052</v>
      </c>
      <c r="B1713" s="9" t="s">
        <v>4053</v>
      </c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</row>
    <row r="1714" spans="1:12">
      <c r="A1714" s="9" t="s">
        <v>4054</v>
      </c>
      <c r="B1714" s="9" t="s">
        <v>4055</v>
      </c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</row>
    <row r="1715" spans="1:12">
      <c r="A1715" s="9" t="s">
        <v>4056</v>
      </c>
      <c r="B1715" s="9" t="s">
        <v>4057</v>
      </c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</row>
    <row r="1716" spans="1:12">
      <c r="A1716" s="9" t="s">
        <v>4058</v>
      </c>
      <c r="B1716" s="9" t="s">
        <v>4059</v>
      </c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</row>
    <row r="1717" spans="1:12">
      <c r="A1717" s="9" t="s">
        <v>4060</v>
      </c>
      <c r="B1717" s="9" t="s">
        <v>4061</v>
      </c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</row>
    <row r="1718" spans="1:12">
      <c r="A1718" s="9" t="s">
        <v>4062</v>
      </c>
      <c r="B1718" s="9" t="s">
        <v>4063</v>
      </c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</row>
    <row r="1719" spans="1:12">
      <c r="A1719" s="9" t="s">
        <v>4064</v>
      </c>
      <c r="B1719" s="9" t="s">
        <v>4065</v>
      </c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</row>
    <row r="1720" spans="1:12">
      <c r="A1720" s="9" t="s">
        <v>4066</v>
      </c>
      <c r="B1720" s="9" t="s">
        <v>4067</v>
      </c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</row>
    <row r="1721" spans="1:12">
      <c r="A1721" s="9" t="s">
        <v>4068</v>
      </c>
      <c r="B1721" s="9" t="s">
        <v>4069</v>
      </c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</row>
    <row r="1722" spans="1:12">
      <c r="A1722" s="9" t="s">
        <v>4070</v>
      </c>
      <c r="B1722" s="9" t="s">
        <v>4071</v>
      </c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</row>
    <row r="1723" spans="1:12">
      <c r="A1723" s="9" t="s">
        <v>4072</v>
      </c>
      <c r="B1723" s="9" t="s">
        <v>4073</v>
      </c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</row>
    <row r="1724" spans="1:12">
      <c r="A1724" s="9" t="s">
        <v>4074</v>
      </c>
      <c r="B1724" s="9" t="s">
        <v>4075</v>
      </c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</row>
    <row r="1725" spans="1:12">
      <c r="A1725" s="9" t="s">
        <v>4076</v>
      </c>
      <c r="B1725" s="9" t="s">
        <v>4077</v>
      </c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</row>
    <row r="1726" spans="1:12">
      <c r="A1726" s="9" t="s">
        <v>4078</v>
      </c>
      <c r="B1726" s="9" t="s">
        <v>4079</v>
      </c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</row>
    <row r="1727" spans="1:12">
      <c r="A1727" s="9" t="s">
        <v>4080</v>
      </c>
      <c r="B1727" s="9" t="s">
        <v>4081</v>
      </c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</row>
    <row r="1728" spans="1:12">
      <c r="A1728" s="9" t="s">
        <v>4082</v>
      </c>
      <c r="B1728" s="9" t="s">
        <v>4083</v>
      </c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</row>
    <row r="1729" spans="1:12">
      <c r="A1729" s="9" t="s">
        <v>4084</v>
      </c>
      <c r="B1729" s="9" t="s">
        <v>4085</v>
      </c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</row>
    <row r="1730" spans="1:12">
      <c r="A1730" s="9" t="s">
        <v>4086</v>
      </c>
      <c r="B1730" s="9" t="s">
        <v>4087</v>
      </c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</row>
    <row r="1731" spans="1:12">
      <c r="A1731" s="9" t="s">
        <v>4088</v>
      </c>
      <c r="B1731" s="9" t="s">
        <v>4089</v>
      </c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</row>
    <row r="1732" spans="1:12">
      <c r="A1732" s="9" t="s">
        <v>4090</v>
      </c>
      <c r="B1732" s="9" t="s">
        <v>4091</v>
      </c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</row>
    <row r="1733" spans="1:12">
      <c r="A1733" s="9" t="s">
        <v>4092</v>
      </c>
      <c r="B1733" s="9" t="s">
        <v>4093</v>
      </c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</row>
    <row r="1734" spans="1:12">
      <c r="A1734" s="9" t="s">
        <v>4094</v>
      </c>
      <c r="B1734" s="9" t="s">
        <v>4095</v>
      </c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</row>
    <row r="1735" spans="1:12">
      <c r="A1735" s="9" t="s">
        <v>4096</v>
      </c>
      <c r="B1735" s="9" t="s">
        <v>4097</v>
      </c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</row>
    <row r="1736" spans="1:12">
      <c r="A1736" s="9" t="s">
        <v>4098</v>
      </c>
      <c r="B1736" s="9" t="s">
        <v>4099</v>
      </c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</row>
    <row r="1737" spans="1:12">
      <c r="A1737" s="9" t="s">
        <v>4100</v>
      </c>
      <c r="B1737" s="9" t="s">
        <v>4101</v>
      </c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</row>
    <row r="1738" spans="1:12">
      <c r="A1738" s="9" t="s">
        <v>4102</v>
      </c>
      <c r="B1738" s="9" t="s">
        <v>4103</v>
      </c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</row>
    <row r="1739" spans="1:12">
      <c r="A1739" s="9" t="s">
        <v>4104</v>
      </c>
      <c r="B1739" s="9" t="s">
        <v>4105</v>
      </c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</row>
    <row r="1740" spans="1:12">
      <c r="A1740" s="9" t="s">
        <v>4106</v>
      </c>
      <c r="B1740" s="9" t="s">
        <v>4107</v>
      </c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</row>
    <row r="1741" spans="1:12">
      <c r="A1741" s="9" t="s">
        <v>4108</v>
      </c>
      <c r="B1741" s="9" t="s">
        <v>4109</v>
      </c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</row>
    <row r="1742" spans="1:12">
      <c r="A1742" s="9" t="s">
        <v>4110</v>
      </c>
      <c r="B1742" s="9" t="s">
        <v>4111</v>
      </c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</row>
    <row r="1743" spans="1:12">
      <c r="A1743" s="9" t="s">
        <v>4112</v>
      </c>
      <c r="B1743" s="9" t="s">
        <v>4113</v>
      </c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</row>
    <row r="1744" spans="1:12">
      <c r="A1744" s="9" t="s">
        <v>4114</v>
      </c>
      <c r="B1744" s="9" t="s">
        <v>4115</v>
      </c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</row>
    <row r="1745" spans="1:12">
      <c r="A1745" s="9" t="s">
        <v>4116</v>
      </c>
      <c r="B1745" s="9" t="s">
        <v>4117</v>
      </c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</row>
    <row r="1746" spans="1:12">
      <c r="A1746" s="9" t="s">
        <v>4118</v>
      </c>
      <c r="B1746" s="9" t="s">
        <v>4119</v>
      </c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</row>
    <row r="1747" spans="1:12">
      <c r="A1747" s="9" t="s">
        <v>4120</v>
      </c>
      <c r="B1747" s="9" t="s">
        <v>4121</v>
      </c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</row>
    <row r="1748" spans="1:12">
      <c r="A1748" s="9" t="s">
        <v>4122</v>
      </c>
      <c r="B1748" s="9" t="s">
        <v>4123</v>
      </c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</row>
    <row r="1749" spans="1:12">
      <c r="A1749" s="9" t="s">
        <v>4124</v>
      </c>
      <c r="B1749" s="9" t="s">
        <v>4125</v>
      </c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</row>
    <row r="1750" spans="1:12">
      <c r="A1750" s="9" t="s">
        <v>4126</v>
      </c>
      <c r="B1750" s="9" t="s">
        <v>4127</v>
      </c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</row>
    <row r="1751" spans="1:12">
      <c r="A1751" s="9" t="s">
        <v>4128</v>
      </c>
      <c r="B1751" s="9" t="s">
        <v>4129</v>
      </c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</row>
    <row r="1752" spans="1:12">
      <c r="A1752" s="9" t="s">
        <v>4130</v>
      </c>
      <c r="B1752" s="9" t="s">
        <v>4131</v>
      </c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</row>
    <row r="1753" spans="1:12">
      <c r="A1753" s="9" t="s">
        <v>4132</v>
      </c>
      <c r="B1753" s="9" t="s">
        <v>4133</v>
      </c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</row>
    <row r="1754" spans="1:12">
      <c r="A1754" s="9" t="s">
        <v>4134</v>
      </c>
      <c r="B1754" s="9" t="s">
        <v>4135</v>
      </c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</row>
    <row r="1755" spans="1:12">
      <c r="A1755" s="9" t="s">
        <v>4136</v>
      </c>
      <c r="B1755" s="9" t="s">
        <v>4137</v>
      </c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</row>
    <row r="1756" spans="1:12">
      <c r="A1756" s="9" t="s">
        <v>4138</v>
      </c>
      <c r="B1756" s="9" t="s">
        <v>4139</v>
      </c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</row>
    <row r="1757" spans="1:12">
      <c r="A1757" s="9" t="s">
        <v>4140</v>
      </c>
      <c r="B1757" s="9" t="s">
        <v>4141</v>
      </c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</row>
    <row r="1758" spans="1:12">
      <c r="A1758" s="9" t="s">
        <v>4142</v>
      </c>
      <c r="B1758" s="9" t="s">
        <v>4143</v>
      </c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</row>
    <row r="1759" spans="1:12">
      <c r="A1759" s="9" t="s">
        <v>4144</v>
      </c>
      <c r="B1759" s="9" t="s">
        <v>4145</v>
      </c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</row>
    <row r="1760" spans="1:12">
      <c r="A1760" s="9" t="s">
        <v>4146</v>
      </c>
      <c r="B1760" s="9" t="s">
        <v>4147</v>
      </c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</row>
    <row r="1761" spans="1:12">
      <c r="A1761" s="9" t="s">
        <v>4148</v>
      </c>
      <c r="B1761" s="9" t="s">
        <v>4149</v>
      </c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</row>
    <row r="1762" spans="1:12">
      <c r="A1762" s="9" t="s">
        <v>4150</v>
      </c>
      <c r="B1762" s="9" t="s">
        <v>4151</v>
      </c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</row>
    <row r="1763" spans="1:12">
      <c r="A1763" s="9" t="s">
        <v>4152</v>
      </c>
      <c r="B1763" s="9" t="s">
        <v>4153</v>
      </c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</row>
    <row r="1764" spans="1:12">
      <c r="A1764" s="9" t="s">
        <v>4154</v>
      </c>
      <c r="B1764" s="9" t="s">
        <v>4155</v>
      </c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</row>
    <row r="1765" spans="1:12">
      <c r="A1765" s="9" t="s">
        <v>4156</v>
      </c>
      <c r="B1765" s="9" t="s">
        <v>4157</v>
      </c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</row>
    <row r="1766" spans="1:12">
      <c r="A1766" s="9" t="s">
        <v>4158</v>
      </c>
      <c r="B1766" s="9" t="s">
        <v>4159</v>
      </c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</row>
    <row r="1767" spans="1:12">
      <c r="A1767" s="9" t="s">
        <v>4160</v>
      </c>
      <c r="B1767" s="9" t="s">
        <v>4161</v>
      </c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</row>
    <row r="1768" spans="1:12">
      <c r="A1768" s="9" t="s">
        <v>4162</v>
      </c>
      <c r="B1768" s="9" t="s">
        <v>4163</v>
      </c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</row>
    <row r="1769" spans="1:12">
      <c r="A1769" s="9" t="s">
        <v>4164</v>
      </c>
      <c r="B1769" s="9" t="s">
        <v>4165</v>
      </c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</row>
    <row r="1770" spans="1:12">
      <c r="A1770" s="9" t="s">
        <v>4166</v>
      </c>
      <c r="B1770" s="9" t="s">
        <v>4167</v>
      </c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</row>
    <row r="1771" spans="1:12">
      <c r="A1771" s="9" t="s">
        <v>4168</v>
      </c>
      <c r="B1771" s="9" t="s">
        <v>4169</v>
      </c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</row>
    <row r="1772" spans="1:12">
      <c r="A1772" s="9" t="s">
        <v>4170</v>
      </c>
      <c r="B1772" s="9" t="s">
        <v>4171</v>
      </c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</row>
    <row r="1773" spans="1:12">
      <c r="A1773" s="9" t="s">
        <v>4172</v>
      </c>
      <c r="B1773" s="9" t="s">
        <v>4173</v>
      </c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</row>
    <row r="1774" spans="1:12">
      <c r="A1774" s="9" t="s">
        <v>4174</v>
      </c>
      <c r="B1774" s="9" t="s">
        <v>4175</v>
      </c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</row>
    <row r="1775" spans="1:12">
      <c r="A1775" s="9" t="s">
        <v>4176</v>
      </c>
      <c r="B1775" s="9" t="s">
        <v>4177</v>
      </c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</row>
    <row r="1776" spans="1:12">
      <c r="A1776" s="9" t="s">
        <v>4178</v>
      </c>
      <c r="B1776" s="9" t="s">
        <v>4179</v>
      </c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</row>
    <row r="1777" spans="1:12">
      <c r="A1777" s="9" t="s">
        <v>4180</v>
      </c>
      <c r="B1777" s="9" t="s">
        <v>4181</v>
      </c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</row>
    <row r="1778" spans="1:12">
      <c r="A1778" s="9" t="s">
        <v>4182</v>
      </c>
      <c r="B1778" s="9" t="s">
        <v>4183</v>
      </c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</row>
    <row r="1779" spans="1:12">
      <c r="A1779" s="9" t="s">
        <v>4184</v>
      </c>
      <c r="B1779" s="9" t="s">
        <v>4185</v>
      </c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</row>
    <row r="1780" spans="1:12">
      <c r="A1780" s="9" t="s">
        <v>4186</v>
      </c>
      <c r="B1780" s="9" t="s">
        <v>4187</v>
      </c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</row>
    <row r="1781" spans="1:12">
      <c r="A1781" s="9" t="s">
        <v>4188</v>
      </c>
      <c r="B1781" s="9" t="s">
        <v>4189</v>
      </c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</row>
    <row r="1782" spans="1:12">
      <c r="A1782" s="9" t="s">
        <v>4190</v>
      </c>
      <c r="B1782" s="9" t="s">
        <v>4191</v>
      </c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</row>
    <row r="1783" spans="1:12">
      <c r="A1783" s="9" t="s">
        <v>4192</v>
      </c>
      <c r="B1783" s="9" t="s">
        <v>4193</v>
      </c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</row>
    <row r="1784" spans="1:12">
      <c r="A1784" s="9" t="s">
        <v>4194</v>
      </c>
      <c r="B1784" s="9" t="s">
        <v>4195</v>
      </c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</row>
    <row r="1785" spans="1:12">
      <c r="A1785" s="9" t="s">
        <v>4196</v>
      </c>
      <c r="B1785" s="9" t="s">
        <v>4197</v>
      </c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</row>
    <row r="1786" spans="1:12">
      <c r="A1786" s="9" t="s">
        <v>4198</v>
      </c>
      <c r="B1786" s="9" t="s">
        <v>4199</v>
      </c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</row>
    <row r="1787" spans="1:12">
      <c r="A1787" s="9" t="s">
        <v>4200</v>
      </c>
      <c r="B1787" s="9" t="s">
        <v>4201</v>
      </c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</row>
    <row r="1788" spans="1:12">
      <c r="A1788" s="9" t="s">
        <v>4202</v>
      </c>
      <c r="B1788" s="9" t="s">
        <v>4203</v>
      </c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</row>
    <row r="1789" spans="1:12">
      <c r="A1789" s="9" t="s">
        <v>4204</v>
      </c>
      <c r="B1789" s="9" t="s">
        <v>4205</v>
      </c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</row>
    <row r="1790" spans="1:12">
      <c r="A1790" s="9" t="s">
        <v>4206</v>
      </c>
      <c r="B1790" s="9" t="s">
        <v>4207</v>
      </c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</row>
    <row r="1791" spans="1:12">
      <c r="A1791" s="9" t="s">
        <v>4208</v>
      </c>
      <c r="B1791" s="9" t="s">
        <v>4209</v>
      </c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</row>
    <row r="1792" spans="1:12">
      <c r="A1792" s="9" t="s">
        <v>4210</v>
      </c>
      <c r="B1792" s="9" t="s">
        <v>4211</v>
      </c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</row>
    <row r="1793" spans="1:12">
      <c r="A1793" s="9" t="s">
        <v>4212</v>
      </c>
      <c r="B1793" s="9" t="s">
        <v>4213</v>
      </c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</row>
    <row r="1794" spans="1:12">
      <c r="A1794" s="9" t="s">
        <v>4214</v>
      </c>
      <c r="B1794" s="9" t="s">
        <v>4215</v>
      </c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</row>
    <row r="1795" spans="1:12">
      <c r="A1795" s="9" t="s">
        <v>4216</v>
      </c>
      <c r="B1795" s="9" t="s">
        <v>4217</v>
      </c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</row>
    <row r="1796" spans="1:12">
      <c r="A1796" s="9" t="s">
        <v>4218</v>
      </c>
      <c r="B1796" s="9" t="s">
        <v>4219</v>
      </c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</row>
    <row r="1797" spans="1:12">
      <c r="A1797" s="9" t="s">
        <v>4220</v>
      </c>
      <c r="B1797" s="9" t="s">
        <v>4221</v>
      </c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</row>
    <row r="1798" spans="1:12">
      <c r="A1798" s="9" t="s">
        <v>4222</v>
      </c>
      <c r="B1798" s="9" t="s">
        <v>4223</v>
      </c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</row>
    <row r="1799" spans="1:12">
      <c r="A1799" s="9" t="s">
        <v>4224</v>
      </c>
      <c r="B1799" s="9" t="s">
        <v>4225</v>
      </c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</row>
    <row r="1800" spans="1:12">
      <c r="A1800" s="9" t="s">
        <v>4226</v>
      </c>
      <c r="B1800" s="9" t="s">
        <v>4227</v>
      </c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</row>
    <row r="1801" spans="1:12">
      <c r="A1801" s="9" t="s">
        <v>4228</v>
      </c>
      <c r="B1801" s="9" t="s">
        <v>4229</v>
      </c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</row>
    <row r="1802" spans="1:12">
      <c r="A1802" s="9" t="s">
        <v>4230</v>
      </c>
      <c r="B1802" s="9" t="s">
        <v>4231</v>
      </c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</row>
    <row r="1803" spans="1:12">
      <c r="A1803" s="9" t="s">
        <v>4232</v>
      </c>
      <c r="B1803" s="9" t="s">
        <v>4233</v>
      </c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</row>
    <row r="1804" spans="1:12">
      <c r="A1804" s="9" t="s">
        <v>4234</v>
      </c>
      <c r="B1804" s="9" t="s">
        <v>4235</v>
      </c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</row>
    <row r="1805" spans="1:12">
      <c r="A1805" s="9" t="s">
        <v>4236</v>
      </c>
      <c r="B1805" s="9" t="s">
        <v>4237</v>
      </c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</row>
    <row r="1806" spans="1:12">
      <c r="A1806" s="9" t="s">
        <v>4238</v>
      </c>
      <c r="B1806" s="9" t="s">
        <v>4239</v>
      </c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</row>
    <row r="1807" spans="1:12">
      <c r="A1807" s="9" t="s">
        <v>4240</v>
      </c>
      <c r="B1807" s="9" t="s">
        <v>4241</v>
      </c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</row>
    <row r="1808" spans="1:12">
      <c r="A1808" s="9" t="s">
        <v>4242</v>
      </c>
      <c r="B1808" s="9" t="s">
        <v>4243</v>
      </c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</row>
    <row r="1809" spans="1:12">
      <c r="A1809" s="9" t="s">
        <v>4244</v>
      </c>
      <c r="B1809" s="9" t="s">
        <v>4245</v>
      </c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</row>
    <row r="1810" spans="1:12">
      <c r="A1810" s="9" t="s">
        <v>4246</v>
      </c>
      <c r="B1810" s="9" t="s">
        <v>4247</v>
      </c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</row>
    <row r="1811" spans="1:12">
      <c r="A1811" s="9" t="s">
        <v>4248</v>
      </c>
      <c r="B1811" s="9" t="s">
        <v>4249</v>
      </c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</row>
    <row r="1812" spans="1:12">
      <c r="A1812" s="9" t="s">
        <v>4250</v>
      </c>
      <c r="B1812" s="9" t="s">
        <v>4251</v>
      </c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</row>
    <row r="1813" spans="1:12">
      <c r="A1813" s="9" t="s">
        <v>4252</v>
      </c>
      <c r="B1813" s="9" t="s">
        <v>4253</v>
      </c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</row>
    <row r="1814" spans="1:12">
      <c r="A1814" s="9" t="s">
        <v>4254</v>
      </c>
      <c r="B1814" s="9" t="s">
        <v>4255</v>
      </c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</row>
    <row r="1815" spans="1:12">
      <c r="A1815" s="9" t="s">
        <v>4256</v>
      </c>
      <c r="B1815" s="9" t="s">
        <v>4257</v>
      </c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</row>
    <row r="1816" spans="1:12">
      <c r="A1816" s="9" t="s">
        <v>4258</v>
      </c>
      <c r="B1816" s="9" t="s">
        <v>4259</v>
      </c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</row>
    <row r="1817" spans="1:12">
      <c r="A1817" s="9" t="s">
        <v>4260</v>
      </c>
      <c r="B1817" s="9" t="s">
        <v>4261</v>
      </c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</row>
    <row r="1818" spans="1:12">
      <c r="A1818" s="9" t="s">
        <v>4262</v>
      </c>
      <c r="B1818" s="9" t="s">
        <v>4263</v>
      </c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</row>
    <row r="1819" spans="1:12">
      <c r="A1819" s="9" t="s">
        <v>4264</v>
      </c>
      <c r="B1819" s="9" t="s">
        <v>4265</v>
      </c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</row>
    <row r="1820" spans="1:12">
      <c r="A1820" s="9" t="s">
        <v>4266</v>
      </c>
      <c r="B1820" s="9" t="s">
        <v>4267</v>
      </c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</row>
    <row r="1821" spans="1:12">
      <c r="A1821" s="9" t="s">
        <v>4268</v>
      </c>
      <c r="B1821" s="9" t="s">
        <v>4269</v>
      </c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</row>
    <row r="1822" spans="1:12">
      <c r="A1822" s="9" t="s">
        <v>4270</v>
      </c>
      <c r="B1822" s="9" t="s">
        <v>4271</v>
      </c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</row>
    <row r="1823" spans="1:12">
      <c r="A1823" s="9" t="s">
        <v>4272</v>
      </c>
      <c r="B1823" s="9" t="s">
        <v>4273</v>
      </c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</row>
    <row r="1824" spans="1:12">
      <c r="A1824" s="9" t="s">
        <v>4274</v>
      </c>
      <c r="B1824" s="9" t="s">
        <v>4275</v>
      </c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</row>
    <row r="1825" spans="1:12">
      <c r="A1825" s="9" t="s">
        <v>4276</v>
      </c>
      <c r="B1825" s="9" t="s">
        <v>4277</v>
      </c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</row>
    <row r="1826" spans="1:12">
      <c r="A1826" s="9" t="s">
        <v>4278</v>
      </c>
      <c r="B1826" s="9" t="s">
        <v>4279</v>
      </c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</row>
    <row r="1827" spans="1:12">
      <c r="A1827" s="9" t="s">
        <v>4280</v>
      </c>
      <c r="B1827" s="9" t="s">
        <v>4281</v>
      </c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</row>
    <row r="1828" spans="1:12">
      <c r="A1828" s="9" t="s">
        <v>4282</v>
      </c>
      <c r="B1828" s="9" t="s">
        <v>4283</v>
      </c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</row>
    <row r="1829" spans="1:12">
      <c r="A1829" s="9" t="s">
        <v>4284</v>
      </c>
      <c r="B1829" s="9" t="s">
        <v>4285</v>
      </c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</row>
    <row r="1830" spans="1:12">
      <c r="A1830" s="9" t="s">
        <v>4286</v>
      </c>
      <c r="B1830" s="9" t="s">
        <v>4287</v>
      </c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</row>
    <row r="1831" spans="1:12">
      <c r="A1831" s="9" t="s">
        <v>4288</v>
      </c>
      <c r="B1831" s="9" t="s">
        <v>4289</v>
      </c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</row>
    <row r="1832" spans="1:12">
      <c r="A1832" s="9" t="s">
        <v>4290</v>
      </c>
      <c r="B1832" s="9" t="s">
        <v>4291</v>
      </c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</row>
    <row r="1833" spans="1:12">
      <c r="A1833" s="9" t="s">
        <v>4292</v>
      </c>
      <c r="B1833" s="9" t="s">
        <v>4293</v>
      </c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</row>
    <row r="1834" spans="1:12">
      <c r="A1834" s="9" t="s">
        <v>4294</v>
      </c>
      <c r="B1834" s="9" t="s">
        <v>4295</v>
      </c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</row>
    <row r="1835" spans="1:12">
      <c r="A1835" s="9" t="s">
        <v>4296</v>
      </c>
      <c r="B1835" s="9" t="s">
        <v>4297</v>
      </c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</row>
    <row r="1836" spans="1:12">
      <c r="A1836" s="9" t="s">
        <v>4298</v>
      </c>
      <c r="B1836" s="9" t="s">
        <v>4299</v>
      </c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</row>
    <row r="1837" spans="1:12">
      <c r="A1837" s="9" t="s">
        <v>4300</v>
      </c>
      <c r="B1837" s="9" t="s">
        <v>4301</v>
      </c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</row>
    <row r="1838" spans="1:12">
      <c r="A1838" s="9" t="s">
        <v>4302</v>
      </c>
      <c r="B1838" s="9" t="s">
        <v>4303</v>
      </c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</row>
    <row r="1839" spans="1:12">
      <c r="A1839" s="9" t="s">
        <v>4304</v>
      </c>
      <c r="B1839" s="9" t="s">
        <v>4305</v>
      </c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</row>
    <row r="1840" spans="1:12">
      <c r="A1840" s="9" t="s">
        <v>4306</v>
      </c>
      <c r="B1840" s="9" t="s">
        <v>4307</v>
      </c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</row>
    <row r="1841" spans="1:12">
      <c r="A1841" s="9" t="s">
        <v>4308</v>
      </c>
      <c r="B1841" s="9" t="s">
        <v>4309</v>
      </c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</row>
    <row r="1842" spans="1:12">
      <c r="A1842" s="9" t="s">
        <v>4310</v>
      </c>
      <c r="B1842" s="9" t="s">
        <v>4311</v>
      </c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</row>
    <row r="1843" spans="1:12">
      <c r="A1843" s="9" t="s">
        <v>4312</v>
      </c>
      <c r="B1843" s="9" t="s">
        <v>4313</v>
      </c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</row>
    <row r="1844" spans="1:12">
      <c r="A1844" s="9" t="s">
        <v>4314</v>
      </c>
      <c r="B1844" s="9" t="s">
        <v>4315</v>
      </c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</row>
    <row r="1845" spans="1:12">
      <c r="A1845" s="9" t="s">
        <v>4316</v>
      </c>
      <c r="B1845" s="9" t="s">
        <v>4317</v>
      </c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</row>
    <row r="1846" spans="1:12">
      <c r="A1846" s="9" t="s">
        <v>4318</v>
      </c>
      <c r="B1846" s="9" t="s">
        <v>4319</v>
      </c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</row>
    <row r="1847" spans="1:12">
      <c r="A1847" s="9" t="s">
        <v>4320</v>
      </c>
      <c r="B1847" s="9" t="s">
        <v>4321</v>
      </c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</row>
    <row r="1848" spans="1:12">
      <c r="A1848" s="9" t="s">
        <v>4322</v>
      </c>
      <c r="B1848" s="9" t="s">
        <v>4323</v>
      </c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</row>
    <row r="1849" spans="1:12">
      <c r="A1849" s="9" t="s">
        <v>4324</v>
      </c>
      <c r="B1849" s="9" t="s">
        <v>4325</v>
      </c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</row>
    <row r="1850" spans="1:12">
      <c r="A1850" s="9" t="s">
        <v>4326</v>
      </c>
      <c r="B1850" s="9" t="s">
        <v>4327</v>
      </c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</row>
    <row r="1851" spans="1:12">
      <c r="A1851" s="9" t="s">
        <v>4328</v>
      </c>
      <c r="B1851" s="9" t="s">
        <v>4329</v>
      </c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</row>
    <row r="1852" spans="1:12">
      <c r="A1852" s="9" t="s">
        <v>4330</v>
      </c>
      <c r="B1852" s="9" t="s">
        <v>4331</v>
      </c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</row>
    <row r="1853" spans="1:12">
      <c r="A1853" s="9" t="s">
        <v>4332</v>
      </c>
      <c r="B1853" s="9" t="s">
        <v>4333</v>
      </c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</row>
    <row r="1854" spans="1:12">
      <c r="A1854" s="9" t="s">
        <v>4334</v>
      </c>
      <c r="B1854" s="9" t="s">
        <v>4335</v>
      </c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</row>
    <row r="1855" spans="1:12">
      <c r="A1855" s="9" t="s">
        <v>4336</v>
      </c>
      <c r="B1855" s="9" t="s">
        <v>4337</v>
      </c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</row>
    <row r="1856" spans="1:12">
      <c r="A1856" s="9" t="s">
        <v>4338</v>
      </c>
      <c r="B1856" s="9" t="s">
        <v>4339</v>
      </c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</row>
    <row r="1857" spans="1:12">
      <c r="A1857" s="9" t="s">
        <v>4340</v>
      </c>
      <c r="B1857" s="9" t="s">
        <v>4341</v>
      </c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</row>
    <row r="1858" spans="1:12">
      <c r="A1858" s="9" t="s">
        <v>4342</v>
      </c>
      <c r="B1858" s="9" t="s">
        <v>4343</v>
      </c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</row>
    <row r="1859" spans="1:12">
      <c r="A1859" s="9" t="s">
        <v>4344</v>
      </c>
      <c r="B1859" s="9" t="s">
        <v>4345</v>
      </c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</row>
    <row r="1860" spans="1:12">
      <c r="A1860" s="9" t="s">
        <v>4346</v>
      </c>
      <c r="B1860" s="9" t="s">
        <v>4347</v>
      </c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</row>
    <row r="1861" spans="1:12">
      <c r="A1861" s="9" t="s">
        <v>4348</v>
      </c>
      <c r="B1861" s="9" t="s">
        <v>4349</v>
      </c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</row>
    <row r="1862" spans="1:12">
      <c r="A1862" s="9" t="s">
        <v>4350</v>
      </c>
      <c r="B1862" s="9" t="s">
        <v>4351</v>
      </c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</row>
    <row r="1863" spans="1:12">
      <c r="A1863" s="9" t="s">
        <v>4352</v>
      </c>
      <c r="B1863" s="9" t="s">
        <v>4353</v>
      </c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</row>
    <row r="1864" spans="1:12">
      <c r="A1864" s="9" t="s">
        <v>4354</v>
      </c>
      <c r="B1864" s="9" t="s">
        <v>4355</v>
      </c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</row>
    <row r="1865" spans="1:12">
      <c r="A1865" s="9" t="s">
        <v>4356</v>
      </c>
      <c r="B1865" s="9" t="s">
        <v>4357</v>
      </c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</row>
    <row r="1866" spans="1:12">
      <c r="A1866" s="9" t="s">
        <v>4358</v>
      </c>
      <c r="B1866" s="9" t="s">
        <v>4359</v>
      </c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</row>
    <row r="1867" spans="1:12">
      <c r="A1867" s="9" t="s">
        <v>4360</v>
      </c>
      <c r="B1867" s="9" t="s">
        <v>4361</v>
      </c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</row>
    <row r="1868" spans="1:12">
      <c r="A1868" s="9" t="s">
        <v>4362</v>
      </c>
      <c r="B1868" s="9" t="s">
        <v>4363</v>
      </c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</row>
    <row r="1869" spans="1:12">
      <c r="A1869" s="9" t="s">
        <v>4364</v>
      </c>
      <c r="B1869" s="9" t="s">
        <v>4365</v>
      </c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</row>
    <row r="1870" spans="1:12">
      <c r="A1870" s="9" t="s">
        <v>4366</v>
      </c>
      <c r="B1870" s="9" t="s">
        <v>4367</v>
      </c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</row>
    <row r="1871" spans="1:12">
      <c r="A1871" s="9" t="s">
        <v>4368</v>
      </c>
      <c r="B1871" s="9" t="s">
        <v>4369</v>
      </c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</row>
    <row r="1872" spans="1:12">
      <c r="A1872" s="9" t="s">
        <v>4370</v>
      </c>
      <c r="B1872" s="9" t="s">
        <v>4371</v>
      </c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</row>
    <row r="1873" spans="1:12">
      <c r="A1873" s="9" t="s">
        <v>4372</v>
      </c>
      <c r="B1873" s="9" t="s">
        <v>4373</v>
      </c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</row>
    <row r="1874" spans="1:12">
      <c r="A1874" s="9" t="s">
        <v>4374</v>
      </c>
      <c r="B1874" s="9" t="s">
        <v>4375</v>
      </c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</row>
    <row r="1875" spans="1:12">
      <c r="A1875" s="9" t="s">
        <v>4376</v>
      </c>
      <c r="B1875" s="9" t="s">
        <v>4377</v>
      </c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</row>
    <row r="1876" spans="1:12">
      <c r="A1876" s="9" t="s">
        <v>4378</v>
      </c>
      <c r="B1876" s="9" t="s">
        <v>4379</v>
      </c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</row>
    <row r="1877" spans="1:12">
      <c r="A1877" s="9" t="s">
        <v>4380</v>
      </c>
      <c r="B1877" s="9" t="s">
        <v>4381</v>
      </c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</row>
    <row r="1878" spans="1:12">
      <c r="A1878" s="9" t="s">
        <v>4382</v>
      </c>
      <c r="B1878" s="9" t="s">
        <v>4383</v>
      </c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</row>
    <row r="1879" spans="1:12">
      <c r="A1879" s="9" t="s">
        <v>4384</v>
      </c>
      <c r="B1879" s="9" t="s">
        <v>4385</v>
      </c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</row>
    <row r="1880" spans="1:12">
      <c r="A1880" s="9" t="s">
        <v>4386</v>
      </c>
      <c r="B1880" s="9" t="s">
        <v>4387</v>
      </c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</row>
    <row r="1881" spans="1:12">
      <c r="A1881" s="9" t="s">
        <v>4388</v>
      </c>
      <c r="B1881" s="9" t="s">
        <v>4389</v>
      </c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</row>
    <row r="1882" spans="1:12">
      <c r="A1882" s="9" t="s">
        <v>4390</v>
      </c>
      <c r="B1882" s="9" t="s">
        <v>4391</v>
      </c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</row>
    <row r="1883" spans="1:12">
      <c r="A1883" s="9" t="s">
        <v>4392</v>
      </c>
      <c r="B1883" s="9" t="s">
        <v>4393</v>
      </c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</row>
    <row r="1884" spans="1:12">
      <c r="A1884" s="9" t="s">
        <v>4394</v>
      </c>
      <c r="B1884" s="9" t="s">
        <v>4395</v>
      </c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</row>
    <row r="1885" spans="1:12">
      <c r="A1885" s="9" t="s">
        <v>4396</v>
      </c>
      <c r="B1885" s="9" t="s">
        <v>4397</v>
      </c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</row>
    <row r="1886" spans="1:12">
      <c r="A1886" s="9" t="s">
        <v>4398</v>
      </c>
      <c r="B1886" s="9" t="s">
        <v>4399</v>
      </c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</row>
    <row r="1887" spans="1:12">
      <c r="A1887" s="9" t="s">
        <v>4400</v>
      </c>
      <c r="B1887" s="9" t="s">
        <v>4401</v>
      </c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</row>
    <row r="1888" spans="1:12">
      <c r="A1888" s="9" t="s">
        <v>4402</v>
      </c>
      <c r="B1888" s="9" t="s">
        <v>4403</v>
      </c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</row>
    <row r="1889" spans="1:12">
      <c r="A1889" s="9" t="s">
        <v>4404</v>
      </c>
      <c r="B1889" s="9" t="s">
        <v>4405</v>
      </c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</row>
    <row r="1890" spans="1:12">
      <c r="A1890" s="9" t="s">
        <v>4406</v>
      </c>
      <c r="B1890" s="9" t="s">
        <v>4407</v>
      </c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</row>
    <row r="1891" spans="1:12">
      <c r="A1891" s="9" t="s">
        <v>4408</v>
      </c>
      <c r="B1891" s="9" t="s">
        <v>4409</v>
      </c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</row>
    <row r="1892" spans="1:12">
      <c r="A1892" s="9" t="s">
        <v>4410</v>
      </c>
      <c r="B1892" s="9" t="s">
        <v>4411</v>
      </c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</row>
    <row r="1893" spans="1:12">
      <c r="A1893" s="9" t="s">
        <v>4412</v>
      </c>
      <c r="B1893" s="9" t="s">
        <v>4413</v>
      </c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</row>
    <row r="1894" spans="1:12">
      <c r="A1894" s="9" t="s">
        <v>4414</v>
      </c>
      <c r="B1894" s="9" t="s">
        <v>4415</v>
      </c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</row>
    <row r="1895" spans="1:12">
      <c r="A1895" s="9" t="s">
        <v>4416</v>
      </c>
      <c r="B1895" s="9" t="s">
        <v>4417</v>
      </c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</row>
    <row r="1896" spans="1:12">
      <c r="A1896" s="9" t="s">
        <v>4418</v>
      </c>
      <c r="B1896" s="9" t="s">
        <v>4419</v>
      </c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</row>
    <row r="1897" spans="1:12">
      <c r="A1897" s="9" t="s">
        <v>4420</v>
      </c>
      <c r="B1897" s="9" t="s">
        <v>4421</v>
      </c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</row>
    <row r="1898" spans="1:12">
      <c r="A1898" s="9" t="s">
        <v>4422</v>
      </c>
      <c r="B1898" s="9" t="s">
        <v>4423</v>
      </c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</row>
    <row r="1899" spans="1:12">
      <c r="A1899" s="9" t="s">
        <v>4424</v>
      </c>
      <c r="B1899" s="9" t="s">
        <v>4425</v>
      </c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</row>
    <row r="1900" spans="1:12">
      <c r="A1900" s="9" t="s">
        <v>4426</v>
      </c>
      <c r="B1900" s="9" t="s">
        <v>4427</v>
      </c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</row>
    <row r="1901" spans="1:12">
      <c r="A1901" s="9" t="s">
        <v>4428</v>
      </c>
      <c r="B1901" s="9" t="s">
        <v>4429</v>
      </c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</row>
    <row r="1902" spans="1:12">
      <c r="A1902" s="9" t="s">
        <v>4430</v>
      </c>
      <c r="B1902" s="9" t="s">
        <v>4431</v>
      </c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</row>
    <row r="1903" spans="1:12">
      <c r="A1903" s="9" t="s">
        <v>4432</v>
      </c>
      <c r="B1903" s="9" t="s">
        <v>4433</v>
      </c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</row>
    <row r="1904" spans="1:12">
      <c r="A1904" s="9" t="s">
        <v>4434</v>
      </c>
      <c r="B1904" s="9" t="s">
        <v>4435</v>
      </c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</row>
    <row r="1905" spans="1:12">
      <c r="A1905" s="9" t="s">
        <v>4436</v>
      </c>
      <c r="B1905" s="9" t="s">
        <v>4437</v>
      </c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</row>
    <row r="1906" spans="1:12">
      <c r="A1906" s="9" t="s">
        <v>4438</v>
      </c>
      <c r="B1906" s="9" t="s">
        <v>4439</v>
      </c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</row>
    <row r="1907" spans="1:12">
      <c r="A1907" s="9" t="s">
        <v>4440</v>
      </c>
      <c r="B1907" s="9" t="s">
        <v>4441</v>
      </c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</row>
    <row r="1908" spans="1:12">
      <c r="A1908" s="9" t="s">
        <v>4442</v>
      </c>
      <c r="B1908" s="9" t="s">
        <v>4443</v>
      </c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</row>
    <row r="1909" spans="1:12">
      <c r="A1909" s="9" t="s">
        <v>4444</v>
      </c>
      <c r="B1909" s="9" t="s">
        <v>4445</v>
      </c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</row>
    <row r="1910" spans="1:12">
      <c r="A1910" s="9" t="s">
        <v>4446</v>
      </c>
      <c r="B1910" s="9" t="s">
        <v>4447</v>
      </c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</row>
    <row r="1911" spans="1:12">
      <c r="A1911" s="9" t="s">
        <v>4448</v>
      </c>
      <c r="B1911" s="9" t="s">
        <v>4449</v>
      </c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</row>
    <row r="1912" spans="1:12">
      <c r="A1912" s="9" t="s">
        <v>4450</v>
      </c>
      <c r="B1912" s="9" t="s">
        <v>4451</v>
      </c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</row>
    <row r="1913" spans="1:12">
      <c r="A1913" s="9" t="s">
        <v>4452</v>
      </c>
      <c r="B1913" s="9" t="s">
        <v>4453</v>
      </c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</row>
    <row r="1914" spans="1:12">
      <c r="A1914" s="9" t="s">
        <v>4454</v>
      </c>
      <c r="B1914" s="9" t="s">
        <v>4455</v>
      </c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</row>
    <row r="1915" spans="1:12">
      <c r="A1915" s="9" t="s">
        <v>4456</v>
      </c>
      <c r="B1915" s="9" t="s">
        <v>4457</v>
      </c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</row>
    <row r="1916" spans="1:12">
      <c r="A1916" s="9" t="s">
        <v>4458</v>
      </c>
      <c r="B1916" s="9" t="s">
        <v>4459</v>
      </c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</row>
    <row r="1917" spans="1:12">
      <c r="A1917" s="9" t="s">
        <v>4460</v>
      </c>
      <c r="B1917" s="9" t="s">
        <v>4461</v>
      </c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</row>
    <row r="1918" spans="1:12">
      <c r="A1918" s="9" t="s">
        <v>4462</v>
      </c>
      <c r="B1918" s="9" t="s">
        <v>4463</v>
      </c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</row>
    <row r="1919" spans="1:12">
      <c r="A1919" s="9" t="s">
        <v>4464</v>
      </c>
      <c r="B1919" s="9" t="s">
        <v>4465</v>
      </c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</row>
    <row r="1920" spans="1:12">
      <c r="A1920" s="9" t="s">
        <v>4466</v>
      </c>
      <c r="B1920" s="9" t="s">
        <v>4467</v>
      </c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</row>
    <row r="1921" spans="1:12">
      <c r="A1921" s="9" t="s">
        <v>4468</v>
      </c>
      <c r="B1921" s="9" t="s">
        <v>4469</v>
      </c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</row>
    <row r="1922" spans="1:12">
      <c r="A1922" s="9" t="s">
        <v>4470</v>
      </c>
      <c r="B1922" s="9" t="s">
        <v>4471</v>
      </c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</row>
    <row r="1923" spans="1:12">
      <c r="A1923" s="9" t="s">
        <v>4472</v>
      </c>
      <c r="B1923" s="9" t="s">
        <v>4473</v>
      </c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</row>
    <row r="1924" spans="1:12">
      <c r="A1924" s="9" t="s">
        <v>4474</v>
      </c>
      <c r="B1924" s="9" t="s">
        <v>4475</v>
      </c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</row>
    <row r="1925" spans="1:12">
      <c r="A1925" s="9" t="s">
        <v>4476</v>
      </c>
      <c r="B1925" s="9" t="s">
        <v>4477</v>
      </c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</row>
    <row r="1926" spans="1:12">
      <c r="A1926" s="9" t="s">
        <v>4478</v>
      </c>
      <c r="B1926" s="9" t="s">
        <v>4479</v>
      </c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</row>
    <row r="1927" spans="1:12">
      <c r="A1927" s="9" t="s">
        <v>4480</v>
      </c>
      <c r="B1927" s="9" t="s">
        <v>4481</v>
      </c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</row>
    <row r="1928" spans="1:12">
      <c r="A1928" s="9" t="s">
        <v>4482</v>
      </c>
      <c r="B1928" s="9" t="s">
        <v>4483</v>
      </c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</row>
    <row r="1929" spans="1:12">
      <c r="A1929" s="9" t="s">
        <v>4484</v>
      </c>
      <c r="B1929" s="9" t="s">
        <v>4485</v>
      </c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</row>
    <row r="1930" spans="1:12">
      <c r="A1930" s="9" t="s">
        <v>4486</v>
      </c>
      <c r="B1930" s="9" t="s">
        <v>4487</v>
      </c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</row>
    <row r="1931" spans="1:12">
      <c r="A1931" s="9" t="s">
        <v>4488</v>
      </c>
      <c r="B1931" s="9" t="s">
        <v>4489</v>
      </c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</row>
    <row r="1932" spans="1:12">
      <c r="A1932" s="9" t="s">
        <v>4490</v>
      </c>
      <c r="B1932" s="9" t="s">
        <v>4491</v>
      </c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</row>
    <row r="1933" spans="1:12">
      <c r="A1933" s="9" t="s">
        <v>4492</v>
      </c>
      <c r="B1933" s="9" t="s">
        <v>4493</v>
      </c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</row>
    <row r="1934" spans="1:12">
      <c r="A1934" s="9" t="s">
        <v>4494</v>
      </c>
      <c r="B1934" s="9" t="s">
        <v>4495</v>
      </c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</row>
    <row r="1935" spans="1:12">
      <c r="A1935" s="9" t="s">
        <v>4496</v>
      </c>
      <c r="B1935" s="9" t="s">
        <v>4497</v>
      </c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</row>
    <row r="1936" spans="1:12">
      <c r="A1936" s="9" t="s">
        <v>4498</v>
      </c>
      <c r="B1936" s="9" t="s">
        <v>4499</v>
      </c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</row>
    <row r="1937" spans="1:12">
      <c r="A1937" s="9" t="s">
        <v>4500</v>
      </c>
      <c r="B1937" s="9" t="s">
        <v>4501</v>
      </c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</row>
    <row r="1938" spans="1:12">
      <c r="A1938" s="9" t="s">
        <v>4502</v>
      </c>
      <c r="B1938" s="9" t="s">
        <v>4503</v>
      </c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</row>
    <row r="1939" spans="1:12">
      <c r="A1939" s="9" t="s">
        <v>4504</v>
      </c>
      <c r="B1939" s="9" t="s">
        <v>4505</v>
      </c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</row>
    <row r="1940" spans="1:12">
      <c r="A1940" s="9" t="s">
        <v>4506</v>
      </c>
      <c r="B1940" s="9" t="s">
        <v>4507</v>
      </c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</row>
    <row r="1941" spans="1:12">
      <c r="A1941" s="9" t="s">
        <v>4508</v>
      </c>
      <c r="B1941" s="9" t="s">
        <v>4509</v>
      </c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</row>
    <row r="1942" spans="1:12">
      <c r="A1942" s="9" t="s">
        <v>4510</v>
      </c>
      <c r="B1942" s="9" t="s">
        <v>4511</v>
      </c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</row>
    <row r="1943" spans="1:12">
      <c r="A1943" s="9" t="s">
        <v>4512</v>
      </c>
      <c r="B1943" s="9" t="s">
        <v>4513</v>
      </c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</row>
    <row r="1944" spans="1:12">
      <c r="A1944" s="9" t="s">
        <v>4514</v>
      </c>
      <c r="B1944" s="9" t="s">
        <v>4515</v>
      </c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</row>
    <row r="1945" spans="1:12">
      <c r="A1945" s="9" t="s">
        <v>4516</v>
      </c>
      <c r="B1945" s="9" t="s">
        <v>4517</v>
      </c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</row>
    <row r="1946" spans="1:12">
      <c r="A1946" s="9" t="s">
        <v>4518</v>
      </c>
      <c r="B1946" s="9" t="s">
        <v>4519</v>
      </c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</row>
    <row r="1947" spans="1:12">
      <c r="A1947" s="9" t="s">
        <v>4520</v>
      </c>
      <c r="B1947" s="9" t="s">
        <v>4521</v>
      </c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</row>
    <row r="1948" spans="1:12">
      <c r="A1948" s="9" t="s">
        <v>4522</v>
      </c>
      <c r="B1948" s="9" t="s">
        <v>4523</v>
      </c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</row>
    <row r="1949" spans="1:12">
      <c r="A1949" s="9" t="s">
        <v>4524</v>
      </c>
      <c r="B1949" s="9" t="s">
        <v>4525</v>
      </c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</row>
    <row r="1950" spans="1:12">
      <c r="A1950" s="9" t="s">
        <v>4526</v>
      </c>
      <c r="B1950" s="9" t="s">
        <v>4527</v>
      </c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</row>
    <row r="1951" spans="1:12">
      <c r="A1951" s="9" t="s">
        <v>4528</v>
      </c>
      <c r="B1951" s="9" t="s">
        <v>4529</v>
      </c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</row>
    <row r="1952" spans="1:12">
      <c r="A1952" s="9" t="s">
        <v>4530</v>
      </c>
      <c r="B1952" s="9" t="s">
        <v>4531</v>
      </c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</row>
    <row r="1953" spans="1:12">
      <c r="A1953" s="9" t="s">
        <v>4532</v>
      </c>
      <c r="B1953" s="9" t="s">
        <v>4533</v>
      </c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</row>
    <row r="1954" spans="1:12">
      <c r="A1954" s="9" t="s">
        <v>4534</v>
      </c>
      <c r="B1954" s="9" t="s">
        <v>4535</v>
      </c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</row>
    <row r="1955" spans="1:12">
      <c r="A1955" s="9" t="s">
        <v>4536</v>
      </c>
      <c r="B1955" s="9" t="s">
        <v>4537</v>
      </c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</row>
    <row r="1956" spans="1:12">
      <c r="A1956" s="9" t="s">
        <v>4538</v>
      </c>
      <c r="B1956" s="9" t="s">
        <v>4539</v>
      </c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</row>
    <row r="1957" spans="1:12">
      <c r="A1957" s="9" t="s">
        <v>4540</v>
      </c>
      <c r="B1957" s="9" t="s">
        <v>4541</v>
      </c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</row>
    <row r="1958" spans="1:12">
      <c r="A1958" s="9" t="s">
        <v>4542</v>
      </c>
      <c r="B1958" s="9" t="s">
        <v>4543</v>
      </c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</row>
    <row r="1959" spans="1:12">
      <c r="A1959" s="9" t="s">
        <v>4544</v>
      </c>
      <c r="B1959" s="9" t="s">
        <v>4545</v>
      </c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</row>
    <row r="1960" spans="1:12">
      <c r="A1960" s="9" t="s">
        <v>4546</v>
      </c>
      <c r="B1960" s="9" t="s">
        <v>4547</v>
      </c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</row>
    <row r="1961" spans="1:12">
      <c r="A1961" s="9" t="s">
        <v>4548</v>
      </c>
      <c r="B1961" s="9" t="s">
        <v>4549</v>
      </c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</row>
    <row r="1962" spans="1:12">
      <c r="A1962" s="9" t="s">
        <v>4550</v>
      </c>
      <c r="B1962" s="9" t="s">
        <v>4551</v>
      </c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</row>
    <row r="1963" spans="1:12">
      <c r="A1963" s="9" t="s">
        <v>4552</v>
      </c>
      <c r="B1963" s="9" t="s">
        <v>4553</v>
      </c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</row>
    <row r="1964" spans="1:12">
      <c r="A1964" s="9" t="s">
        <v>4554</v>
      </c>
      <c r="B1964" s="9" t="s">
        <v>4555</v>
      </c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</row>
    <row r="1965" spans="1:12">
      <c r="A1965" s="11"/>
      <c r="B1965" s="11" t="s">
        <v>4556</v>
      </c>
      <c r="C1965" s="12">
        <v>180849230.33000001</v>
      </c>
      <c r="D1965" s="12">
        <v>180849230.33000001</v>
      </c>
      <c r="E1965" s="12">
        <v>365481714.58999997</v>
      </c>
      <c r="F1965" s="12">
        <v>365481714.58999997</v>
      </c>
      <c r="G1965" s="12">
        <v>12166231.68</v>
      </c>
      <c r="H1965" s="12">
        <v>12166231.68</v>
      </c>
      <c r="I1965" s="12">
        <v>652174641.80999994</v>
      </c>
      <c r="J1965" s="12">
        <v>652174641.80999994</v>
      </c>
      <c r="K1965" s="12">
        <v>364223011.83999997</v>
      </c>
      <c r="L1965" s="12">
        <v>364223011.83999997</v>
      </c>
    </row>
  </sheetData>
  <mergeCells count="11">
    <mergeCell ref="A1:D1"/>
    <mergeCell ref="E1:F1"/>
    <mergeCell ref="G1:H1"/>
    <mergeCell ref="I1:L1"/>
    <mergeCell ref="C2:D2"/>
    <mergeCell ref="E2:F2"/>
    <mergeCell ref="G2:H2"/>
    <mergeCell ref="I2:J2"/>
    <mergeCell ref="K2:L2"/>
    <mergeCell ref="A2:A3"/>
    <mergeCell ref="B2:B3"/>
  </mergeCells>
  <phoneticPr fontId="1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L28" sqref="L28"/>
    </sheetView>
  </sheetViews>
  <sheetFormatPr defaultColWidth="9" defaultRowHeight="14"/>
  <cols>
    <col min="1" max="1" width="43.7265625" customWidth="1"/>
    <col min="6" max="6" width="43.7265625" customWidth="1"/>
  </cols>
  <sheetData>
    <row r="1" spans="1:6">
      <c r="A1" t="s">
        <v>5</v>
      </c>
      <c r="B1">
        <v>1</v>
      </c>
      <c r="C1">
        <v>428</v>
      </c>
      <c r="D1">
        <v>428</v>
      </c>
      <c r="E1">
        <v>901</v>
      </c>
      <c r="F1" t="s">
        <v>5</v>
      </c>
    </row>
    <row r="2" spans="1:6">
      <c r="A2" t="s">
        <v>6</v>
      </c>
      <c r="B2">
        <v>2</v>
      </c>
      <c r="C2">
        <v>423</v>
      </c>
      <c r="D2">
        <v>423</v>
      </c>
      <c r="E2">
        <v>806</v>
      </c>
      <c r="F2" t="s">
        <v>6</v>
      </c>
    </row>
    <row r="3" spans="1:6">
      <c r="A3" t="s">
        <v>7</v>
      </c>
      <c r="B3">
        <v>3</v>
      </c>
      <c r="C3">
        <v>3</v>
      </c>
      <c r="D3">
        <v>3</v>
      </c>
      <c r="E3">
        <v>5</v>
      </c>
      <c r="F3" t="s">
        <v>7</v>
      </c>
    </row>
    <row r="4" spans="1:6">
      <c r="A4" t="s">
        <v>8</v>
      </c>
      <c r="B4">
        <v>4</v>
      </c>
      <c r="C4">
        <v>7</v>
      </c>
      <c r="D4">
        <v>7</v>
      </c>
      <c r="E4">
        <v>12</v>
      </c>
      <c r="F4" t="s">
        <v>8</v>
      </c>
    </row>
    <row r="5" spans="1:6">
      <c r="A5" t="s">
        <v>9</v>
      </c>
      <c r="B5">
        <v>5</v>
      </c>
      <c r="C5">
        <v>51</v>
      </c>
      <c r="D5">
        <v>51</v>
      </c>
      <c r="E5">
        <v>42</v>
      </c>
      <c r="F5" t="s">
        <v>9</v>
      </c>
    </row>
    <row r="6" spans="1:6">
      <c r="A6" t="s">
        <v>10</v>
      </c>
      <c r="B6">
        <v>6</v>
      </c>
      <c r="C6">
        <v>0</v>
      </c>
      <c r="D6">
        <v>0</v>
      </c>
      <c r="E6">
        <v>4</v>
      </c>
      <c r="F6" t="s">
        <v>10</v>
      </c>
    </row>
    <row r="7" spans="1:6">
      <c r="A7" t="s">
        <v>11</v>
      </c>
      <c r="B7">
        <v>7</v>
      </c>
      <c r="C7">
        <v>20</v>
      </c>
      <c r="D7">
        <v>20</v>
      </c>
      <c r="E7">
        <v>14</v>
      </c>
      <c r="F7" t="s">
        <v>11</v>
      </c>
    </row>
    <row r="8" spans="1:6">
      <c r="A8" t="s">
        <v>12</v>
      </c>
      <c r="B8">
        <v>8</v>
      </c>
      <c r="C8">
        <v>20</v>
      </c>
      <c r="D8">
        <v>20</v>
      </c>
      <c r="E8">
        <v>16</v>
      </c>
      <c r="F8" t="s">
        <v>12</v>
      </c>
    </row>
    <row r="9" spans="1:6">
      <c r="A9" t="s">
        <v>13</v>
      </c>
      <c r="B9">
        <v>9</v>
      </c>
      <c r="C9">
        <v>0</v>
      </c>
      <c r="D9">
        <v>0</v>
      </c>
      <c r="E9">
        <v>0</v>
      </c>
      <c r="F9" t="s">
        <v>13</v>
      </c>
    </row>
    <row r="10" spans="1:6">
      <c r="A10" t="s">
        <v>16</v>
      </c>
      <c r="B10">
        <v>10</v>
      </c>
      <c r="C10">
        <v>0</v>
      </c>
      <c r="D10">
        <v>0</v>
      </c>
      <c r="E10">
        <v>0</v>
      </c>
      <c r="F10" t="s">
        <v>16</v>
      </c>
    </row>
    <row r="11" spans="1:6">
      <c r="A11" t="s">
        <v>19</v>
      </c>
      <c r="B11">
        <v>11</v>
      </c>
      <c r="C11">
        <v>0</v>
      </c>
      <c r="D11">
        <v>0</v>
      </c>
      <c r="E11">
        <v>0</v>
      </c>
      <c r="F11" t="s">
        <v>19</v>
      </c>
    </row>
    <row r="12" spans="1:6">
      <c r="A12" t="s">
        <v>14</v>
      </c>
      <c r="B12">
        <v>12</v>
      </c>
      <c r="C12">
        <v>0</v>
      </c>
      <c r="D12">
        <v>0</v>
      </c>
      <c r="E12">
        <v>0</v>
      </c>
      <c r="F12" t="s">
        <v>14</v>
      </c>
    </row>
    <row r="13" spans="1:6">
      <c r="A13" t="s">
        <v>17</v>
      </c>
      <c r="B13">
        <v>13</v>
      </c>
      <c r="C13">
        <v>0</v>
      </c>
      <c r="D13">
        <v>0</v>
      </c>
      <c r="E13">
        <v>0</v>
      </c>
      <c r="F13" t="s">
        <v>17</v>
      </c>
    </row>
    <row r="14" spans="1:6">
      <c r="A14" t="s">
        <v>20</v>
      </c>
      <c r="B14">
        <v>14</v>
      </c>
      <c r="C14">
        <v>0</v>
      </c>
      <c r="D14">
        <v>0</v>
      </c>
      <c r="E14">
        <v>0</v>
      </c>
      <c r="F14" t="s">
        <v>20</v>
      </c>
    </row>
    <row r="15" spans="1:6">
      <c r="A15" t="s">
        <v>21</v>
      </c>
      <c r="B15">
        <v>15</v>
      </c>
      <c r="C15">
        <v>0</v>
      </c>
      <c r="D15">
        <v>0</v>
      </c>
      <c r="E15">
        <v>0</v>
      </c>
      <c r="F15" t="s">
        <v>21</v>
      </c>
    </row>
    <row r="16" spans="1:6">
      <c r="A16" t="s">
        <v>25</v>
      </c>
      <c r="B16">
        <v>16</v>
      </c>
      <c r="C16">
        <v>0</v>
      </c>
      <c r="D16">
        <v>0</v>
      </c>
      <c r="E16">
        <v>0</v>
      </c>
      <c r="F16" t="s">
        <v>25</v>
      </c>
    </row>
    <row r="17" spans="1:6">
      <c r="A17" t="s">
        <v>26</v>
      </c>
      <c r="B17">
        <v>17</v>
      </c>
      <c r="C17">
        <v>-76</v>
      </c>
      <c r="D17">
        <v>-76</v>
      </c>
      <c r="E17">
        <v>18</v>
      </c>
      <c r="F17" t="s">
        <v>26</v>
      </c>
    </row>
    <row r="18" spans="1:6">
      <c r="A18" t="s">
        <v>27</v>
      </c>
      <c r="B18">
        <v>18</v>
      </c>
      <c r="C18">
        <v>0</v>
      </c>
      <c r="D18">
        <v>0</v>
      </c>
      <c r="E18">
        <v>2</v>
      </c>
      <c r="F18" t="s">
        <v>27</v>
      </c>
    </row>
    <row r="19" spans="1:6">
      <c r="A19" t="s">
        <v>28</v>
      </c>
      <c r="B19">
        <v>19</v>
      </c>
      <c r="C19">
        <v>0</v>
      </c>
      <c r="D19">
        <v>0</v>
      </c>
      <c r="E19">
        <v>0</v>
      </c>
      <c r="F19" t="s">
        <v>28</v>
      </c>
    </row>
    <row r="20" spans="1:6">
      <c r="A20" t="s">
        <v>29</v>
      </c>
      <c r="B20">
        <v>20</v>
      </c>
      <c r="C20">
        <v>-76</v>
      </c>
      <c r="D20">
        <v>-76</v>
      </c>
      <c r="E20">
        <v>20</v>
      </c>
      <c r="F20" t="s">
        <v>29</v>
      </c>
    </row>
    <row r="21" spans="1:6">
      <c r="A21" t="s">
        <v>30</v>
      </c>
      <c r="B21">
        <v>21</v>
      </c>
      <c r="C21">
        <v>-76</v>
      </c>
      <c r="D21">
        <v>-76</v>
      </c>
      <c r="E21">
        <v>20</v>
      </c>
      <c r="F21" t="s">
        <v>30</v>
      </c>
    </row>
  </sheetData>
  <phoneticPr fontId="1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L476"/>
  <sheetViews>
    <sheetView workbookViewId="0">
      <selection activeCell="L30" sqref="L30"/>
    </sheetView>
  </sheetViews>
  <sheetFormatPr defaultColWidth="9" defaultRowHeight="14"/>
  <cols>
    <col min="1" max="1" width="10" style="1" customWidth="1"/>
    <col min="2" max="2" width="18" style="1" customWidth="1"/>
    <col min="3" max="12" width="13" style="1" customWidth="1"/>
  </cols>
  <sheetData>
    <row r="1" spans="1:12">
      <c r="A1" s="85" t="s">
        <v>626</v>
      </c>
      <c r="B1" s="85" t="s">
        <v>627</v>
      </c>
      <c r="C1" s="85" t="s">
        <v>628</v>
      </c>
      <c r="D1" s="85"/>
      <c r="E1" s="85" t="s">
        <v>629</v>
      </c>
      <c r="F1" s="85"/>
      <c r="G1" s="85" t="s">
        <v>630</v>
      </c>
      <c r="H1" s="85"/>
      <c r="I1" s="85" t="s">
        <v>3</v>
      </c>
      <c r="J1" s="85"/>
      <c r="K1" s="85" t="s">
        <v>631</v>
      </c>
      <c r="L1" s="85"/>
    </row>
    <row r="2" spans="1:12">
      <c r="A2" s="85"/>
      <c r="B2" s="85"/>
      <c r="C2" s="2" t="s">
        <v>632</v>
      </c>
      <c r="D2" s="2" t="s">
        <v>633</v>
      </c>
      <c r="E2" s="2" t="s">
        <v>632</v>
      </c>
      <c r="F2" s="2" t="s">
        <v>633</v>
      </c>
      <c r="G2" s="2" t="s">
        <v>632</v>
      </c>
      <c r="H2" s="2" t="s">
        <v>633</v>
      </c>
      <c r="I2" s="2" t="s">
        <v>632</v>
      </c>
      <c r="J2" s="2" t="s">
        <v>633</v>
      </c>
      <c r="K2" s="2" t="s">
        <v>632</v>
      </c>
      <c r="L2" s="2" t="s">
        <v>633</v>
      </c>
    </row>
    <row r="3" spans="1:12">
      <c r="A3" s="3" t="s">
        <v>634</v>
      </c>
      <c r="B3" s="3" t="s">
        <v>4558</v>
      </c>
      <c r="C3" s="4" t="s">
        <v>4559</v>
      </c>
      <c r="D3" s="4"/>
      <c r="E3" s="4"/>
      <c r="F3" s="4"/>
      <c r="G3" s="4">
        <v>10600</v>
      </c>
      <c r="H3" s="4">
        <v>10600</v>
      </c>
      <c r="I3" s="4">
        <v>10600</v>
      </c>
      <c r="J3" s="4">
        <v>10600</v>
      </c>
      <c r="K3" s="4"/>
      <c r="L3" s="4"/>
    </row>
    <row r="4" spans="1:12">
      <c r="A4" s="3" t="s">
        <v>636</v>
      </c>
      <c r="B4" s="3" t="s">
        <v>637</v>
      </c>
      <c r="C4" s="4">
        <v>20795004.940000001</v>
      </c>
      <c r="D4" s="4"/>
      <c r="E4" s="4">
        <v>7715659.4500000002</v>
      </c>
      <c r="F4" s="4"/>
      <c r="G4" s="4">
        <v>9179020.8499999996</v>
      </c>
      <c r="H4" s="4">
        <v>7656370.75</v>
      </c>
      <c r="I4" s="4">
        <v>42031548.07</v>
      </c>
      <c r="J4" s="4">
        <v>53588243.460000001</v>
      </c>
      <c r="K4" s="4">
        <v>9238309.5500000007</v>
      </c>
      <c r="L4" s="4"/>
    </row>
    <row r="5" spans="1:12">
      <c r="A5" s="3" t="s">
        <v>638</v>
      </c>
      <c r="B5" s="3" t="s">
        <v>4560</v>
      </c>
      <c r="C5" s="4">
        <v>18781263.09</v>
      </c>
      <c r="D5" s="4"/>
      <c r="E5" s="4">
        <v>4059197.78</v>
      </c>
      <c r="F5" s="4"/>
      <c r="G5" s="4">
        <v>17169.599999999999</v>
      </c>
      <c r="H5" s="4">
        <v>2654657.98</v>
      </c>
      <c r="I5" s="4">
        <v>54831.02</v>
      </c>
      <c r="J5" s="4">
        <v>17414384.710000001</v>
      </c>
      <c r="K5" s="4">
        <v>1421709.4</v>
      </c>
      <c r="L5" s="4"/>
    </row>
    <row r="6" spans="1:12">
      <c r="A6" s="3" t="s">
        <v>640</v>
      </c>
      <c r="B6" s="3" t="s">
        <v>4561</v>
      </c>
      <c r="C6" s="4" t="s">
        <v>4559</v>
      </c>
      <c r="D6" s="4"/>
      <c r="E6" s="4"/>
      <c r="F6" s="4"/>
      <c r="G6" s="4"/>
      <c r="H6" s="4"/>
      <c r="I6" s="4"/>
      <c r="J6" s="4"/>
      <c r="K6" s="4"/>
      <c r="L6" s="4"/>
    </row>
    <row r="7" spans="1:12">
      <c r="A7" s="3" t="s">
        <v>642</v>
      </c>
      <c r="B7" s="3" t="s">
        <v>4562</v>
      </c>
      <c r="C7" s="4" t="s">
        <v>4559</v>
      </c>
      <c r="D7" s="4"/>
      <c r="E7" s="4"/>
      <c r="F7" s="4"/>
      <c r="G7" s="4">
        <v>1500000</v>
      </c>
      <c r="H7" s="4" t="s">
        <v>4559</v>
      </c>
      <c r="I7" s="4">
        <v>1500000</v>
      </c>
      <c r="J7" s="4" t="s">
        <v>4559</v>
      </c>
      <c r="K7" s="4">
        <v>1500000</v>
      </c>
      <c r="L7" s="4"/>
    </row>
    <row r="8" spans="1:12">
      <c r="A8" s="3" t="s">
        <v>644</v>
      </c>
      <c r="B8" s="3" t="s">
        <v>4563</v>
      </c>
      <c r="C8" s="4" t="s">
        <v>4559</v>
      </c>
      <c r="D8" s="4"/>
      <c r="E8" s="4"/>
      <c r="F8" s="4"/>
      <c r="G8" s="4">
        <v>1000</v>
      </c>
      <c r="H8" s="4">
        <v>200</v>
      </c>
      <c r="I8" s="4">
        <v>1000</v>
      </c>
      <c r="J8" s="4">
        <v>200</v>
      </c>
      <c r="K8" s="4">
        <v>800</v>
      </c>
      <c r="L8" s="4"/>
    </row>
    <row r="9" spans="1:12">
      <c r="A9" s="3" t="s">
        <v>646</v>
      </c>
      <c r="B9" s="3" t="s">
        <v>4564</v>
      </c>
      <c r="C9" s="4">
        <v>1815507.18</v>
      </c>
      <c r="D9" s="4"/>
      <c r="E9" s="4">
        <v>1458227</v>
      </c>
      <c r="F9" s="4"/>
      <c r="G9" s="4">
        <v>4655851.25</v>
      </c>
      <c r="H9" s="4">
        <v>5000312.7699999996</v>
      </c>
      <c r="I9" s="4">
        <v>35470717.049999997</v>
      </c>
      <c r="J9" s="4">
        <v>36172458.75</v>
      </c>
      <c r="K9" s="4">
        <v>1113765.48</v>
      </c>
      <c r="L9" s="4"/>
    </row>
    <row r="10" spans="1:12">
      <c r="A10" s="3" t="s">
        <v>648</v>
      </c>
      <c r="B10" s="3" t="s">
        <v>4565</v>
      </c>
      <c r="C10" s="4" t="s">
        <v>4559</v>
      </c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3" t="s">
        <v>650</v>
      </c>
      <c r="B11" s="3" t="s">
        <v>4566</v>
      </c>
      <c r="C11" s="4" t="s">
        <v>4559</v>
      </c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3" t="s">
        <v>652</v>
      </c>
      <c r="B12" s="3" t="s">
        <v>4567</v>
      </c>
      <c r="C12" s="4" t="s">
        <v>4559</v>
      </c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3" t="s">
        <v>654</v>
      </c>
      <c r="B13" s="3" t="s">
        <v>4568</v>
      </c>
      <c r="C13" s="4">
        <v>4017.98</v>
      </c>
      <c r="D13" s="4"/>
      <c r="E13" s="4">
        <v>4017.98</v>
      </c>
      <c r="F13" s="4"/>
      <c r="G13" s="4" t="s">
        <v>4559</v>
      </c>
      <c r="H13" s="4">
        <v>200</v>
      </c>
      <c r="I13" s="4" t="s">
        <v>4559</v>
      </c>
      <c r="J13" s="4">
        <v>200</v>
      </c>
      <c r="K13" s="4">
        <v>3817.98</v>
      </c>
      <c r="L13" s="4"/>
    </row>
    <row r="14" spans="1:12">
      <c r="A14" s="3" t="s">
        <v>656</v>
      </c>
      <c r="B14" s="3" t="s">
        <v>4569</v>
      </c>
      <c r="C14" s="4">
        <v>678.62</v>
      </c>
      <c r="D14" s="4"/>
      <c r="E14" s="4">
        <v>678.62</v>
      </c>
      <c r="F14" s="4"/>
      <c r="G14" s="4">
        <v>3000</v>
      </c>
      <c r="H14" s="4">
        <v>1000</v>
      </c>
      <c r="I14" s="4">
        <v>3000</v>
      </c>
      <c r="J14" s="4">
        <v>1000</v>
      </c>
      <c r="K14" s="4">
        <v>2678.62</v>
      </c>
      <c r="L14" s="4"/>
    </row>
    <row r="15" spans="1:12">
      <c r="A15" s="3" t="s">
        <v>658</v>
      </c>
      <c r="B15" s="3" t="s">
        <v>4570</v>
      </c>
      <c r="C15" s="4" t="s">
        <v>4559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3" t="s">
        <v>660</v>
      </c>
      <c r="B16" s="3" t="s">
        <v>4571</v>
      </c>
      <c r="C16" s="4" t="s">
        <v>4559</v>
      </c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3" t="s">
        <v>662</v>
      </c>
      <c r="B17" s="3" t="s">
        <v>4572</v>
      </c>
      <c r="C17" s="4" t="s">
        <v>4559</v>
      </c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3" t="s">
        <v>664</v>
      </c>
      <c r="B18" s="3" t="s">
        <v>4573</v>
      </c>
      <c r="C18" s="4" t="s">
        <v>4559</v>
      </c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3" t="s">
        <v>666</v>
      </c>
      <c r="B19" s="3" t="s">
        <v>4574</v>
      </c>
      <c r="C19" s="4" t="s">
        <v>4559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3" t="s">
        <v>668</v>
      </c>
      <c r="B20" s="3" t="s">
        <v>4575</v>
      </c>
      <c r="C20" s="4">
        <v>193538.07</v>
      </c>
      <c r="D20" s="4"/>
      <c r="E20" s="4">
        <v>2193538.0699999998</v>
      </c>
      <c r="F20" s="4"/>
      <c r="G20" s="4">
        <v>3000000</v>
      </c>
      <c r="H20" s="4" t="s">
        <v>4559</v>
      </c>
      <c r="I20" s="4">
        <v>5000000</v>
      </c>
      <c r="J20" s="4" t="s">
        <v>4559</v>
      </c>
      <c r="K20" s="4">
        <v>5193538.07</v>
      </c>
      <c r="L20" s="4"/>
    </row>
    <row r="21" spans="1:12">
      <c r="A21" s="3" t="s">
        <v>670</v>
      </c>
      <c r="B21" s="3" t="s">
        <v>4576</v>
      </c>
      <c r="C21" s="4" t="s">
        <v>4559</v>
      </c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3" t="s">
        <v>672</v>
      </c>
      <c r="B22" s="3" t="s">
        <v>4577</v>
      </c>
      <c r="C22" s="4" t="s">
        <v>4559</v>
      </c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3" t="s">
        <v>674</v>
      </c>
      <c r="B23" s="3" t="s">
        <v>4578</v>
      </c>
      <c r="C23" s="4" t="s">
        <v>4559</v>
      </c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3" t="s">
        <v>676</v>
      </c>
      <c r="B24" s="3" t="s">
        <v>4579</v>
      </c>
      <c r="C24" s="4" t="s">
        <v>4559</v>
      </c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3" t="s">
        <v>678</v>
      </c>
      <c r="B25" s="3" t="s">
        <v>4580</v>
      </c>
      <c r="C25" s="4" t="s">
        <v>4559</v>
      </c>
      <c r="D25" s="4"/>
      <c r="E25" s="4"/>
      <c r="F25" s="4"/>
      <c r="G25" s="4">
        <v>2000</v>
      </c>
      <c r="H25" s="4" t="s">
        <v>4559</v>
      </c>
      <c r="I25" s="4">
        <v>2000</v>
      </c>
      <c r="J25" s="4" t="s">
        <v>4559</v>
      </c>
      <c r="K25" s="4">
        <v>2000</v>
      </c>
      <c r="L25" s="4"/>
    </row>
    <row r="26" spans="1:12">
      <c r="A26" s="3" t="s">
        <v>680</v>
      </c>
      <c r="B26" s="3" t="s">
        <v>4581</v>
      </c>
      <c r="C26" s="4" t="s">
        <v>4559</v>
      </c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3" t="s">
        <v>682</v>
      </c>
      <c r="B27" s="3" t="s">
        <v>4582</v>
      </c>
      <c r="C27" s="4" t="s">
        <v>4559</v>
      </c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3" t="s">
        <v>684</v>
      </c>
      <c r="B28" s="3" t="s">
        <v>4583</v>
      </c>
      <c r="C28" s="4" t="s">
        <v>4559</v>
      </c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3" t="s">
        <v>686</v>
      </c>
      <c r="B29" s="3" t="s">
        <v>4584</v>
      </c>
      <c r="C29" s="4" t="s">
        <v>4559</v>
      </c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3" t="s">
        <v>688</v>
      </c>
      <c r="B30" s="3" t="s">
        <v>4585</v>
      </c>
      <c r="C30" s="4" t="s">
        <v>4559</v>
      </c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3" t="s">
        <v>702</v>
      </c>
      <c r="B31" s="3" t="s">
        <v>4586</v>
      </c>
      <c r="C31" s="4" t="s">
        <v>4559</v>
      </c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3" t="s">
        <v>4587</v>
      </c>
      <c r="B32" s="3" t="s">
        <v>705</v>
      </c>
      <c r="C32" s="4" t="s">
        <v>4559</v>
      </c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3" t="s">
        <v>716</v>
      </c>
      <c r="B33" s="3" t="s">
        <v>717</v>
      </c>
      <c r="C33" s="4" t="s">
        <v>4559</v>
      </c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3" t="s">
        <v>718</v>
      </c>
      <c r="B34" s="3" t="s">
        <v>4588</v>
      </c>
      <c r="C34" s="4" t="s">
        <v>4559</v>
      </c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3" t="s">
        <v>724</v>
      </c>
      <c r="B35" s="3" t="s">
        <v>4589</v>
      </c>
      <c r="C35" s="4" t="s">
        <v>4559</v>
      </c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3" t="s">
        <v>4590</v>
      </c>
      <c r="B36" s="3" t="s">
        <v>4591</v>
      </c>
      <c r="C36" s="4" t="s">
        <v>4559</v>
      </c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3" t="s">
        <v>742</v>
      </c>
      <c r="B37" s="3" t="s">
        <v>743</v>
      </c>
      <c r="C37" s="4" t="s">
        <v>4559</v>
      </c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3" t="s">
        <v>756</v>
      </c>
      <c r="B38" s="3" t="s">
        <v>757</v>
      </c>
      <c r="C38" s="4" t="s">
        <v>4559</v>
      </c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3" t="s">
        <v>758</v>
      </c>
      <c r="B39" s="3" t="s">
        <v>4592</v>
      </c>
      <c r="C39" s="4" t="s">
        <v>4559</v>
      </c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3" t="s">
        <v>806</v>
      </c>
      <c r="B40" s="3" t="s">
        <v>4593</v>
      </c>
      <c r="C40" s="4" t="s">
        <v>4559</v>
      </c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3" t="s">
        <v>854</v>
      </c>
      <c r="B41" s="3" t="s">
        <v>855</v>
      </c>
      <c r="C41" s="4">
        <v>66888894.18</v>
      </c>
      <c r="D41" s="4"/>
      <c r="E41" s="4">
        <v>66874459.469999999</v>
      </c>
      <c r="F41" s="4"/>
      <c r="G41" s="4" t="s">
        <v>4559</v>
      </c>
      <c r="H41" s="4" t="s">
        <v>4559</v>
      </c>
      <c r="I41" s="4">
        <v>10082389.1</v>
      </c>
      <c r="J41" s="4">
        <v>10096823.810000001</v>
      </c>
      <c r="K41" s="4">
        <v>66874459.469999999</v>
      </c>
      <c r="L41" s="4"/>
    </row>
    <row r="42" spans="1:12">
      <c r="A42" s="3" t="s">
        <v>856</v>
      </c>
      <c r="B42" s="3" t="s">
        <v>4594</v>
      </c>
      <c r="C42" s="4">
        <v>59914572.340000004</v>
      </c>
      <c r="D42" s="4"/>
      <c r="E42" s="4">
        <v>59900137.630000003</v>
      </c>
      <c r="F42" s="4"/>
      <c r="G42" s="4" t="s">
        <v>4559</v>
      </c>
      <c r="H42" s="4" t="s">
        <v>4559</v>
      </c>
      <c r="I42" s="4">
        <v>10082389.1</v>
      </c>
      <c r="J42" s="4">
        <v>10096823.810000001</v>
      </c>
      <c r="K42" s="4">
        <v>59900137.630000003</v>
      </c>
      <c r="L42" s="4"/>
    </row>
    <row r="43" spans="1:12">
      <c r="A43" s="3" t="s">
        <v>858</v>
      </c>
      <c r="B43" s="3" t="s">
        <v>4595</v>
      </c>
      <c r="C43" s="4" t="s">
        <v>4559</v>
      </c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3" t="s">
        <v>864</v>
      </c>
      <c r="B44" s="3" t="s">
        <v>4596</v>
      </c>
      <c r="C44" s="4">
        <v>59914572.340000004</v>
      </c>
      <c r="D44" s="4"/>
      <c r="E44" s="4">
        <v>59900137.630000003</v>
      </c>
      <c r="F44" s="4"/>
      <c r="G44" s="4" t="s">
        <v>4559</v>
      </c>
      <c r="H44" s="4" t="s">
        <v>4559</v>
      </c>
      <c r="I44" s="4">
        <v>10082389.1</v>
      </c>
      <c r="J44" s="4">
        <v>10096823.810000001</v>
      </c>
      <c r="K44" s="4">
        <v>59900137.630000003</v>
      </c>
      <c r="L44" s="4"/>
    </row>
    <row r="45" spans="1:12">
      <c r="A45" s="3" t="s">
        <v>866</v>
      </c>
      <c r="B45" s="3" t="s">
        <v>4597</v>
      </c>
      <c r="C45" s="4" t="s">
        <v>4559</v>
      </c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3" t="s">
        <v>868</v>
      </c>
      <c r="B46" s="3" t="s">
        <v>4598</v>
      </c>
      <c r="C46" s="4" t="s">
        <v>4559</v>
      </c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3" t="s">
        <v>870</v>
      </c>
      <c r="B47" s="3" t="s">
        <v>4599</v>
      </c>
      <c r="C47" s="4" t="s">
        <v>4559</v>
      </c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3" t="s">
        <v>878</v>
      </c>
      <c r="B48" s="3" t="s">
        <v>855</v>
      </c>
      <c r="C48" s="4">
        <v>6974321.8399999999</v>
      </c>
      <c r="D48" s="4"/>
      <c r="E48" s="4">
        <v>6974321.8399999999</v>
      </c>
      <c r="F48" s="4"/>
      <c r="G48" s="4" t="s">
        <v>4559</v>
      </c>
      <c r="H48" s="4" t="s">
        <v>4559</v>
      </c>
      <c r="I48" s="4" t="s">
        <v>4559</v>
      </c>
      <c r="J48" s="4" t="s">
        <v>4559</v>
      </c>
      <c r="K48" s="4">
        <v>6974321.8399999999</v>
      </c>
      <c r="L48" s="4"/>
    </row>
    <row r="49" spans="1:12">
      <c r="A49" s="3" t="s">
        <v>900</v>
      </c>
      <c r="B49" s="3" t="s">
        <v>901</v>
      </c>
      <c r="C49" s="4" t="s">
        <v>4559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3" t="s">
        <v>906</v>
      </c>
      <c r="B50" s="3" t="s">
        <v>907</v>
      </c>
      <c r="C50" s="4" t="s">
        <v>4559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3" t="s">
        <v>908</v>
      </c>
      <c r="B51" s="3" t="s">
        <v>909</v>
      </c>
      <c r="C51" s="4" t="s">
        <v>4559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3" t="s">
        <v>974</v>
      </c>
      <c r="B52" s="3" t="s">
        <v>927</v>
      </c>
      <c r="C52" s="4">
        <v>34595435.100000001</v>
      </c>
      <c r="D52" s="4"/>
      <c r="E52" s="4">
        <v>34040136.32</v>
      </c>
      <c r="F52" s="4"/>
      <c r="G52" s="4">
        <v>3843542.81</v>
      </c>
      <c r="H52" s="4">
        <v>5008543.2</v>
      </c>
      <c r="I52" s="4">
        <v>42492295.479999997</v>
      </c>
      <c r="J52" s="4">
        <v>44212594.649999999</v>
      </c>
      <c r="K52" s="4">
        <v>32875135.93</v>
      </c>
      <c r="L52" s="4"/>
    </row>
    <row r="53" spans="1:12">
      <c r="A53" s="3" t="s">
        <v>976</v>
      </c>
      <c r="B53" s="3" t="s">
        <v>4600</v>
      </c>
      <c r="C53" s="4">
        <v>34891041.240000002</v>
      </c>
      <c r="D53" s="4"/>
      <c r="E53" s="4">
        <v>3640344.45</v>
      </c>
      <c r="F53" s="4"/>
      <c r="G53" s="4">
        <v>598530</v>
      </c>
      <c r="H53" s="4">
        <v>152</v>
      </c>
      <c r="I53" s="4">
        <v>1467725.79</v>
      </c>
      <c r="J53" s="4">
        <v>32120044.579999998</v>
      </c>
      <c r="K53" s="4">
        <v>4238722.45</v>
      </c>
      <c r="L53" s="4"/>
    </row>
    <row r="54" spans="1:12">
      <c r="A54" s="3" t="s">
        <v>4601</v>
      </c>
      <c r="B54" s="3" t="s">
        <v>4602</v>
      </c>
      <c r="C54" s="4">
        <v>2654800</v>
      </c>
      <c r="D54" s="4"/>
      <c r="E54" s="4">
        <v>3454952</v>
      </c>
      <c r="F54" s="4"/>
      <c r="G54" s="4">
        <v>598530</v>
      </c>
      <c r="H54" s="4">
        <v>152</v>
      </c>
      <c r="I54" s="4">
        <v>1467725.79</v>
      </c>
      <c r="J54" s="4">
        <v>69195.789999999994</v>
      </c>
      <c r="K54" s="4">
        <v>4053330</v>
      </c>
      <c r="L54" s="4"/>
    </row>
    <row r="55" spans="1:12">
      <c r="A55" s="3" t="s">
        <v>4603</v>
      </c>
      <c r="B55" s="3" t="s">
        <v>4604</v>
      </c>
      <c r="C55" s="4">
        <v>32236241.239999998</v>
      </c>
      <c r="D55" s="4"/>
      <c r="E55" s="4">
        <v>185392.45</v>
      </c>
      <c r="F55" s="4"/>
      <c r="G55" s="4" t="s">
        <v>4559</v>
      </c>
      <c r="H55" s="4" t="s">
        <v>4559</v>
      </c>
      <c r="I55" s="4" t="s">
        <v>4559</v>
      </c>
      <c r="J55" s="4">
        <v>32050848.789999999</v>
      </c>
      <c r="K55" s="4">
        <v>185392.45</v>
      </c>
      <c r="L55" s="4"/>
    </row>
    <row r="56" spans="1:12">
      <c r="A56" s="3" t="s">
        <v>4605</v>
      </c>
      <c r="B56" s="3" t="s">
        <v>4606</v>
      </c>
      <c r="C56" s="4">
        <v>232236241.24000001</v>
      </c>
      <c r="D56" s="4"/>
      <c r="E56" s="4">
        <v>200185392.44999999</v>
      </c>
      <c r="F56" s="4"/>
      <c r="G56" s="4" t="s">
        <v>4559</v>
      </c>
      <c r="H56" s="4" t="s">
        <v>4559</v>
      </c>
      <c r="I56" s="4" t="s">
        <v>4559</v>
      </c>
      <c r="J56" s="4">
        <v>32050848.789999999</v>
      </c>
      <c r="K56" s="4">
        <v>200185392.44999999</v>
      </c>
      <c r="L56" s="4"/>
    </row>
    <row r="57" spans="1:12">
      <c r="A57" s="3" t="s">
        <v>4607</v>
      </c>
      <c r="B57" s="3" t="s">
        <v>4608</v>
      </c>
      <c r="C57" s="4"/>
      <c r="D57" s="4">
        <v>200000000</v>
      </c>
      <c r="E57" s="4"/>
      <c r="F57" s="4">
        <v>200000000</v>
      </c>
      <c r="G57" s="4" t="s">
        <v>4559</v>
      </c>
      <c r="H57" s="4" t="s">
        <v>4559</v>
      </c>
      <c r="I57" s="4" t="s">
        <v>4559</v>
      </c>
      <c r="J57" s="4" t="s">
        <v>4559</v>
      </c>
      <c r="K57" s="4"/>
      <c r="L57" s="4">
        <v>200000000</v>
      </c>
    </row>
    <row r="58" spans="1:12">
      <c r="A58" s="3" t="s">
        <v>978</v>
      </c>
      <c r="B58" s="3" t="s">
        <v>4609</v>
      </c>
      <c r="C58" s="4"/>
      <c r="D58" s="4">
        <v>295294.36</v>
      </c>
      <c r="E58" s="4">
        <v>122954.86</v>
      </c>
      <c r="F58" s="4"/>
      <c r="G58" s="4">
        <v>3245012.81</v>
      </c>
      <c r="H58" s="4">
        <v>383191.2</v>
      </c>
      <c r="I58" s="4">
        <v>8973720.9000000004</v>
      </c>
      <c r="J58" s="4">
        <v>5693650.0700000003</v>
      </c>
      <c r="K58" s="4">
        <v>2984776.47</v>
      </c>
      <c r="L58" s="4"/>
    </row>
    <row r="59" spans="1:12">
      <c r="A59" s="3" t="s">
        <v>980</v>
      </c>
      <c r="B59" s="3" t="s">
        <v>4610</v>
      </c>
      <c r="C59" s="4"/>
      <c r="D59" s="4">
        <v>311.77999999999997</v>
      </c>
      <c r="E59" s="4"/>
      <c r="F59" s="4">
        <v>311.77999999999997</v>
      </c>
      <c r="G59" s="4" t="s">
        <v>4559</v>
      </c>
      <c r="H59" s="4" t="s">
        <v>4559</v>
      </c>
      <c r="I59" s="4" t="s">
        <v>4559</v>
      </c>
      <c r="J59" s="4" t="s">
        <v>4559</v>
      </c>
      <c r="K59" s="4"/>
      <c r="L59" s="4">
        <v>311.77999999999997</v>
      </c>
    </row>
    <row r="60" spans="1:12">
      <c r="A60" s="3" t="s">
        <v>982</v>
      </c>
      <c r="B60" s="3" t="s">
        <v>4611</v>
      </c>
      <c r="C60" s="4" t="s">
        <v>4559</v>
      </c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3" t="s">
        <v>4612</v>
      </c>
      <c r="B61" s="3" t="s">
        <v>4613</v>
      </c>
      <c r="C61" s="4" t="s">
        <v>4559</v>
      </c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3" t="s">
        <v>4614</v>
      </c>
      <c r="B62" s="3" t="s">
        <v>4615</v>
      </c>
      <c r="C62" s="4" t="s">
        <v>4559</v>
      </c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3" t="s">
        <v>4616</v>
      </c>
      <c r="B63" s="3" t="s">
        <v>4617</v>
      </c>
      <c r="C63" s="4" t="s">
        <v>4559</v>
      </c>
      <c r="D63" s="4"/>
      <c r="E63" s="4">
        <v>30277148.789999999</v>
      </c>
      <c r="F63" s="4"/>
      <c r="G63" s="4" t="s">
        <v>4559</v>
      </c>
      <c r="H63" s="4">
        <v>4625200</v>
      </c>
      <c r="I63" s="4">
        <v>32050848.789999999</v>
      </c>
      <c r="J63" s="4">
        <v>6398900</v>
      </c>
      <c r="K63" s="4">
        <v>25651948.789999999</v>
      </c>
      <c r="L63" s="4"/>
    </row>
    <row r="64" spans="1:12">
      <c r="A64" s="3" t="s">
        <v>4618</v>
      </c>
      <c r="B64" s="3" t="s">
        <v>4619</v>
      </c>
      <c r="C64" s="4" t="s">
        <v>4559</v>
      </c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3" t="s">
        <v>4620</v>
      </c>
      <c r="B65" s="3" t="s">
        <v>4621</v>
      </c>
      <c r="C65" s="4" t="s">
        <v>4559</v>
      </c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3" t="s">
        <v>4622</v>
      </c>
      <c r="B66" s="3" t="s">
        <v>4623</v>
      </c>
      <c r="C66" s="4" t="s">
        <v>4559</v>
      </c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3" t="s">
        <v>4624</v>
      </c>
      <c r="B67" s="3" t="s">
        <v>855</v>
      </c>
      <c r="C67" s="4" t="s">
        <v>4559</v>
      </c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3" t="s">
        <v>4625</v>
      </c>
      <c r="B68" s="3" t="s">
        <v>4626</v>
      </c>
      <c r="C68" s="4" t="s">
        <v>4559</v>
      </c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3" t="s">
        <v>986</v>
      </c>
      <c r="B69" s="3" t="s">
        <v>987</v>
      </c>
      <c r="C69" s="4" t="s">
        <v>4559</v>
      </c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3" t="s">
        <v>988</v>
      </c>
      <c r="B70" s="3" t="s">
        <v>989</v>
      </c>
      <c r="C70" s="4" t="s">
        <v>4559</v>
      </c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3" t="s">
        <v>990</v>
      </c>
      <c r="B71" s="3" t="s">
        <v>991</v>
      </c>
      <c r="C71" s="4" t="s">
        <v>4559</v>
      </c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3" t="s">
        <v>992</v>
      </c>
      <c r="B72" s="3" t="s">
        <v>993</v>
      </c>
      <c r="C72" s="4" t="s">
        <v>4559</v>
      </c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3" t="s">
        <v>994</v>
      </c>
      <c r="B73" s="3" t="s">
        <v>995</v>
      </c>
      <c r="C73" s="4" t="s">
        <v>4559</v>
      </c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3" t="s">
        <v>998</v>
      </c>
      <c r="B74" s="3" t="s">
        <v>997</v>
      </c>
      <c r="C74" s="4" t="s">
        <v>4559</v>
      </c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3" t="s">
        <v>1000</v>
      </c>
      <c r="B75" s="3" t="s">
        <v>999</v>
      </c>
      <c r="C75" s="4" t="s">
        <v>4559</v>
      </c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3" t="s">
        <v>1002</v>
      </c>
      <c r="B76" s="3" t="s">
        <v>1005</v>
      </c>
      <c r="C76" s="4" t="s">
        <v>4559</v>
      </c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3" t="s">
        <v>1004</v>
      </c>
      <c r="B77" s="3" t="s">
        <v>4627</v>
      </c>
      <c r="C77" s="4" t="s">
        <v>4559</v>
      </c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3" t="s">
        <v>4628</v>
      </c>
      <c r="B78" s="3" t="s">
        <v>1001</v>
      </c>
      <c r="C78" s="4" t="s">
        <v>4559</v>
      </c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3" t="s">
        <v>1006</v>
      </c>
      <c r="B79" s="3" t="s">
        <v>1003</v>
      </c>
      <c r="C79" s="4" t="s">
        <v>4559</v>
      </c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3" t="s">
        <v>4629</v>
      </c>
      <c r="B80" s="3" t="s">
        <v>4630</v>
      </c>
      <c r="C80" s="4" t="s">
        <v>4559</v>
      </c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3" t="s">
        <v>4631</v>
      </c>
      <c r="B81" s="3" t="s">
        <v>1007</v>
      </c>
      <c r="C81" s="4" t="s">
        <v>4559</v>
      </c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3" t="s">
        <v>1012</v>
      </c>
      <c r="B82" s="3" t="s">
        <v>1013</v>
      </c>
      <c r="C82" s="4" t="s">
        <v>4559</v>
      </c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3" t="s">
        <v>1014</v>
      </c>
      <c r="B83" s="3" t="s">
        <v>1037</v>
      </c>
      <c r="C83" s="4" t="s">
        <v>4559</v>
      </c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3" t="s">
        <v>4632</v>
      </c>
      <c r="B84" s="3" t="s">
        <v>4633</v>
      </c>
      <c r="C84" s="4" t="s">
        <v>4559</v>
      </c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3" t="s">
        <v>1020</v>
      </c>
      <c r="B85" s="3" t="s">
        <v>1021</v>
      </c>
      <c r="C85" s="4" t="s">
        <v>4559</v>
      </c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3" t="s">
        <v>1022</v>
      </c>
      <c r="B86" s="3" t="s">
        <v>1023</v>
      </c>
      <c r="C86" s="4" t="s">
        <v>4559</v>
      </c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3" t="s">
        <v>1052</v>
      </c>
      <c r="B87" s="3" t="s">
        <v>4634</v>
      </c>
      <c r="C87" s="4" t="s">
        <v>4559</v>
      </c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3" t="s">
        <v>1070</v>
      </c>
      <c r="B88" s="3" t="s">
        <v>1071</v>
      </c>
      <c r="C88" s="4" t="s">
        <v>4559</v>
      </c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3" t="s">
        <v>1088</v>
      </c>
      <c r="B89" s="3" t="s">
        <v>4635</v>
      </c>
      <c r="C89" s="4" t="s">
        <v>4559</v>
      </c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3" t="s">
        <v>1090</v>
      </c>
      <c r="B90" s="3" t="s">
        <v>4588</v>
      </c>
      <c r="C90" s="4" t="s">
        <v>4559</v>
      </c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3" t="s">
        <v>1096</v>
      </c>
      <c r="B91" s="3" t="s">
        <v>4636</v>
      </c>
      <c r="C91" s="4" t="s">
        <v>4559</v>
      </c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3" t="s">
        <v>4637</v>
      </c>
      <c r="B92" s="3" t="s">
        <v>4638</v>
      </c>
      <c r="C92" s="4" t="s">
        <v>4559</v>
      </c>
      <c r="D92" s="4"/>
      <c r="E92" s="4"/>
      <c r="F92" s="4"/>
      <c r="G92" s="4"/>
      <c r="H92" s="4"/>
      <c r="I92" s="4"/>
      <c r="J92" s="4"/>
      <c r="K92" s="4"/>
      <c r="L92" s="4"/>
    </row>
    <row r="93" spans="1:12">
      <c r="A93" s="3" t="s">
        <v>4639</v>
      </c>
      <c r="B93" s="3" t="s">
        <v>4640</v>
      </c>
      <c r="C93" s="4" t="s">
        <v>4559</v>
      </c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3" t="s">
        <v>4641</v>
      </c>
      <c r="B94" s="3" t="s">
        <v>4642</v>
      </c>
      <c r="C94" s="4" t="s">
        <v>4559</v>
      </c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3" t="s">
        <v>4643</v>
      </c>
      <c r="B95" s="3" t="s">
        <v>4588</v>
      </c>
      <c r="C95" s="4" t="s">
        <v>4559</v>
      </c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3" t="s">
        <v>4644</v>
      </c>
      <c r="B96" s="3" t="s">
        <v>4638</v>
      </c>
      <c r="C96" s="4" t="s">
        <v>4559</v>
      </c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3" t="s">
        <v>4645</v>
      </c>
      <c r="B97" s="3" t="s">
        <v>4636</v>
      </c>
      <c r="C97" s="4" t="s">
        <v>4559</v>
      </c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3" t="s">
        <v>4646</v>
      </c>
      <c r="B98" s="3" t="s">
        <v>4589</v>
      </c>
      <c r="C98" s="4" t="s">
        <v>4559</v>
      </c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3" t="s">
        <v>4647</v>
      </c>
      <c r="B99" s="3" t="s">
        <v>4648</v>
      </c>
      <c r="C99" s="4">
        <v>70188211.730000004</v>
      </c>
      <c r="D99" s="4"/>
      <c r="E99" s="4">
        <v>98918211.730000004</v>
      </c>
      <c r="F99" s="4"/>
      <c r="G99" s="4" t="s">
        <v>4559</v>
      </c>
      <c r="H99" s="4" t="s">
        <v>4559</v>
      </c>
      <c r="I99" s="4">
        <v>28730000</v>
      </c>
      <c r="J99" s="4" t="s">
        <v>4559</v>
      </c>
      <c r="K99" s="4">
        <v>98918211.730000004</v>
      </c>
      <c r="L99" s="4"/>
    </row>
    <row r="100" spans="1:12">
      <c r="A100" s="3" t="s">
        <v>4649</v>
      </c>
      <c r="B100" s="3" t="s">
        <v>4650</v>
      </c>
      <c r="C100" s="4">
        <v>70188211.730000004</v>
      </c>
      <c r="D100" s="4"/>
      <c r="E100" s="4">
        <v>98918211.730000004</v>
      </c>
      <c r="F100" s="4"/>
      <c r="G100" s="4" t="s">
        <v>4559</v>
      </c>
      <c r="H100" s="4" t="s">
        <v>4559</v>
      </c>
      <c r="I100" s="4">
        <v>28730000</v>
      </c>
      <c r="J100" s="4" t="s">
        <v>4559</v>
      </c>
      <c r="K100" s="4">
        <v>98918211.730000004</v>
      </c>
      <c r="L100" s="4"/>
    </row>
    <row r="101" spans="1:12">
      <c r="A101" s="3" t="s">
        <v>4651</v>
      </c>
      <c r="B101" s="3" t="s">
        <v>4652</v>
      </c>
      <c r="C101" s="4" t="s">
        <v>4559</v>
      </c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3" t="s">
        <v>4653</v>
      </c>
      <c r="B102" s="3" t="s">
        <v>4654</v>
      </c>
      <c r="C102" s="4" t="s">
        <v>4559</v>
      </c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3" t="s">
        <v>4655</v>
      </c>
      <c r="B103" s="3" t="s">
        <v>1087</v>
      </c>
      <c r="C103" s="4" t="s">
        <v>4559</v>
      </c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3" t="s">
        <v>4656</v>
      </c>
      <c r="B104" s="3" t="s">
        <v>4657</v>
      </c>
      <c r="C104" s="4">
        <v>49466031.420000002</v>
      </c>
      <c r="D104" s="4"/>
      <c r="E104" s="4">
        <v>49466031.420000002</v>
      </c>
      <c r="F104" s="4"/>
      <c r="G104" s="4" t="s">
        <v>4559</v>
      </c>
      <c r="H104" s="4" t="s">
        <v>4559</v>
      </c>
      <c r="I104" s="4" t="s">
        <v>4559</v>
      </c>
      <c r="J104" s="4" t="s">
        <v>4559</v>
      </c>
      <c r="K104" s="4">
        <v>49466031.420000002</v>
      </c>
      <c r="L104" s="4"/>
    </row>
    <row r="105" spans="1:12">
      <c r="A105" s="3" t="s">
        <v>4658</v>
      </c>
      <c r="B105" s="3" t="s">
        <v>4659</v>
      </c>
      <c r="C105" s="4">
        <v>49466031.420000002</v>
      </c>
      <c r="D105" s="4"/>
      <c r="E105" s="4">
        <v>49466031.420000002</v>
      </c>
      <c r="F105" s="4"/>
      <c r="G105" s="4" t="s">
        <v>4559</v>
      </c>
      <c r="H105" s="4" t="s">
        <v>4559</v>
      </c>
      <c r="I105" s="4" t="s">
        <v>4559</v>
      </c>
      <c r="J105" s="4" t="s">
        <v>4559</v>
      </c>
      <c r="K105" s="4">
        <v>49466031.420000002</v>
      </c>
      <c r="L105" s="4"/>
    </row>
    <row r="106" spans="1:12">
      <c r="A106" s="3" t="s">
        <v>4660</v>
      </c>
      <c r="B106" s="3" t="s">
        <v>4661</v>
      </c>
      <c r="C106" s="4" t="s">
        <v>4559</v>
      </c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3" t="s">
        <v>4662</v>
      </c>
      <c r="B107" s="3" t="s">
        <v>4589</v>
      </c>
      <c r="C107" s="4" t="s">
        <v>4559</v>
      </c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3" t="s">
        <v>4663</v>
      </c>
      <c r="B108" s="3" t="s">
        <v>4664</v>
      </c>
      <c r="C108" s="4" t="s">
        <v>4559</v>
      </c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3" t="s">
        <v>4665</v>
      </c>
      <c r="B109" s="3" t="s">
        <v>4666</v>
      </c>
      <c r="C109" s="4" t="s">
        <v>4559</v>
      </c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3" t="s">
        <v>4667</v>
      </c>
      <c r="B110" s="3" t="s">
        <v>1109</v>
      </c>
      <c r="C110" s="4" t="s">
        <v>4559</v>
      </c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3" t="s">
        <v>1114</v>
      </c>
      <c r="B111" s="3" t="s">
        <v>1115</v>
      </c>
      <c r="C111" s="4">
        <v>564552.6</v>
      </c>
      <c r="D111" s="4"/>
      <c r="E111" s="4">
        <v>566542.89</v>
      </c>
      <c r="F111" s="4"/>
      <c r="G111" s="4">
        <v>5871.29</v>
      </c>
      <c r="H111" s="4" t="s">
        <v>4559</v>
      </c>
      <c r="I111" s="4">
        <v>7861.58</v>
      </c>
      <c r="J111" s="4" t="s">
        <v>4559</v>
      </c>
      <c r="K111" s="4">
        <v>572414.18000000005</v>
      </c>
      <c r="L111" s="4"/>
    </row>
    <row r="112" spans="1:12">
      <c r="A112" s="3" t="s">
        <v>1116</v>
      </c>
      <c r="B112" s="3" t="s">
        <v>4668</v>
      </c>
      <c r="C112" s="4">
        <v>218345.17</v>
      </c>
      <c r="D112" s="4"/>
      <c r="E112" s="4">
        <v>220335.46</v>
      </c>
      <c r="F112" s="4"/>
      <c r="G112" s="4">
        <v>5871.29</v>
      </c>
      <c r="H112" s="4" t="s">
        <v>4559</v>
      </c>
      <c r="I112" s="4">
        <v>7861.58</v>
      </c>
      <c r="J112" s="4" t="s">
        <v>4559</v>
      </c>
      <c r="K112" s="4">
        <v>226206.75</v>
      </c>
      <c r="L112" s="4"/>
    </row>
    <row r="113" spans="1:12">
      <c r="A113" s="3" t="s">
        <v>1118</v>
      </c>
      <c r="B113" s="3" t="s">
        <v>4669</v>
      </c>
      <c r="C113" s="4">
        <v>346207.43</v>
      </c>
      <c r="D113" s="4"/>
      <c r="E113" s="4">
        <v>346207.43</v>
      </c>
      <c r="F113" s="4"/>
      <c r="G113" s="4" t="s">
        <v>4559</v>
      </c>
      <c r="H113" s="4" t="s">
        <v>4559</v>
      </c>
      <c r="I113" s="4" t="s">
        <v>4559</v>
      </c>
      <c r="J113" s="4" t="s">
        <v>4559</v>
      </c>
      <c r="K113" s="4">
        <v>346207.43</v>
      </c>
      <c r="L113" s="4"/>
    </row>
    <row r="114" spans="1:12">
      <c r="A114" s="3" t="s">
        <v>1130</v>
      </c>
      <c r="B114" s="3" t="s">
        <v>1131</v>
      </c>
      <c r="C114" s="4"/>
      <c r="D114" s="4">
        <v>318980.81</v>
      </c>
      <c r="E114" s="4"/>
      <c r="F114" s="4">
        <v>327189.08</v>
      </c>
      <c r="G114" s="4" t="s">
        <v>4559</v>
      </c>
      <c r="H114" s="4">
        <v>8263.56</v>
      </c>
      <c r="I114" s="4" t="s">
        <v>4559</v>
      </c>
      <c r="J114" s="4">
        <v>16471.830000000002</v>
      </c>
      <c r="K114" s="4"/>
      <c r="L114" s="4">
        <v>335452.64</v>
      </c>
    </row>
    <row r="115" spans="1:12">
      <c r="A115" s="3" t="s">
        <v>1132</v>
      </c>
      <c r="B115" s="3" t="s">
        <v>4668</v>
      </c>
      <c r="C115" s="4"/>
      <c r="D115" s="4">
        <v>158318.25</v>
      </c>
      <c r="E115" s="4"/>
      <c r="F115" s="4">
        <v>161225.51</v>
      </c>
      <c r="G115" s="4" t="s">
        <v>4559</v>
      </c>
      <c r="H115" s="4">
        <v>2962.55</v>
      </c>
      <c r="I115" s="4" t="s">
        <v>4559</v>
      </c>
      <c r="J115" s="4">
        <v>5869.81</v>
      </c>
      <c r="K115" s="4"/>
      <c r="L115" s="4">
        <v>164188.06</v>
      </c>
    </row>
    <row r="116" spans="1:12">
      <c r="A116" s="3" t="s">
        <v>1134</v>
      </c>
      <c r="B116" s="3" t="s">
        <v>4669</v>
      </c>
      <c r="C116" s="4"/>
      <c r="D116" s="4">
        <v>160662.56</v>
      </c>
      <c r="E116" s="4"/>
      <c r="F116" s="4">
        <v>165963.57</v>
      </c>
      <c r="G116" s="4" t="s">
        <v>4559</v>
      </c>
      <c r="H116" s="4">
        <v>5301.01</v>
      </c>
      <c r="I116" s="4" t="s">
        <v>4559</v>
      </c>
      <c r="J116" s="4">
        <v>10602.02</v>
      </c>
      <c r="K116" s="4"/>
      <c r="L116" s="4">
        <v>171264.58</v>
      </c>
    </row>
    <row r="117" spans="1:12">
      <c r="A117" s="3" t="s">
        <v>1146</v>
      </c>
      <c r="B117" s="3" t="s">
        <v>1147</v>
      </c>
      <c r="C117" s="4" t="s">
        <v>4559</v>
      </c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3" t="s">
        <v>1162</v>
      </c>
      <c r="B118" s="3" t="s">
        <v>1163</v>
      </c>
      <c r="C118" s="4">
        <v>281706260.85000002</v>
      </c>
      <c r="D118" s="4"/>
      <c r="E118" s="4">
        <v>295944401.26999998</v>
      </c>
      <c r="F118" s="4"/>
      <c r="G118" s="4">
        <v>377970.35</v>
      </c>
      <c r="H118" s="4" t="s">
        <v>4559</v>
      </c>
      <c r="I118" s="4">
        <v>14616110.77</v>
      </c>
      <c r="J118" s="4" t="s">
        <v>4559</v>
      </c>
      <c r="K118" s="4">
        <v>296322371.62</v>
      </c>
      <c r="L118" s="4"/>
    </row>
    <row r="119" spans="1:12">
      <c r="A119" s="3" t="s">
        <v>1164</v>
      </c>
      <c r="B119" s="3" t="s">
        <v>4670</v>
      </c>
      <c r="C119" s="4">
        <v>1790791.97</v>
      </c>
      <c r="D119" s="4"/>
      <c r="E119" s="4">
        <v>1912902.13</v>
      </c>
      <c r="F119" s="4"/>
      <c r="G119" s="4">
        <v>122110.16</v>
      </c>
      <c r="H119" s="4" t="s">
        <v>4559</v>
      </c>
      <c r="I119" s="4">
        <v>244220.32</v>
      </c>
      <c r="J119" s="4" t="s">
        <v>4559</v>
      </c>
      <c r="K119" s="4">
        <v>2035012.29</v>
      </c>
      <c r="L119" s="4"/>
    </row>
    <row r="120" spans="1:12">
      <c r="A120" s="3" t="s">
        <v>1166</v>
      </c>
      <c r="B120" s="3" t="s">
        <v>4661</v>
      </c>
      <c r="C120" s="4">
        <v>1790791.97</v>
      </c>
      <c r="D120" s="4"/>
      <c r="E120" s="4">
        <v>1912902.13</v>
      </c>
      <c r="F120" s="4"/>
      <c r="G120" s="4">
        <v>122110.16</v>
      </c>
      <c r="H120" s="4" t="s">
        <v>4559</v>
      </c>
      <c r="I120" s="4">
        <v>244220.32</v>
      </c>
      <c r="J120" s="4" t="s">
        <v>4559</v>
      </c>
      <c r="K120" s="4">
        <v>2035012.29</v>
      </c>
      <c r="L120" s="4"/>
    </row>
    <row r="121" spans="1:12">
      <c r="A121" s="3" t="s">
        <v>4671</v>
      </c>
      <c r="B121" s="3" t="s">
        <v>4672</v>
      </c>
      <c r="C121" s="4">
        <v>1790791.97</v>
      </c>
      <c r="D121" s="4"/>
      <c r="E121" s="4">
        <v>1912902.13</v>
      </c>
      <c r="F121" s="4"/>
      <c r="G121" s="4">
        <v>122110.16</v>
      </c>
      <c r="H121" s="4" t="s">
        <v>4559</v>
      </c>
      <c r="I121" s="4">
        <v>244220.32</v>
      </c>
      <c r="J121" s="4" t="s">
        <v>4559</v>
      </c>
      <c r="K121" s="4">
        <v>2035012.29</v>
      </c>
      <c r="L121" s="4"/>
    </row>
    <row r="122" spans="1:12">
      <c r="A122" s="3" t="s">
        <v>4673</v>
      </c>
      <c r="B122" s="3" t="s">
        <v>4674</v>
      </c>
      <c r="C122" s="4" t="s">
        <v>4559</v>
      </c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3" t="s">
        <v>4675</v>
      </c>
      <c r="B123" s="3" t="s">
        <v>4676</v>
      </c>
      <c r="C123" s="4" t="s">
        <v>4559</v>
      </c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3" t="s">
        <v>1168</v>
      </c>
      <c r="B124" s="3" t="s">
        <v>4677</v>
      </c>
      <c r="C124" s="4" t="s">
        <v>4559</v>
      </c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3" t="s">
        <v>1170</v>
      </c>
      <c r="B125" s="3" t="s">
        <v>4678</v>
      </c>
      <c r="C125" s="4" t="s">
        <v>4559</v>
      </c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3" t="s">
        <v>1172</v>
      </c>
      <c r="B126" s="3" t="s">
        <v>4679</v>
      </c>
      <c r="C126" s="4">
        <v>33241558.93</v>
      </c>
      <c r="D126" s="4"/>
      <c r="E126" s="4">
        <v>33533402.399999999</v>
      </c>
      <c r="F126" s="4"/>
      <c r="G126" s="4" t="s">
        <v>4559</v>
      </c>
      <c r="H126" s="4" t="s">
        <v>4559</v>
      </c>
      <c r="I126" s="4">
        <v>291843.46999999997</v>
      </c>
      <c r="J126" s="4" t="s">
        <v>4559</v>
      </c>
      <c r="K126" s="4">
        <v>33533402.399999999</v>
      </c>
      <c r="L126" s="4"/>
    </row>
    <row r="127" spans="1:12">
      <c r="A127" s="3" t="s">
        <v>1174</v>
      </c>
      <c r="B127" s="3" t="s">
        <v>4680</v>
      </c>
      <c r="C127" s="4">
        <v>9704582.7799999993</v>
      </c>
      <c r="D127" s="4"/>
      <c r="E127" s="4">
        <v>9704582.7799999993</v>
      </c>
      <c r="F127" s="4"/>
      <c r="G127" s="4" t="s">
        <v>4559</v>
      </c>
      <c r="H127" s="4" t="s">
        <v>4559</v>
      </c>
      <c r="I127" s="4" t="s">
        <v>4559</v>
      </c>
      <c r="J127" s="4" t="s">
        <v>4559</v>
      </c>
      <c r="K127" s="4">
        <v>9704582.7799999993</v>
      </c>
      <c r="L127" s="4"/>
    </row>
    <row r="128" spans="1:12">
      <c r="A128" s="3" t="s">
        <v>4681</v>
      </c>
      <c r="B128" s="3" t="s">
        <v>4682</v>
      </c>
      <c r="C128" s="4">
        <v>193619.09</v>
      </c>
      <c r="D128" s="4"/>
      <c r="E128" s="4">
        <v>193619.09</v>
      </c>
      <c r="F128" s="4"/>
      <c r="G128" s="4" t="s">
        <v>4559</v>
      </c>
      <c r="H128" s="4" t="s">
        <v>4559</v>
      </c>
      <c r="I128" s="4" t="s">
        <v>4559</v>
      </c>
      <c r="J128" s="4" t="s">
        <v>4559</v>
      </c>
      <c r="K128" s="4">
        <v>193619.09</v>
      </c>
      <c r="L128" s="4"/>
    </row>
    <row r="129" spans="1:12">
      <c r="A129" s="3" t="s">
        <v>4683</v>
      </c>
      <c r="B129" s="3" t="s">
        <v>4684</v>
      </c>
      <c r="C129" s="4" t="s">
        <v>4559</v>
      </c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3" t="s">
        <v>4685</v>
      </c>
      <c r="B130" s="3" t="s">
        <v>4686</v>
      </c>
      <c r="C130" s="4">
        <v>441981.13</v>
      </c>
      <c r="D130" s="4"/>
      <c r="E130" s="4">
        <v>441981.13</v>
      </c>
      <c r="F130" s="4"/>
      <c r="G130" s="4" t="s">
        <v>4559</v>
      </c>
      <c r="H130" s="4" t="s">
        <v>4559</v>
      </c>
      <c r="I130" s="4" t="s">
        <v>4559</v>
      </c>
      <c r="J130" s="4" t="s">
        <v>4559</v>
      </c>
      <c r="K130" s="4">
        <v>441981.13</v>
      </c>
      <c r="L130" s="4"/>
    </row>
    <row r="131" spans="1:12">
      <c r="A131" s="3" t="s">
        <v>4687</v>
      </c>
      <c r="B131" s="3" t="s">
        <v>4688</v>
      </c>
      <c r="C131" s="4">
        <v>3623239.6</v>
      </c>
      <c r="D131" s="4"/>
      <c r="E131" s="4">
        <v>3623239.6</v>
      </c>
      <c r="F131" s="4"/>
      <c r="G131" s="4" t="s">
        <v>4559</v>
      </c>
      <c r="H131" s="4" t="s">
        <v>4559</v>
      </c>
      <c r="I131" s="4" t="s">
        <v>4559</v>
      </c>
      <c r="J131" s="4" t="s">
        <v>4559</v>
      </c>
      <c r="K131" s="4">
        <v>3623239.6</v>
      </c>
      <c r="L131" s="4"/>
    </row>
    <row r="132" spans="1:12">
      <c r="A132" s="3" t="s">
        <v>4689</v>
      </c>
      <c r="B132" s="3" t="s">
        <v>4690</v>
      </c>
      <c r="C132" s="4">
        <v>5445742.96</v>
      </c>
      <c r="D132" s="4"/>
      <c r="E132" s="4">
        <v>5445742.96</v>
      </c>
      <c r="F132" s="4"/>
      <c r="G132" s="4" t="s">
        <v>4559</v>
      </c>
      <c r="H132" s="4" t="s">
        <v>4559</v>
      </c>
      <c r="I132" s="4" t="s">
        <v>4559</v>
      </c>
      <c r="J132" s="4" t="s">
        <v>4559</v>
      </c>
      <c r="K132" s="4">
        <v>5445742.96</v>
      </c>
      <c r="L132" s="4"/>
    </row>
    <row r="133" spans="1:12">
      <c r="A133" s="3" t="s">
        <v>1176</v>
      </c>
      <c r="B133" s="3" t="s">
        <v>4691</v>
      </c>
      <c r="C133" s="4">
        <v>6443794.0999999996</v>
      </c>
      <c r="D133" s="4"/>
      <c r="E133" s="4">
        <v>6735637.5700000003</v>
      </c>
      <c r="F133" s="4"/>
      <c r="G133" s="4" t="s">
        <v>4559</v>
      </c>
      <c r="H133" s="4" t="s">
        <v>4559</v>
      </c>
      <c r="I133" s="4">
        <v>291843.46999999997</v>
      </c>
      <c r="J133" s="4" t="s">
        <v>4559</v>
      </c>
      <c r="K133" s="4">
        <v>6735637.5700000003</v>
      </c>
      <c r="L133" s="4"/>
    </row>
    <row r="134" spans="1:12">
      <c r="A134" s="3" t="s">
        <v>4692</v>
      </c>
      <c r="B134" s="3" t="s">
        <v>4693</v>
      </c>
      <c r="C134" s="4">
        <v>3384902.6</v>
      </c>
      <c r="D134" s="4"/>
      <c r="E134" s="4">
        <v>3423366.2</v>
      </c>
      <c r="F134" s="4"/>
      <c r="G134" s="4" t="s">
        <v>4559</v>
      </c>
      <c r="H134" s="4" t="s">
        <v>4559</v>
      </c>
      <c r="I134" s="4">
        <v>38463.599999999999</v>
      </c>
      <c r="J134" s="4" t="s">
        <v>4559</v>
      </c>
      <c r="K134" s="4">
        <v>3423366.2</v>
      </c>
      <c r="L134" s="4"/>
    </row>
    <row r="135" spans="1:12">
      <c r="A135" s="3" t="s">
        <v>4694</v>
      </c>
      <c r="B135" s="3" t="s">
        <v>4695</v>
      </c>
      <c r="C135" s="4">
        <v>1121121</v>
      </c>
      <c r="D135" s="4"/>
      <c r="E135" s="4">
        <v>1121121</v>
      </c>
      <c r="F135" s="4"/>
      <c r="G135" s="4" t="s">
        <v>4559</v>
      </c>
      <c r="H135" s="4" t="s">
        <v>4559</v>
      </c>
      <c r="I135" s="4" t="s">
        <v>4559</v>
      </c>
      <c r="J135" s="4" t="s">
        <v>4559</v>
      </c>
      <c r="K135" s="4">
        <v>1121121</v>
      </c>
      <c r="L135" s="4"/>
    </row>
    <row r="136" spans="1:12">
      <c r="A136" s="3" t="s">
        <v>4696</v>
      </c>
      <c r="B136" s="3" t="s">
        <v>4697</v>
      </c>
      <c r="C136" s="4" t="s">
        <v>4559</v>
      </c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3" t="s">
        <v>4698</v>
      </c>
      <c r="B137" s="3" t="s">
        <v>4699</v>
      </c>
      <c r="C137" s="4" t="s">
        <v>4559</v>
      </c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3" t="s">
        <v>4700</v>
      </c>
      <c r="B138" s="3" t="s">
        <v>4701</v>
      </c>
      <c r="C138" s="4" t="s">
        <v>4559</v>
      </c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3" t="s">
        <v>4702</v>
      </c>
      <c r="B139" s="3" t="s">
        <v>4703</v>
      </c>
      <c r="C139" s="4">
        <v>285517.52</v>
      </c>
      <c r="D139" s="4"/>
      <c r="E139" s="4">
        <v>285517.52</v>
      </c>
      <c r="F139" s="4"/>
      <c r="G139" s="4" t="s">
        <v>4559</v>
      </c>
      <c r="H139" s="4" t="s">
        <v>4559</v>
      </c>
      <c r="I139" s="4" t="s">
        <v>4559</v>
      </c>
      <c r="J139" s="4" t="s">
        <v>4559</v>
      </c>
      <c r="K139" s="4">
        <v>285517.52</v>
      </c>
      <c r="L139" s="4"/>
    </row>
    <row r="140" spans="1:12">
      <c r="A140" s="3" t="s">
        <v>4704</v>
      </c>
      <c r="B140" s="3" t="s">
        <v>4705</v>
      </c>
      <c r="C140" s="4" t="s">
        <v>4559</v>
      </c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3" t="s">
        <v>4706</v>
      </c>
      <c r="B141" s="3" t="s">
        <v>4707</v>
      </c>
      <c r="C141" s="4" t="s">
        <v>4559</v>
      </c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3" t="s">
        <v>4708</v>
      </c>
      <c r="B142" s="3" t="s">
        <v>4709</v>
      </c>
      <c r="C142" s="4" t="s">
        <v>4559</v>
      </c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3" t="s">
        <v>4710</v>
      </c>
      <c r="B143" s="3" t="s">
        <v>4711</v>
      </c>
      <c r="C143" s="4" t="s">
        <v>4559</v>
      </c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3" t="s">
        <v>4712</v>
      </c>
      <c r="B144" s="3" t="s">
        <v>4713</v>
      </c>
      <c r="C144" s="4">
        <v>1088771.28</v>
      </c>
      <c r="D144" s="4"/>
      <c r="E144" s="4">
        <v>1342151.1499999999</v>
      </c>
      <c r="F144" s="4"/>
      <c r="G144" s="4" t="s">
        <v>4559</v>
      </c>
      <c r="H144" s="4" t="s">
        <v>4559</v>
      </c>
      <c r="I144" s="4">
        <v>253379.87</v>
      </c>
      <c r="J144" s="4" t="s">
        <v>4559</v>
      </c>
      <c r="K144" s="4">
        <v>1342151.1499999999</v>
      </c>
      <c r="L144" s="4"/>
    </row>
    <row r="145" spans="1:12">
      <c r="A145" s="3" t="s">
        <v>4714</v>
      </c>
      <c r="B145" s="3" t="s">
        <v>4715</v>
      </c>
      <c r="C145" s="4" t="s">
        <v>4559</v>
      </c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3" t="s">
        <v>4716</v>
      </c>
      <c r="B146" s="3" t="s">
        <v>4717</v>
      </c>
      <c r="C146" s="4" t="s">
        <v>4559</v>
      </c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3" t="s">
        <v>4718</v>
      </c>
      <c r="B147" s="3" t="s">
        <v>4719</v>
      </c>
      <c r="C147" s="4" t="s">
        <v>4559</v>
      </c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3" t="s">
        <v>4720</v>
      </c>
      <c r="B148" s="3" t="s">
        <v>4721</v>
      </c>
      <c r="C148" s="4">
        <v>183018.86</v>
      </c>
      <c r="D148" s="4"/>
      <c r="E148" s="4">
        <v>183018.86</v>
      </c>
      <c r="F148" s="4"/>
      <c r="G148" s="4" t="s">
        <v>4559</v>
      </c>
      <c r="H148" s="4" t="s">
        <v>4559</v>
      </c>
      <c r="I148" s="4" t="s">
        <v>4559</v>
      </c>
      <c r="J148" s="4" t="s">
        <v>4559</v>
      </c>
      <c r="K148" s="4">
        <v>183018.86</v>
      </c>
      <c r="L148" s="4"/>
    </row>
    <row r="149" spans="1:12">
      <c r="A149" s="3" t="s">
        <v>4722</v>
      </c>
      <c r="B149" s="3" t="s">
        <v>4723</v>
      </c>
      <c r="C149" s="4">
        <v>254854.37</v>
      </c>
      <c r="D149" s="4"/>
      <c r="E149" s="4">
        <v>254854.37</v>
      </c>
      <c r="F149" s="4"/>
      <c r="G149" s="4" t="s">
        <v>4559</v>
      </c>
      <c r="H149" s="4" t="s">
        <v>4559</v>
      </c>
      <c r="I149" s="4" t="s">
        <v>4559</v>
      </c>
      <c r="J149" s="4" t="s">
        <v>4559</v>
      </c>
      <c r="K149" s="4">
        <v>254854.37</v>
      </c>
      <c r="L149" s="4"/>
    </row>
    <row r="150" spans="1:12">
      <c r="A150" s="3" t="s">
        <v>4724</v>
      </c>
      <c r="B150" s="3" t="s">
        <v>4684</v>
      </c>
      <c r="C150" s="4">
        <v>24808.47</v>
      </c>
      <c r="D150" s="4"/>
      <c r="E150" s="4">
        <v>24808.47</v>
      </c>
      <c r="F150" s="4"/>
      <c r="G150" s="4" t="s">
        <v>4559</v>
      </c>
      <c r="H150" s="4" t="s">
        <v>4559</v>
      </c>
      <c r="I150" s="4" t="s">
        <v>4559</v>
      </c>
      <c r="J150" s="4" t="s">
        <v>4559</v>
      </c>
      <c r="K150" s="4">
        <v>24808.47</v>
      </c>
      <c r="L150" s="4"/>
    </row>
    <row r="151" spans="1:12">
      <c r="A151" s="3" t="s">
        <v>4725</v>
      </c>
      <c r="B151" s="3" t="s">
        <v>4726</v>
      </c>
      <c r="C151" s="4" t="s">
        <v>4559</v>
      </c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3" t="s">
        <v>4727</v>
      </c>
      <c r="B152" s="3" t="s">
        <v>4728</v>
      </c>
      <c r="C152" s="4">
        <v>100800</v>
      </c>
      <c r="D152" s="4"/>
      <c r="E152" s="4">
        <v>100800</v>
      </c>
      <c r="F152" s="4"/>
      <c r="G152" s="4" t="s">
        <v>4559</v>
      </c>
      <c r="H152" s="4" t="s">
        <v>4559</v>
      </c>
      <c r="I152" s="4" t="s">
        <v>4559</v>
      </c>
      <c r="J152" s="4" t="s">
        <v>4559</v>
      </c>
      <c r="K152" s="4">
        <v>100800</v>
      </c>
      <c r="L152" s="4"/>
    </row>
    <row r="153" spans="1:12">
      <c r="A153" s="3" t="s">
        <v>1178</v>
      </c>
      <c r="B153" s="3" t="s">
        <v>4729</v>
      </c>
      <c r="C153" s="4">
        <v>17089752.050000001</v>
      </c>
      <c r="D153" s="4"/>
      <c r="E153" s="4">
        <v>17089752.050000001</v>
      </c>
      <c r="F153" s="4"/>
      <c r="G153" s="4" t="s">
        <v>4559</v>
      </c>
      <c r="H153" s="4" t="s">
        <v>4559</v>
      </c>
      <c r="I153" s="4" t="s">
        <v>4559</v>
      </c>
      <c r="J153" s="4" t="s">
        <v>4559</v>
      </c>
      <c r="K153" s="4">
        <v>17089752.050000001</v>
      </c>
      <c r="L153" s="4"/>
    </row>
    <row r="154" spans="1:12">
      <c r="A154" s="3" t="s">
        <v>1180</v>
      </c>
      <c r="B154" s="3" t="s">
        <v>4730</v>
      </c>
      <c r="C154" s="4">
        <v>3430</v>
      </c>
      <c r="D154" s="4"/>
      <c r="E154" s="4">
        <v>3430</v>
      </c>
      <c r="F154" s="4"/>
      <c r="G154" s="4" t="s">
        <v>4559</v>
      </c>
      <c r="H154" s="4" t="s">
        <v>4559</v>
      </c>
      <c r="I154" s="4" t="s">
        <v>4559</v>
      </c>
      <c r="J154" s="4" t="s">
        <v>4559</v>
      </c>
      <c r="K154" s="4">
        <v>3430</v>
      </c>
      <c r="L154" s="4"/>
    </row>
    <row r="155" spans="1:12">
      <c r="A155" s="3" t="s">
        <v>4731</v>
      </c>
      <c r="B155" s="3" t="s">
        <v>4732</v>
      </c>
      <c r="C155" s="4" t="s">
        <v>4559</v>
      </c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3" t="s">
        <v>4733</v>
      </c>
      <c r="B156" s="3" t="s">
        <v>4734</v>
      </c>
      <c r="C156" s="4" t="s">
        <v>4559</v>
      </c>
      <c r="D156" s="4"/>
      <c r="E156" s="4"/>
      <c r="F156" s="4"/>
      <c r="G156" s="4"/>
      <c r="H156" s="4"/>
      <c r="I156" s="4"/>
      <c r="J156" s="4"/>
      <c r="K156" s="4"/>
      <c r="L156" s="4"/>
    </row>
    <row r="157" spans="1:12">
      <c r="A157" s="3" t="s">
        <v>4735</v>
      </c>
      <c r="B157" s="3" t="s">
        <v>4736</v>
      </c>
      <c r="C157" s="4">
        <v>3430</v>
      </c>
      <c r="D157" s="4"/>
      <c r="E157" s="4">
        <v>3430</v>
      </c>
      <c r="F157" s="4"/>
      <c r="G157" s="4" t="s">
        <v>4559</v>
      </c>
      <c r="H157" s="4" t="s">
        <v>4559</v>
      </c>
      <c r="I157" s="4" t="s">
        <v>4559</v>
      </c>
      <c r="J157" s="4" t="s">
        <v>4559</v>
      </c>
      <c r="K157" s="4">
        <v>3430</v>
      </c>
      <c r="L157" s="4"/>
    </row>
    <row r="158" spans="1:12">
      <c r="A158" s="3" t="s">
        <v>4737</v>
      </c>
      <c r="B158" s="3" t="s">
        <v>4738</v>
      </c>
      <c r="C158" s="4" t="s">
        <v>4559</v>
      </c>
      <c r="D158" s="4"/>
      <c r="E158" s="4"/>
      <c r="F158" s="4"/>
      <c r="G158" s="4"/>
      <c r="H158" s="4"/>
      <c r="I158" s="4"/>
      <c r="J158" s="4"/>
      <c r="K158" s="4"/>
      <c r="L158" s="4"/>
    </row>
    <row r="159" spans="1:12">
      <c r="A159" s="3" t="s">
        <v>1200</v>
      </c>
      <c r="B159" s="3" t="s">
        <v>4739</v>
      </c>
      <c r="C159" s="4">
        <v>230143211.65000001</v>
      </c>
      <c r="D159" s="4"/>
      <c r="E159" s="4">
        <v>242695464.15000001</v>
      </c>
      <c r="F159" s="4"/>
      <c r="G159" s="4">
        <v>57247.95</v>
      </c>
      <c r="H159" s="4" t="s">
        <v>4559</v>
      </c>
      <c r="I159" s="4">
        <v>12609500.449999999</v>
      </c>
      <c r="J159" s="4" t="s">
        <v>4559</v>
      </c>
      <c r="K159" s="4">
        <v>242752712.09999999</v>
      </c>
      <c r="L159" s="4"/>
    </row>
    <row r="160" spans="1:12">
      <c r="A160" s="3" t="s">
        <v>1202</v>
      </c>
      <c r="B160" s="3" t="s">
        <v>4740</v>
      </c>
      <c r="C160" s="4">
        <v>225370008.06999999</v>
      </c>
      <c r="D160" s="4"/>
      <c r="E160" s="4">
        <v>233851176.88999999</v>
      </c>
      <c r="F160" s="4"/>
      <c r="G160" s="4" t="s">
        <v>4559</v>
      </c>
      <c r="H160" s="4" t="s">
        <v>4559</v>
      </c>
      <c r="I160" s="4">
        <v>8481168.8200000003</v>
      </c>
      <c r="J160" s="4" t="s">
        <v>4559</v>
      </c>
      <c r="K160" s="4">
        <v>233851176.88999999</v>
      </c>
      <c r="L160" s="4"/>
    </row>
    <row r="161" spans="1:12">
      <c r="A161" s="3" t="s">
        <v>4741</v>
      </c>
      <c r="B161" s="3" t="s">
        <v>4742</v>
      </c>
      <c r="C161" s="4">
        <v>474237.33</v>
      </c>
      <c r="D161" s="4"/>
      <c r="E161" s="4">
        <v>576921.17000000004</v>
      </c>
      <c r="F161" s="4"/>
      <c r="G161" s="4">
        <v>57247.95</v>
      </c>
      <c r="H161" s="4" t="s">
        <v>4559</v>
      </c>
      <c r="I161" s="4">
        <v>159931.79</v>
      </c>
      <c r="J161" s="4" t="s">
        <v>4559</v>
      </c>
      <c r="K161" s="4">
        <v>634169.12</v>
      </c>
      <c r="L161" s="4"/>
    </row>
    <row r="162" spans="1:12">
      <c r="A162" s="3" t="s">
        <v>4743</v>
      </c>
      <c r="B162" s="3" t="s">
        <v>4744</v>
      </c>
      <c r="C162" s="4">
        <v>1394683.22</v>
      </c>
      <c r="D162" s="4"/>
      <c r="E162" s="4">
        <v>4544239.1500000004</v>
      </c>
      <c r="F162" s="4"/>
      <c r="G162" s="4" t="s">
        <v>4559</v>
      </c>
      <c r="H162" s="4" t="s">
        <v>4559</v>
      </c>
      <c r="I162" s="4">
        <v>3149555.93</v>
      </c>
      <c r="J162" s="4" t="s">
        <v>4559</v>
      </c>
      <c r="K162" s="4">
        <v>4544239.1500000004</v>
      </c>
      <c r="L162" s="4"/>
    </row>
    <row r="163" spans="1:12">
      <c r="A163" s="3" t="s">
        <v>4745</v>
      </c>
      <c r="B163" s="3" t="s">
        <v>4746</v>
      </c>
      <c r="C163" s="4">
        <v>843851.36</v>
      </c>
      <c r="D163" s="4"/>
      <c r="E163" s="4">
        <v>1606248.74</v>
      </c>
      <c r="F163" s="4"/>
      <c r="G163" s="4" t="s">
        <v>4559</v>
      </c>
      <c r="H163" s="4" t="s">
        <v>4559</v>
      </c>
      <c r="I163" s="4">
        <v>762397.38</v>
      </c>
      <c r="J163" s="4" t="s">
        <v>4559</v>
      </c>
      <c r="K163" s="4">
        <v>1606248.74</v>
      </c>
      <c r="L163" s="4"/>
    </row>
    <row r="164" spans="1:12">
      <c r="A164" s="3" t="s">
        <v>4747</v>
      </c>
      <c r="B164" s="3" t="s">
        <v>4748</v>
      </c>
      <c r="C164" s="4">
        <v>1748903.99</v>
      </c>
      <c r="D164" s="4"/>
      <c r="E164" s="4">
        <v>1748903.99</v>
      </c>
      <c r="F164" s="4"/>
      <c r="G164" s="4" t="s">
        <v>4559</v>
      </c>
      <c r="H164" s="4" t="s">
        <v>4559</v>
      </c>
      <c r="I164" s="4" t="s">
        <v>4559</v>
      </c>
      <c r="J164" s="4" t="s">
        <v>4559</v>
      </c>
      <c r="K164" s="4">
        <v>1748903.99</v>
      </c>
      <c r="L164" s="4"/>
    </row>
    <row r="165" spans="1:12">
      <c r="A165" s="3" t="s">
        <v>4749</v>
      </c>
      <c r="B165" s="3" t="s">
        <v>4750</v>
      </c>
      <c r="C165" s="4">
        <v>311527.67999999999</v>
      </c>
      <c r="D165" s="4"/>
      <c r="E165" s="4">
        <v>367974.21</v>
      </c>
      <c r="F165" s="4"/>
      <c r="G165" s="4" t="s">
        <v>4559</v>
      </c>
      <c r="H165" s="4" t="s">
        <v>4559</v>
      </c>
      <c r="I165" s="4">
        <v>56446.53</v>
      </c>
      <c r="J165" s="4" t="s">
        <v>4559</v>
      </c>
      <c r="K165" s="4">
        <v>367974.21</v>
      </c>
      <c r="L165" s="4"/>
    </row>
    <row r="166" spans="1:12">
      <c r="A166" s="3" t="s">
        <v>1206</v>
      </c>
      <c r="B166" s="3" t="s">
        <v>4751</v>
      </c>
      <c r="C166" s="4">
        <v>1690060.78</v>
      </c>
      <c r="D166" s="4"/>
      <c r="E166" s="4">
        <v>2267761.85</v>
      </c>
      <c r="F166" s="4"/>
      <c r="G166" s="4" t="s">
        <v>4559</v>
      </c>
      <c r="H166" s="4" t="s">
        <v>4559</v>
      </c>
      <c r="I166" s="4">
        <v>577701.06999999995</v>
      </c>
      <c r="J166" s="4" t="s">
        <v>4559</v>
      </c>
      <c r="K166" s="4">
        <v>2267761.85</v>
      </c>
      <c r="L166" s="4"/>
    </row>
    <row r="167" spans="1:12">
      <c r="A167" s="3" t="s">
        <v>1208</v>
      </c>
      <c r="B167" s="3" t="s">
        <v>4752</v>
      </c>
      <c r="C167" s="4" t="s">
        <v>4559</v>
      </c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3" t="s">
        <v>1210</v>
      </c>
      <c r="B168" s="3" t="s">
        <v>4753</v>
      </c>
      <c r="C168" s="4" t="s">
        <v>4559</v>
      </c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3" t="s">
        <v>1212</v>
      </c>
      <c r="B169" s="3" t="s">
        <v>4754</v>
      </c>
      <c r="C169" s="4">
        <v>230062.2</v>
      </c>
      <c r="D169" s="4"/>
      <c r="E169" s="4">
        <v>230062.2</v>
      </c>
      <c r="F169" s="4"/>
      <c r="G169" s="4" t="s">
        <v>4559</v>
      </c>
      <c r="H169" s="4" t="s">
        <v>4559</v>
      </c>
      <c r="I169" s="4" t="s">
        <v>4559</v>
      </c>
      <c r="J169" s="4" t="s">
        <v>4559</v>
      </c>
      <c r="K169" s="4">
        <v>230062.2</v>
      </c>
      <c r="L169" s="4"/>
    </row>
    <row r="170" spans="1:12">
      <c r="A170" s="3" t="s">
        <v>1214</v>
      </c>
      <c r="B170" s="3" t="s">
        <v>4755</v>
      </c>
      <c r="C170" s="4" t="s">
        <v>4559</v>
      </c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3" t="s">
        <v>1216</v>
      </c>
      <c r="B171" s="3" t="s">
        <v>4756</v>
      </c>
      <c r="C171" s="4">
        <v>1459998.58</v>
      </c>
      <c r="D171" s="4"/>
      <c r="E171" s="4">
        <v>2037699.65</v>
      </c>
      <c r="F171" s="4"/>
      <c r="G171" s="4" t="s">
        <v>4559</v>
      </c>
      <c r="H171" s="4" t="s">
        <v>4559</v>
      </c>
      <c r="I171" s="4">
        <v>577701.06999999995</v>
      </c>
      <c r="J171" s="4" t="s">
        <v>4559</v>
      </c>
      <c r="K171" s="4">
        <v>2037699.65</v>
      </c>
      <c r="L171" s="4"/>
    </row>
    <row r="172" spans="1:12">
      <c r="A172" s="3" t="s">
        <v>1218</v>
      </c>
      <c r="B172" s="3" t="s">
        <v>4757</v>
      </c>
      <c r="C172" s="4" t="s">
        <v>4559</v>
      </c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3" t="s">
        <v>1220</v>
      </c>
      <c r="B173" s="3" t="s">
        <v>4758</v>
      </c>
      <c r="C173" s="4" t="s">
        <v>4559</v>
      </c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3" t="s">
        <v>1224</v>
      </c>
      <c r="B174" s="3" t="s">
        <v>4598</v>
      </c>
      <c r="C174" s="4" t="s">
        <v>4559</v>
      </c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3" t="s">
        <v>1226</v>
      </c>
      <c r="B175" s="3" t="s">
        <v>4759</v>
      </c>
      <c r="C175" s="4" t="s">
        <v>4559</v>
      </c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3" t="s">
        <v>4760</v>
      </c>
      <c r="B176" s="3" t="s">
        <v>4761</v>
      </c>
      <c r="C176" s="4" t="s">
        <v>4559</v>
      </c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3" t="s">
        <v>4762</v>
      </c>
      <c r="B177" s="3" t="s">
        <v>4763</v>
      </c>
      <c r="C177" s="4" t="s">
        <v>4559</v>
      </c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3" t="s">
        <v>4764</v>
      </c>
      <c r="B178" s="3" t="s">
        <v>4765</v>
      </c>
      <c r="C178" s="4" t="s">
        <v>4559</v>
      </c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3" t="s">
        <v>4766</v>
      </c>
      <c r="B179" s="3" t="s">
        <v>4767</v>
      </c>
      <c r="C179" s="4" t="s">
        <v>4559</v>
      </c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3" t="s">
        <v>4768</v>
      </c>
      <c r="B180" s="3" t="s">
        <v>4769</v>
      </c>
      <c r="C180" s="4" t="s">
        <v>4559</v>
      </c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3" t="s">
        <v>4770</v>
      </c>
      <c r="B181" s="3" t="s">
        <v>4771</v>
      </c>
      <c r="C181" s="4" t="s">
        <v>4559</v>
      </c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3" t="s">
        <v>1230</v>
      </c>
      <c r="B182" s="3" t="s">
        <v>4599</v>
      </c>
      <c r="C182" s="4" t="s">
        <v>4559</v>
      </c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3" t="s">
        <v>4772</v>
      </c>
      <c r="B183" s="3" t="s">
        <v>4773</v>
      </c>
      <c r="C183" s="4" t="s">
        <v>4559</v>
      </c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3" t="s">
        <v>4774</v>
      </c>
      <c r="B184" s="3" t="s">
        <v>4775</v>
      </c>
      <c r="C184" s="4" t="s">
        <v>4559</v>
      </c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3" t="s">
        <v>4776</v>
      </c>
      <c r="B185" s="3" t="s">
        <v>4777</v>
      </c>
      <c r="C185" s="4" t="s">
        <v>4559</v>
      </c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3" t="s">
        <v>4778</v>
      </c>
      <c r="B186" s="3" t="s">
        <v>4779</v>
      </c>
      <c r="C186" s="4" t="s">
        <v>4559</v>
      </c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3" t="s">
        <v>1238</v>
      </c>
      <c r="B187" s="3" t="s">
        <v>4780</v>
      </c>
      <c r="C187" s="4" t="s">
        <v>4559</v>
      </c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3" t="s">
        <v>1256</v>
      </c>
      <c r="B188" s="3" t="s">
        <v>4781</v>
      </c>
      <c r="C188" s="4">
        <v>14840637.52</v>
      </c>
      <c r="D188" s="4"/>
      <c r="E188" s="4">
        <v>15534870.74</v>
      </c>
      <c r="F188" s="4"/>
      <c r="G188" s="4">
        <v>198612.24</v>
      </c>
      <c r="H188" s="4" t="s">
        <v>4559</v>
      </c>
      <c r="I188" s="4">
        <v>892845.46</v>
      </c>
      <c r="J188" s="4" t="s">
        <v>4559</v>
      </c>
      <c r="K188" s="4">
        <v>15733482.98</v>
      </c>
      <c r="L188" s="4"/>
    </row>
    <row r="189" spans="1:12">
      <c r="A189" s="3" t="s">
        <v>1258</v>
      </c>
      <c r="B189" s="3" t="s">
        <v>4782</v>
      </c>
      <c r="C189" s="4">
        <v>4218631</v>
      </c>
      <c r="D189" s="4"/>
      <c r="E189" s="4">
        <v>4881431.2699999996</v>
      </c>
      <c r="F189" s="4"/>
      <c r="G189" s="4">
        <v>168331.8</v>
      </c>
      <c r="H189" s="4" t="s">
        <v>4559</v>
      </c>
      <c r="I189" s="4">
        <v>831132.07</v>
      </c>
      <c r="J189" s="4" t="s">
        <v>4559</v>
      </c>
      <c r="K189" s="4">
        <v>5049763.07</v>
      </c>
      <c r="L189" s="4"/>
    </row>
    <row r="190" spans="1:12">
      <c r="A190" s="3" t="s">
        <v>4783</v>
      </c>
      <c r="B190" s="3" t="s">
        <v>4784</v>
      </c>
      <c r="C190" s="4">
        <v>2587309.48</v>
      </c>
      <c r="D190" s="4"/>
      <c r="E190" s="4">
        <v>2791769.15</v>
      </c>
      <c r="F190" s="4"/>
      <c r="G190" s="4">
        <v>65474.23</v>
      </c>
      <c r="H190" s="4" t="s">
        <v>4559</v>
      </c>
      <c r="I190" s="4">
        <v>269933.90000000002</v>
      </c>
      <c r="J190" s="4" t="s">
        <v>4559</v>
      </c>
      <c r="K190" s="4">
        <v>2857243.38</v>
      </c>
      <c r="L190" s="4"/>
    </row>
    <row r="191" spans="1:12">
      <c r="A191" s="3" t="s">
        <v>4785</v>
      </c>
      <c r="B191" s="3" t="s">
        <v>4786</v>
      </c>
      <c r="C191" s="4" t="s">
        <v>4559</v>
      </c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3" t="s">
        <v>4787</v>
      </c>
      <c r="B192" s="3" t="s">
        <v>4788</v>
      </c>
      <c r="C192" s="4">
        <v>278096.48</v>
      </c>
      <c r="D192" s="4"/>
      <c r="E192" s="4">
        <v>290400.55</v>
      </c>
      <c r="F192" s="4"/>
      <c r="G192" s="4">
        <v>41154.07</v>
      </c>
      <c r="H192" s="4" t="s">
        <v>4559</v>
      </c>
      <c r="I192" s="4">
        <v>53458.14</v>
      </c>
      <c r="J192" s="4" t="s">
        <v>4559</v>
      </c>
      <c r="K192" s="4">
        <v>331554.62</v>
      </c>
      <c r="L192" s="4"/>
    </row>
    <row r="193" spans="1:12">
      <c r="A193" s="3" t="s">
        <v>4789</v>
      </c>
      <c r="B193" s="3" t="s">
        <v>4790</v>
      </c>
      <c r="C193" s="4">
        <v>168240.01</v>
      </c>
      <c r="D193" s="4"/>
      <c r="E193" s="4">
        <v>172900.11</v>
      </c>
      <c r="F193" s="4"/>
      <c r="G193" s="4">
        <v>4566.03</v>
      </c>
      <c r="H193" s="4" t="s">
        <v>4559</v>
      </c>
      <c r="I193" s="4">
        <v>9226.1299999999992</v>
      </c>
      <c r="J193" s="4" t="s">
        <v>4559</v>
      </c>
      <c r="K193" s="4">
        <v>177466.14</v>
      </c>
      <c r="L193" s="4"/>
    </row>
    <row r="194" spans="1:12">
      <c r="A194" s="3" t="s">
        <v>4791</v>
      </c>
      <c r="B194" s="3" t="s">
        <v>4792</v>
      </c>
      <c r="C194" s="4">
        <v>9094.74</v>
      </c>
      <c r="D194" s="4"/>
      <c r="E194" s="4">
        <v>9383</v>
      </c>
      <c r="F194" s="4"/>
      <c r="G194" s="4">
        <v>288.26</v>
      </c>
      <c r="H194" s="4" t="s">
        <v>4559</v>
      </c>
      <c r="I194" s="4">
        <v>576.52</v>
      </c>
      <c r="J194" s="4" t="s">
        <v>4559</v>
      </c>
      <c r="K194" s="4">
        <v>9671.26</v>
      </c>
      <c r="L194" s="4"/>
    </row>
    <row r="195" spans="1:12">
      <c r="A195" s="3" t="s">
        <v>4793</v>
      </c>
      <c r="B195" s="3" t="s">
        <v>4794</v>
      </c>
      <c r="C195" s="4">
        <v>327239</v>
      </c>
      <c r="D195" s="4"/>
      <c r="E195" s="4">
        <v>336479</v>
      </c>
      <c r="F195" s="4"/>
      <c r="G195" s="4">
        <v>9240</v>
      </c>
      <c r="H195" s="4" t="s">
        <v>4559</v>
      </c>
      <c r="I195" s="4">
        <v>18480</v>
      </c>
      <c r="J195" s="4" t="s">
        <v>4559</v>
      </c>
      <c r="K195" s="4">
        <v>345719</v>
      </c>
      <c r="L195" s="4"/>
    </row>
    <row r="196" spans="1:12">
      <c r="A196" s="3" t="s">
        <v>4795</v>
      </c>
      <c r="B196" s="3" t="s">
        <v>4796</v>
      </c>
      <c r="C196" s="4">
        <v>7277.71</v>
      </c>
      <c r="D196" s="4"/>
      <c r="E196" s="4">
        <v>7508.31</v>
      </c>
      <c r="F196" s="4"/>
      <c r="G196" s="4">
        <v>230.6</v>
      </c>
      <c r="H196" s="4" t="s">
        <v>4559</v>
      </c>
      <c r="I196" s="4">
        <v>461.2</v>
      </c>
      <c r="J196" s="4" t="s">
        <v>4559</v>
      </c>
      <c r="K196" s="4">
        <v>7738.91</v>
      </c>
      <c r="L196" s="4"/>
    </row>
    <row r="197" spans="1:12">
      <c r="A197" s="3" t="s">
        <v>4797</v>
      </c>
      <c r="B197" s="3" t="s">
        <v>4798</v>
      </c>
      <c r="C197" s="4">
        <v>14769.8</v>
      </c>
      <c r="D197" s="4"/>
      <c r="E197" s="4">
        <v>14769.8</v>
      </c>
      <c r="F197" s="4"/>
      <c r="G197" s="4" t="s">
        <v>4559</v>
      </c>
      <c r="H197" s="4" t="s">
        <v>4559</v>
      </c>
      <c r="I197" s="4" t="s">
        <v>4559</v>
      </c>
      <c r="J197" s="4" t="s">
        <v>4559</v>
      </c>
      <c r="K197" s="4">
        <v>14769.8</v>
      </c>
      <c r="L197" s="4"/>
    </row>
    <row r="198" spans="1:12">
      <c r="A198" s="3" t="s">
        <v>4799</v>
      </c>
      <c r="B198" s="3" t="s">
        <v>4800</v>
      </c>
      <c r="C198" s="4" t="s">
        <v>4559</v>
      </c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3" t="s">
        <v>4801</v>
      </c>
      <c r="B199" s="3" t="s">
        <v>4802</v>
      </c>
      <c r="C199" s="4">
        <v>8747.35</v>
      </c>
      <c r="D199" s="4"/>
      <c r="E199" s="4">
        <v>9711.81</v>
      </c>
      <c r="F199" s="4"/>
      <c r="G199" s="4" t="s">
        <v>4559</v>
      </c>
      <c r="H199" s="4" t="s">
        <v>4559</v>
      </c>
      <c r="I199" s="4">
        <v>964.46</v>
      </c>
      <c r="J199" s="4" t="s">
        <v>4559</v>
      </c>
      <c r="K199" s="4">
        <v>9711.81</v>
      </c>
      <c r="L199" s="4"/>
    </row>
    <row r="200" spans="1:12">
      <c r="A200" s="3" t="s">
        <v>4803</v>
      </c>
      <c r="B200" s="3" t="s">
        <v>4804</v>
      </c>
      <c r="C200" s="4">
        <v>116.51</v>
      </c>
      <c r="D200" s="4"/>
      <c r="E200" s="4">
        <v>127.51</v>
      </c>
      <c r="F200" s="4"/>
      <c r="G200" s="4" t="s">
        <v>4559</v>
      </c>
      <c r="H200" s="4" t="s">
        <v>4559</v>
      </c>
      <c r="I200" s="4">
        <v>11</v>
      </c>
      <c r="J200" s="4" t="s">
        <v>4559</v>
      </c>
      <c r="K200" s="4">
        <v>127.51</v>
      </c>
      <c r="L200" s="4"/>
    </row>
    <row r="201" spans="1:12">
      <c r="A201" s="3" t="s">
        <v>4805</v>
      </c>
      <c r="B201" s="3" t="s">
        <v>4806</v>
      </c>
      <c r="C201" s="4">
        <v>19994.5</v>
      </c>
      <c r="D201" s="4"/>
      <c r="E201" s="4">
        <v>22331.94</v>
      </c>
      <c r="F201" s="4"/>
      <c r="G201" s="4" t="s">
        <v>4559</v>
      </c>
      <c r="H201" s="4" t="s">
        <v>4559</v>
      </c>
      <c r="I201" s="4">
        <v>2337.44</v>
      </c>
      <c r="J201" s="4" t="s">
        <v>4559</v>
      </c>
      <c r="K201" s="4">
        <v>22331.94</v>
      </c>
      <c r="L201" s="4"/>
    </row>
    <row r="202" spans="1:12">
      <c r="A202" s="3" t="s">
        <v>4807</v>
      </c>
      <c r="B202" s="3" t="s">
        <v>4806</v>
      </c>
      <c r="C202" s="4">
        <v>138</v>
      </c>
      <c r="D202" s="4"/>
      <c r="E202" s="4">
        <v>138</v>
      </c>
      <c r="F202" s="4"/>
      <c r="G202" s="4" t="s">
        <v>4559</v>
      </c>
      <c r="H202" s="4" t="s">
        <v>4559</v>
      </c>
      <c r="I202" s="4" t="s">
        <v>4559</v>
      </c>
      <c r="J202" s="4" t="s">
        <v>4559</v>
      </c>
      <c r="K202" s="4">
        <v>138</v>
      </c>
      <c r="L202" s="4"/>
    </row>
    <row r="203" spans="1:12">
      <c r="A203" s="3" t="s">
        <v>4808</v>
      </c>
      <c r="B203" s="3" t="s">
        <v>4809</v>
      </c>
      <c r="C203" s="4">
        <v>19856.5</v>
      </c>
      <c r="D203" s="4"/>
      <c r="E203" s="4">
        <v>22193.94</v>
      </c>
      <c r="F203" s="4"/>
      <c r="G203" s="4" t="s">
        <v>4559</v>
      </c>
      <c r="H203" s="4" t="s">
        <v>4559</v>
      </c>
      <c r="I203" s="4">
        <v>2337.44</v>
      </c>
      <c r="J203" s="4" t="s">
        <v>4559</v>
      </c>
      <c r="K203" s="4">
        <v>22193.94</v>
      </c>
      <c r="L203" s="4"/>
    </row>
    <row r="204" spans="1:12">
      <c r="A204" s="3" t="s">
        <v>4810</v>
      </c>
      <c r="B204" s="3" t="s">
        <v>4811</v>
      </c>
      <c r="C204" s="4">
        <v>1598.74</v>
      </c>
      <c r="D204" s="4"/>
      <c r="E204" s="4">
        <v>1598.74</v>
      </c>
      <c r="F204" s="4"/>
      <c r="G204" s="4" t="s">
        <v>4559</v>
      </c>
      <c r="H204" s="4" t="s">
        <v>4559</v>
      </c>
      <c r="I204" s="4" t="s">
        <v>4559</v>
      </c>
      <c r="J204" s="4" t="s">
        <v>4559</v>
      </c>
      <c r="K204" s="4">
        <v>1598.74</v>
      </c>
      <c r="L204" s="4"/>
    </row>
    <row r="205" spans="1:12">
      <c r="A205" s="3" t="s">
        <v>4812</v>
      </c>
      <c r="B205" s="3" t="s">
        <v>4813</v>
      </c>
      <c r="C205" s="4" t="s">
        <v>4559</v>
      </c>
      <c r="D205" s="4"/>
      <c r="E205" s="4"/>
      <c r="F205" s="4"/>
      <c r="G205" s="4"/>
      <c r="H205" s="4"/>
      <c r="I205" s="4"/>
      <c r="J205" s="4"/>
      <c r="K205" s="4"/>
      <c r="L205" s="4"/>
    </row>
    <row r="206" spans="1:12">
      <c r="A206" s="3" t="s">
        <v>4814</v>
      </c>
      <c r="B206" s="3" t="s">
        <v>4815</v>
      </c>
      <c r="C206" s="4">
        <v>1598.74</v>
      </c>
      <c r="D206" s="4"/>
      <c r="E206" s="4">
        <v>1598.74</v>
      </c>
      <c r="F206" s="4"/>
      <c r="G206" s="4" t="s">
        <v>4559</v>
      </c>
      <c r="H206" s="4" t="s">
        <v>4559</v>
      </c>
      <c r="I206" s="4" t="s">
        <v>4559</v>
      </c>
      <c r="J206" s="4" t="s">
        <v>4559</v>
      </c>
      <c r="K206" s="4">
        <v>1598.74</v>
      </c>
      <c r="L206" s="4"/>
    </row>
    <row r="207" spans="1:12">
      <c r="A207" s="3" t="s">
        <v>4816</v>
      </c>
      <c r="B207" s="3" t="s">
        <v>4817</v>
      </c>
      <c r="C207" s="4" t="s">
        <v>4559</v>
      </c>
      <c r="D207" s="4"/>
      <c r="E207" s="4"/>
      <c r="F207" s="4"/>
      <c r="G207" s="4"/>
      <c r="H207" s="4"/>
      <c r="I207" s="4"/>
      <c r="J207" s="4"/>
      <c r="K207" s="4"/>
      <c r="L207" s="4"/>
    </row>
    <row r="208" spans="1:12">
      <c r="A208" s="3" t="s">
        <v>4818</v>
      </c>
      <c r="B208" s="3" t="s">
        <v>4819</v>
      </c>
      <c r="C208" s="4">
        <v>53053.65</v>
      </c>
      <c r="D208" s="4"/>
      <c r="E208" s="4">
        <v>53053.65</v>
      </c>
      <c r="F208" s="4"/>
      <c r="G208" s="4" t="s">
        <v>4559</v>
      </c>
      <c r="H208" s="4" t="s">
        <v>4559</v>
      </c>
      <c r="I208" s="4" t="s">
        <v>4559</v>
      </c>
      <c r="J208" s="4" t="s">
        <v>4559</v>
      </c>
      <c r="K208" s="4">
        <v>53053.65</v>
      </c>
      <c r="L208" s="4"/>
    </row>
    <row r="209" spans="1:12">
      <c r="A209" s="3" t="s">
        <v>4820</v>
      </c>
      <c r="B209" s="3" t="s">
        <v>4821</v>
      </c>
      <c r="C209" s="4">
        <v>1342</v>
      </c>
      <c r="D209" s="4"/>
      <c r="E209" s="4">
        <v>1342</v>
      </c>
      <c r="F209" s="4"/>
      <c r="G209" s="4" t="s">
        <v>4559</v>
      </c>
      <c r="H209" s="4" t="s">
        <v>4559</v>
      </c>
      <c r="I209" s="4" t="s">
        <v>4559</v>
      </c>
      <c r="J209" s="4" t="s">
        <v>4559</v>
      </c>
      <c r="K209" s="4">
        <v>1342</v>
      </c>
      <c r="L209" s="4"/>
    </row>
    <row r="210" spans="1:12">
      <c r="A210" s="3" t="s">
        <v>4822</v>
      </c>
      <c r="B210" s="3" t="s">
        <v>4823</v>
      </c>
      <c r="C210" s="4" t="s">
        <v>4559</v>
      </c>
      <c r="D210" s="4"/>
      <c r="E210" s="4"/>
      <c r="F210" s="4"/>
      <c r="G210" s="4"/>
      <c r="H210" s="4"/>
      <c r="I210" s="4"/>
      <c r="J210" s="4"/>
      <c r="K210" s="4"/>
      <c r="L210" s="4"/>
    </row>
    <row r="211" spans="1:12">
      <c r="A211" s="3" t="s">
        <v>4824</v>
      </c>
      <c r="B211" s="3" t="s">
        <v>4825</v>
      </c>
      <c r="C211" s="4">
        <v>9167.98</v>
      </c>
      <c r="D211" s="4"/>
      <c r="E211" s="4">
        <v>9167.98</v>
      </c>
      <c r="F211" s="4"/>
      <c r="G211" s="4" t="s">
        <v>4559</v>
      </c>
      <c r="H211" s="4" t="s">
        <v>4559</v>
      </c>
      <c r="I211" s="4" t="s">
        <v>4559</v>
      </c>
      <c r="J211" s="4" t="s">
        <v>4559</v>
      </c>
      <c r="K211" s="4">
        <v>9167.98</v>
      </c>
      <c r="L211" s="4"/>
    </row>
    <row r="212" spans="1:12">
      <c r="A212" s="3" t="s">
        <v>4826</v>
      </c>
      <c r="B212" s="3" t="s">
        <v>4827</v>
      </c>
      <c r="C212" s="4">
        <v>17280</v>
      </c>
      <c r="D212" s="4"/>
      <c r="E212" s="4">
        <v>18720</v>
      </c>
      <c r="F212" s="4"/>
      <c r="G212" s="4">
        <v>1440</v>
      </c>
      <c r="H212" s="4" t="s">
        <v>4559</v>
      </c>
      <c r="I212" s="4">
        <v>2880</v>
      </c>
      <c r="J212" s="4" t="s">
        <v>4559</v>
      </c>
      <c r="K212" s="4">
        <v>20160</v>
      </c>
      <c r="L212" s="4"/>
    </row>
    <row r="213" spans="1:12">
      <c r="A213" s="3" t="s">
        <v>4828</v>
      </c>
      <c r="B213" s="3" t="s">
        <v>4829</v>
      </c>
      <c r="C213" s="4">
        <v>715303.05</v>
      </c>
      <c r="D213" s="4"/>
      <c r="E213" s="4">
        <v>1142167.72</v>
      </c>
      <c r="F213" s="4"/>
      <c r="G213" s="4">
        <v>45938.61</v>
      </c>
      <c r="H213" s="4" t="s">
        <v>4559</v>
      </c>
      <c r="I213" s="4">
        <v>472803.28</v>
      </c>
      <c r="J213" s="4" t="s">
        <v>4559</v>
      </c>
      <c r="K213" s="4">
        <v>1188106.33</v>
      </c>
      <c r="L213" s="4"/>
    </row>
    <row r="214" spans="1:12">
      <c r="A214" s="3" t="s">
        <v>1260</v>
      </c>
      <c r="B214" s="3" t="s">
        <v>4830</v>
      </c>
      <c r="C214" s="4">
        <v>547292.02</v>
      </c>
      <c r="D214" s="4"/>
      <c r="E214" s="4">
        <v>577713.96</v>
      </c>
      <c r="F214" s="4"/>
      <c r="G214" s="4">
        <v>30280.44</v>
      </c>
      <c r="H214" s="4" t="s">
        <v>4559</v>
      </c>
      <c r="I214" s="4">
        <v>60702.38</v>
      </c>
      <c r="J214" s="4" t="s">
        <v>4559</v>
      </c>
      <c r="K214" s="4">
        <v>607994.4</v>
      </c>
      <c r="L214" s="4"/>
    </row>
    <row r="215" spans="1:12">
      <c r="A215" s="3" t="s">
        <v>4831</v>
      </c>
      <c r="B215" s="3" t="s">
        <v>2925</v>
      </c>
      <c r="C215" s="4">
        <v>547292.02</v>
      </c>
      <c r="D215" s="4"/>
      <c r="E215" s="4">
        <v>577713.96</v>
      </c>
      <c r="F215" s="4"/>
      <c r="G215" s="4">
        <v>30280.44</v>
      </c>
      <c r="H215" s="4" t="s">
        <v>4559</v>
      </c>
      <c r="I215" s="4">
        <v>60702.38</v>
      </c>
      <c r="J215" s="4" t="s">
        <v>4559</v>
      </c>
      <c r="K215" s="4">
        <v>607994.4</v>
      </c>
      <c r="L215" s="4"/>
    </row>
    <row r="216" spans="1:12">
      <c r="A216" s="3" t="s">
        <v>4832</v>
      </c>
      <c r="B216" s="3" t="s">
        <v>4833</v>
      </c>
      <c r="C216" s="4">
        <v>192993.22</v>
      </c>
      <c r="D216" s="4"/>
      <c r="E216" s="4">
        <v>193134.72</v>
      </c>
      <c r="F216" s="4"/>
      <c r="G216" s="4" t="s">
        <v>4559</v>
      </c>
      <c r="H216" s="4" t="s">
        <v>4559</v>
      </c>
      <c r="I216" s="4">
        <v>141.5</v>
      </c>
      <c r="J216" s="4" t="s">
        <v>4559</v>
      </c>
      <c r="K216" s="4">
        <v>193134.72</v>
      </c>
      <c r="L216" s="4"/>
    </row>
    <row r="217" spans="1:12">
      <c r="A217" s="3" t="s">
        <v>4834</v>
      </c>
      <c r="B217" s="3" t="s">
        <v>4835</v>
      </c>
      <c r="C217" s="4">
        <v>354298.8</v>
      </c>
      <c r="D217" s="4"/>
      <c r="E217" s="4">
        <v>384579.24</v>
      </c>
      <c r="F217" s="4"/>
      <c r="G217" s="4">
        <v>30280.44</v>
      </c>
      <c r="H217" s="4" t="s">
        <v>4559</v>
      </c>
      <c r="I217" s="4">
        <v>60560.88</v>
      </c>
      <c r="J217" s="4" t="s">
        <v>4559</v>
      </c>
      <c r="K217" s="4">
        <v>414859.68</v>
      </c>
      <c r="L217" s="4"/>
    </row>
    <row r="218" spans="1:12">
      <c r="A218" s="3" t="s">
        <v>4836</v>
      </c>
      <c r="B218" s="3" t="s">
        <v>4676</v>
      </c>
      <c r="C218" s="4" t="s">
        <v>4559</v>
      </c>
      <c r="D218" s="4"/>
      <c r="E218" s="4"/>
      <c r="F218" s="4"/>
      <c r="G218" s="4"/>
      <c r="H218" s="4"/>
      <c r="I218" s="4"/>
      <c r="J218" s="4"/>
      <c r="K218" s="4"/>
      <c r="L218" s="4"/>
    </row>
    <row r="219" spans="1:12">
      <c r="A219" s="3" t="s">
        <v>4837</v>
      </c>
      <c r="B219" s="3" t="s">
        <v>4838</v>
      </c>
      <c r="C219" s="4" t="s">
        <v>4559</v>
      </c>
      <c r="D219" s="4"/>
      <c r="E219" s="4"/>
      <c r="F219" s="4"/>
      <c r="G219" s="4"/>
      <c r="H219" s="4"/>
      <c r="I219" s="4"/>
      <c r="J219" s="4"/>
      <c r="K219" s="4"/>
      <c r="L219" s="4"/>
    </row>
    <row r="220" spans="1:12">
      <c r="A220" s="3" t="s">
        <v>1262</v>
      </c>
      <c r="B220" s="3" t="s">
        <v>4744</v>
      </c>
      <c r="C220" s="4" t="s">
        <v>4559</v>
      </c>
      <c r="D220" s="4"/>
      <c r="E220" s="4"/>
      <c r="F220" s="4"/>
      <c r="G220" s="4"/>
      <c r="H220" s="4"/>
      <c r="I220" s="4"/>
      <c r="J220" s="4"/>
      <c r="K220" s="4"/>
      <c r="L220" s="4"/>
    </row>
    <row r="221" spans="1:12">
      <c r="A221" s="3" t="s">
        <v>4839</v>
      </c>
      <c r="B221" s="3" t="s">
        <v>4840</v>
      </c>
      <c r="C221" s="4" t="s">
        <v>4559</v>
      </c>
      <c r="D221" s="4"/>
      <c r="E221" s="4"/>
      <c r="F221" s="4"/>
      <c r="G221" s="4"/>
      <c r="H221" s="4"/>
      <c r="I221" s="4"/>
      <c r="J221" s="4"/>
      <c r="K221" s="4"/>
      <c r="L221" s="4"/>
    </row>
    <row r="222" spans="1:12">
      <c r="A222" s="3" t="s">
        <v>4841</v>
      </c>
      <c r="B222" s="3" t="s">
        <v>4842</v>
      </c>
      <c r="C222" s="4" t="s">
        <v>4559</v>
      </c>
      <c r="D222" s="4"/>
      <c r="E222" s="4"/>
      <c r="F222" s="4"/>
      <c r="G222" s="4"/>
      <c r="H222" s="4"/>
      <c r="I222" s="4"/>
      <c r="J222" s="4"/>
      <c r="K222" s="4"/>
      <c r="L222" s="4"/>
    </row>
    <row r="223" spans="1:12">
      <c r="A223" s="3" t="s">
        <v>1264</v>
      </c>
      <c r="B223" s="3" t="s">
        <v>4843</v>
      </c>
      <c r="C223" s="4">
        <v>10074714.5</v>
      </c>
      <c r="D223" s="4"/>
      <c r="E223" s="4">
        <v>10075725.51</v>
      </c>
      <c r="F223" s="4"/>
      <c r="G223" s="4" t="s">
        <v>4559</v>
      </c>
      <c r="H223" s="4" t="s">
        <v>4559</v>
      </c>
      <c r="I223" s="4">
        <v>1011.01</v>
      </c>
      <c r="J223" s="4" t="s">
        <v>4559</v>
      </c>
      <c r="K223" s="4">
        <v>10075725.51</v>
      </c>
      <c r="L223" s="4"/>
    </row>
    <row r="224" spans="1:12">
      <c r="A224" s="3" t="s">
        <v>4844</v>
      </c>
      <c r="B224" s="3" t="s">
        <v>4845</v>
      </c>
      <c r="C224" s="4">
        <v>10085345.33</v>
      </c>
      <c r="D224" s="4"/>
      <c r="E224" s="4">
        <v>10085345.33</v>
      </c>
      <c r="F224" s="4"/>
      <c r="G224" s="4" t="s">
        <v>4559</v>
      </c>
      <c r="H224" s="4" t="s">
        <v>4559</v>
      </c>
      <c r="I224" s="4" t="s">
        <v>4559</v>
      </c>
      <c r="J224" s="4" t="s">
        <v>4559</v>
      </c>
      <c r="K224" s="4">
        <v>10085345.33</v>
      </c>
      <c r="L224" s="4"/>
    </row>
    <row r="225" spans="1:12">
      <c r="A225" s="3" t="s">
        <v>4846</v>
      </c>
      <c r="B225" s="3" t="s">
        <v>4847</v>
      </c>
      <c r="C225" s="4">
        <v>2250568.33</v>
      </c>
      <c r="D225" s="4"/>
      <c r="E225" s="4">
        <v>2250568.33</v>
      </c>
      <c r="F225" s="4"/>
      <c r="G225" s="4" t="s">
        <v>4559</v>
      </c>
      <c r="H225" s="4" t="s">
        <v>4559</v>
      </c>
      <c r="I225" s="4" t="s">
        <v>4559</v>
      </c>
      <c r="J225" s="4" t="s">
        <v>4559</v>
      </c>
      <c r="K225" s="4">
        <v>2250568.33</v>
      </c>
      <c r="L225" s="4"/>
    </row>
    <row r="226" spans="1:12">
      <c r="A226" s="3" t="s">
        <v>4848</v>
      </c>
      <c r="B226" s="3" t="s">
        <v>4849</v>
      </c>
      <c r="C226" s="4">
        <v>5788282</v>
      </c>
      <c r="D226" s="4"/>
      <c r="E226" s="4">
        <v>5788282</v>
      </c>
      <c r="F226" s="4"/>
      <c r="G226" s="4" t="s">
        <v>4559</v>
      </c>
      <c r="H226" s="4" t="s">
        <v>4559</v>
      </c>
      <c r="I226" s="4" t="s">
        <v>4559</v>
      </c>
      <c r="J226" s="4" t="s">
        <v>4559</v>
      </c>
      <c r="K226" s="4">
        <v>5788282</v>
      </c>
      <c r="L226" s="4"/>
    </row>
    <row r="227" spans="1:12">
      <c r="A227" s="3" t="s">
        <v>4850</v>
      </c>
      <c r="B227" s="3" t="s">
        <v>4851</v>
      </c>
      <c r="C227" s="4">
        <v>2046495</v>
      </c>
      <c r="D227" s="4"/>
      <c r="E227" s="4">
        <v>2046495</v>
      </c>
      <c r="F227" s="4"/>
      <c r="G227" s="4" t="s">
        <v>4559</v>
      </c>
      <c r="H227" s="4" t="s">
        <v>4559</v>
      </c>
      <c r="I227" s="4" t="s">
        <v>4559</v>
      </c>
      <c r="J227" s="4" t="s">
        <v>4559</v>
      </c>
      <c r="K227" s="4">
        <v>2046495</v>
      </c>
      <c r="L227" s="4"/>
    </row>
    <row r="228" spans="1:12">
      <c r="A228" s="3" t="s">
        <v>4852</v>
      </c>
      <c r="B228" s="3" t="s">
        <v>4853</v>
      </c>
      <c r="C228" s="4" t="s">
        <v>4559</v>
      </c>
      <c r="D228" s="4"/>
      <c r="E228" s="4"/>
      <c r="F228" s="4"/>
      <c r="G228" s="4"/>
      <c r="H228" s="4"/>
      <c r="I228" s="4"/>
      <c r="J228" s="4"/>
      <c r="K228" s="4"/>
      <c r="L228" s="4"/>
    </row>
    <row r="229" spans="1:12">
      <c r="A229" s="3" t="s">
        <v>4854</v>
      </c>
      <c r="B229" s="3" t="s">
        <v>4855</v>
      </c>
      <c r="C229" s="4" t="s">
        <v>4559</v>
      </c>
      <c r="D229" s="4"/>
      <c r="E229" s="4"/>
      <c r="F229" s="4"/>
      <c r="G229" s="4"/>
      <c r="H229" s="4"/>
      <c r="I229" s="4"/>
      <c r="J229" s="4"/>
      <c r="K229" s="4"/>
      <c r="L229" s="4"/>
    </row>
    <row r="230" spans="1:12">
      <c r="A230" s="3" t="s">
        <v>4856</v>
      </c>
      <c r="B230" s="3" t="s">
        <v>4857</v>
      </c>
      <c r="C230" s="4"/>
      <c r="D230" s="4">
        <v>11432.42</v>
      </c>
      <c r="E230" s="4"/>
      <c r="F230" s="4">
        <v>11432.42</v>
      </c>
      <c r="G230" s="4" t="s">
        <v>4559</v>
      </c>
      <c r="H230" s="4" t="s">
        <v>4559</v>
      </c>
      <c r="I230" s="4" t="s">
        <v>4559</v>
      </c>
      <c r="J230" s="4" t="s">
        <v>4559</v>
      </c>
      <c r="K230" s="4"/>
      <c r="L230" s="4">
        <v>11432.42</v>
      </c>
    </row>
    <row r="231" spans="1:12">
      <c r="A231" s="3" t="s">
        <v>4858</v>
      </c>
      <c r="B231" s="3" t="s">
        <v>4859</v>
      </c>
      <c r="C231" s="4">
        <v>801.59</v>
      </c>
      <c r="D231" s="4"/>
      <c r="E231" s="4">
        <v>1812.6</v>
      </c>
      <c r="F231" s="4"/>
      <c r="G231" s="4" t="s">
        <v>4559</v>
      </c>
      <c r="H231" s="4" t="s">
        <v>4559</v>
      </c>
      <c r="I231" s="4">
        <v>1011.01</v>
      </c>
      <c r="J231" s="4" t="s">
        <v>4559</v>
      </c>
      <c r="K231" s="4">
        <v>1812.6</v>
      </c>
      <c r="L231" s="4"/>
    </row>
    <row r="232" spans="1:12">
      <c r="A232" s="3" t="s">
        <v>1336</v>
      </c>
      <c r="B232" s="3" t="s">
        <v>1337</v>
      </c>
      <c r="C232" s="4" t="s">
        <v>4559</v>
      </c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3" t="s">
        <v>1346</v>
      </c>
      <c r="B233" s="3" t="s">
        <v>4860</v>
      </c>
      <c r="C233" s="4" t="s">
        <v>4559</v>
      </c>
      <c r="D233" s="4"/>
      <c r="E233" s="4"/>
      <c r="F233" s="4"/>
      <c r="G233" s="4"/>
      <c r="H233" s="4"/>
      <c r="I233" s="4"/>
      <c r="J233" s="4"/>
      <c r="K233" s="4"/>
      <c r="L233" s="4"/>
    </row>
    <row r="234" spans="1:12">
      <c r="A234" s="3" t="s">
        <v>1360</v>
      </c>
      <c r="B234" s="3" t="s">
        <v>1361</v>
      </c>
      <c r="C234" s="4" t="s">
        <v>4559</v>
      </c>
      <c r="D234" s="4"/>
      <c r="E234" s="4"/>
      <c r="F234" s="4"/>
      <c r="G234" s="4"/>
      <c r="H234" s="4"/>
      <c r="I234" s="4"/>
      <c r="J234" s="4"/>
      <c r="K234" s="4"/>
      <c r="L234" s="4"/>
    </row>
    <row r="235" spans="1:12">
      <c r="A235" s="3" t="s">
        <v>1362</v>
      </c>
      <c r="B235" s="3" t="s">
        <v>1363</v>
      </c>
      <c r="C235" s="4" t="s">
        <v>4559</v>
      </c>
      <c r="D235" s="4"/>
      <c r="E235" s="4"/>
      <c r="F235" s="4"/>
      <c r="G235" s="4"/>
      <c r="H235" s="4"/>
      <c r="I235" s="4"/>
      <c r="J235" s="4"/>
      <c r="K235" s="4"/>
      <c r="L235" s="4"/>
    </row>
    <row r="236" spans="1:12">
      <c r="A236" s="3" t="s">
        <v>1396</v>
      </c>
      <c r="B236" s="3" t="s">
        <v>1397</v>
      </c>
      <c r="C236" s="4" t="s">
        <v>4559</v>
      </c>
      <c r="D236" s="4"/>
      <c r="E236" s="4"/>
      <c r="F236" s="4"/>
      <c r="G236" s="4"/>
      <c r="H236" s="4"/>
      <c r="I236" s="4"/>
      <c r="J236" s="4"/>
      <c r="K236" s="4"/>
      <c r="L236" s="4"/>
    </row>
    <row r="237" spans="1:12">
      <c r="A237" s="3" t="s">
        <v>1398</v>
      </c>
      <c r="B237" s="3" t="s">
        <v>1015</v>
      </c>
      <c r="C237" s="4" t="s">
        <v>4559</v>
      </c>
      <c r="D237" s="4"/>
      <c r="E237" s="4"/>
      <c r="F237" s="4"/>
      <c r="G237" s="4"/>
      <c r="H237" s="4"/>
      <c r="I237" s="4"/>
      <c r="J237" s="4"/>
      <c r="K237" s="4"/>
      <c r="L237" s="4"/>
    </row>
    <row r="238" spans="1:12">
      <c r="A238" s="3" t="s">
        <v>4861</v>
      </c>
      <c r="B238" s="3" t="s">
        <v>4862</v>
      </c>
      <c r="C238" s="4" t="s">
        <v>4559</v>
      </c>
      <c r="D238" s="4"/>
      <c r="E238" s="4"/>
      <c r="F238" s="4"/>
      <c r="G238" s="4"/>
      <c r="H238" s="4"/>
      <c r="I238" s="4"/>
      <c r="J238" s="4"/>
      <c r="K238" s="4"/>
      <c r="L238" s="4"/>
    </row>
    <row r="239" spans="1:12">
      <c r="A239" s="3" t="s">
        <v>1408</v>
      </c>
      <c r="B239" s="3" t="s">
        <v>1409</v>
      </c>
      <c r="C239" s="4" t="s">
        <v>4559</v>
      </c>
      <c r="D239" s="4"/>
      <c r="E239" s="4"/>
      <c r="F239" s="4"/>
      <c r="G239" s="4"/>
      <c r="H239" s="4"/>
      <c r="I239" s="4"/>
      <c r="J239" s="4"/>
      <c r="K239" s="4"/>
      <c r="L239" s="4"/>
    </row>
    <row r="240" spans="1:12">
      <c r="A240" s="3" t="s">
        <v>1410</v>
      </c>
      <c r="B240" s="3" t="s">
        <v>1411</v>
      </c>
      <c r="C240" s="4" t="s">
        <v>4559</v>
      </c>
      <c r="D240" s="4"/>
      <c r="E240" s="4"/>
      <c r="F240" s="4"/>
      <c r="G240" s="4"/>
      <c r="H240" s="4"/>
      <c r="I240" s="4"/>
      <c r="J240" s="4"/>
      <c r="K240" s="4"/>
      <c r="L240" s="4"/>
    </row>
    <row r="241" spans="1:12">
      <c r="A241" s="3" t="s">
        <v>1414</v>
      </c>
      <c r="B241" s="3" t="s">
        <v>1415</v>
      </c>
      <c r="C241" s="4" t="s">
        <v>4559</v>
      </c>
      <c r="D241" s="4"/>
      <c r="E241" s="4"/>
      <c r="F241" s="4"/>
      <c r="G241" s="4"/>
      <c r="H241" s="4"/>
      <c r="I241" s="4"/>
      <c r="J241" s="4"/>
      <c r="K241" s="4"/>
      <c r="L241" s="4"/>
    </row>
    <row r="242" spans="1:12">
      <c r="A242" s="3" t="s">
        <v>1420</v>
      </c>
      <c r="B242" s="3" t="s">
        <v>1421</v>
      </c>
      <c r="C242" s="4" t="s">
        <v>4559</v>
      </c>
      <c r="D242" s="4"/>
      <c r="E242" s="4"/>
      <c r="F242" s="4"/>
      <c r="G242" s="4"/>
      <c r="H242" s="4"/>
      <c r="I242" s="4"/>
      <c r="J242" s="4"/>
      <c r="K242" s="4"/>
      <c r="L242" s="4"/>
    </row>
    <row r="243" spans="1:12">
      <c r="A243" s="3" t="s">
        <v>1422</v>
      </c>
      <c r="B243" s="3" t="s">
        <v>4863</v>
      </c>
      <c r="C243" s="4">
        <v>73266090.579999998</v>
      </c>
      <c r="D243" s="4"/>
      <c r="E243" s="4">
        <v>73266090.579999998</v>
      </c>
      <c r="F243" s="4"/>
      <c r="G243" s="4" t="s">
        <v>4559</v>
      </c>
      <c r="H243" s="4" t="s">
        <v>4559</v>
      </c>
      <c r="I243" s="4" t="s">
        <v>4559</v>
      </c>
      <c r="J243" s="4" t="s">
        <v>4559</v>
      </c>
      <c r="K243" s="4">
        <v>73266090.579999998</v>
      </c>
      <c r="L243" s="4"/>
    </row>
    <row r="244" spans="1:12">
      <c r="A244" s="3" t="s">
        <v>1424</v>
      </c>
      <c r="B244" s="3" t="s">
        <v>4864</v>
      </c>
      <c r="C244" s="4">
        <v>31256432.789999999</v>
      </c>
      <c r="D244" s="4"/>
      <c r="E244" s="4">
        <v>31256432.789999999</v>
      </c>
      <c r="F244" s="4"/>
      <c r="G244" s="4" t="s">
        <v>4559</v>
      </c>
      <c r="H244" s="4" t="s">
        <v>4559</v>
      </c>
      <c r="I244" s="4" t="s">
        <v>4559</v>
      </c>
      <c r="J244" s="4" t="s">
        <v>4559</v>
      </c>
      <c r="K244" s="4">
        <v>31256432.789999999</v>
      </c>
      <c r="L244" s="4"/>
    </row>
    <row r="245" spans="1:12">
      <c r="A245" s="3" t="s">
        <v>1426</v>
      </c>
      <c r="B245" s="3" t="s">
        <v>4865</v>
      </c>
      <c r="C245" s="4">
        <v>42009657.789999999</v>
      </c>
      <c r="D245" s="4"/>
      <c r="E245" s="4">
        <v>42009657.789999999</v>
      </c>
      <c r="F245" s="4"/>
      <c r="G245" s="4" t="s">
        <v>4559</v>
      </c>
      <c r="H245" s="4" t="s">
        <v>4559</v>
      </c>
      <c r="I245" s="4" t="s">
        <v>4559</v>
      </c>
      <c r="J245" s="4" t="s">
        <v>4559</v>
      </c>
      <c r="K245" s="4">
        <v>42009657.789999999</v>
      </c>
      <c r="L245" s="4"/>
    </row>
    <row r="246" spans="1:12">
      <c r="A246" s="3" t="s">
        <v>1446</v>
      </c>
      <c r="B246" s="3" t="s">
        <v>4866</v>
      </c>
      <c r="C246" s="4"/>
      <c r="D246" s="4">
        <v>1790791.97</v>
      </c>
      <c r="E246" s="4"/>
      <c r="F246" s="4">
        <v>1912902.13</v>
      </c>
      <c r="G246" s="4" t="s">
        <v>4559</v>
      </c>
      <c r="H246" s="4">
        <v>122110.16</v>
      </c>
      <c r="I246" s="4" t="s">
        <v>4559</v>
      </c>
      <c r="J246" s="4">
        <v>244220.32</v>
      </c>
      <c r="K246" s="4"/>
      <c r="L246" s="4">
        <v>2035012.29</v>
      </c>
    </row>
    <row r="247" spans="1:12">
      <c r="A247" s="3" t="s">
        <v>1448</v>
      </c>
      <c r="B247" s="3" t="s">
        <v>4864</v>
      </c>
      <c r="C247" s="4"/>
      <c r="D247" s="4">
        <v>1510727.58</v>
      </c>
      <c r="E247" s="4"/>
      <c r="F247" s="4">
        <v>1562821.64</v>
      </c>
      <c r="G247" s="4" t="s">
        <v>4559</v>
      </c>
      <c r="H247" s="4">
        <v>52094.06</v>
      </c>
      <c r="I247" s="4" t="s">
        <v>4559</v>
      </c>
      <c r="J247" s="4">
        <v>104188.12</v>
      </c>
      <c r="K247" s="4"/>
      <c r="L247" s="4">
        <v>1614915.7</v>
      </c>
    </row>
    <row r="248" spans="1:12">
      <c r="A248" s="3" t="s">
        <v>1450</v>
      </c>
      <c r="B248" s="3" t="s">
        <v>4865</v>
      </c>
      <c r="C248" s="4"/>
      <c r="D248" s="4">
        <v>280064.39</v>
      </c>
      <c r="E248" s="4"/>
      <c r="F248" s="4">
        <v>350080.49</v>
      </c>
      <c r="G248" s="4" t="s">
        <v>4559</v>
      </c>
      <c r="H248" s="4">
        <v>70016.100000000006</v>
      </c>
      <c r="I248" s="4" t="s">
        <v>4559</v>
      </c>
      <c r="J248" s="4">
        <v>140032.20000000001</v>
      </c>
      <c r="K248" s="4"/>
      <c r="L248" s="4">
        <v>420096.59</v>
      </c>
    </row>
    <row r="249" spans="1:12">
      <c r="A249" s="3" t="s">
        <v>1470</v>
      </c>
      <c r="B249" s="3" t="s">
        <v>4867</v>
      </c>
      <c r="C249" s="4" t="s">
        <v>4559</v>
      </c>
      <c r="D249" s="4"/>
      <c r="E249" s="4"/>
      <c r="F249" s="4"/>
      <c r="G249" s="4"/>
      <c r="H249" s="4"/>
      <c r="I249" s="4"/>
      <c r="J249" s="4"/>
      <c r="K249" s="4"/>
      <c r="L249" s="4"/>
    </row>
    <row r="250" spans="1:12">
      <c r="A250" s="3" t="s">
        <v>1490</v>
      </c>
      <c r="B250" s="3" t="s">
        <v>4868</v>
      </c>
      <c r="C250" s="4" t="s">
        <v>4559</v>
      </c>
      <c r="D250" s="4"/>
      <c r="E250" s="4"/>
      <c r="F250" s="4"/>
      <c r="G250" s="4"/>
      <c r="H250" s="4"/>
      <c r="I250" s="4"/>
      <c r="J250" s="4"/>
      <c r="K250" s="4"/>
      <c r="L250" s="4"/>
    </row>
    <row r="251" spans="1:12">
      <c r="A251" s="3" t="s">
        <v>1494</v>
      </c>
      <c r="B251" s="3" t="s">
        <v>4869</v>
      </c>
      <c r="C251" s="4">
        <v>383416.07</v>
      </c>
      <c r="D251" s="4"/>
      <c r="E251" s="4">
        <v>355804.78</v>
      </c>
      <c r="F251" s="4"/>
      <c r="G251" s="4" t="s">
        <v>4559</v>
      </c>
      <c r="H251" s="4">
        <v>27611.29</v>
      </c>
      <c r="I251" s="4" t="s">
        <v>4559</v>
      </c>
      <c r="J251" s="4">
        <v>55222.58</v>
      </c>
      <c r="K251" s="4">
        <v>328193.49</v>
      </c>
      <c r="L251" s="4"/>
    </row>
    <row r="252" spans="1:12">
      <c r="A252" s="3" t="s">
        <v>1496</v>
      </c>
      <c r="B252" s="3" t="s">
        <v>4870</v>
      </c>
      <c r="C252" s="4">
        <v>175093.23</v>
      </c>
      <c r="D252" s="4"/>
      <c r="E252" s="4">
        <v>160502.12</v>
      </c>
      <c r="F252" s="4"/>
      <c r="G252" s="4" t="s">
        <v>4559</v>
      </c>
      <c r="H252" s="4">
        <v>14591.11</v>
      </c>
      <c r="I252" s="4" t="s">
        <v>4559</v>
      </c>
      <c r="J252" s="4">
        <v>29182.22</v>
      </c>
      <c r="K252" s="4">
        <v>145911.01</v>
      </c>
      <c r="L252" s="4"/>
    </row>
    <row r="253" spans="1:12">
      <c r="A253" s="3" t="s">
        <v>1498</v>
      </c>
      <c r="B253" s="3" t="s">
        <v>4871</v>
      </c>
      <c r="C253" s="4">
        <v>208322.84</v>
      </c>
      <c r="D253" s="4"/>
      <c r="E253" s="4">
        <v>195302.66</v>
      </c>
      <c r="F253" s="4"/>
      <c r="G253" s="4" t="s">
        <v>4559</v>
      </c>
      <c r="H253" s="4">
        <v>13020.18</v>
      </c>
      <c r="I253" s="4" t="s">
        <v>4559</v>
      </c>
      <c r="J253" s="4">
        <v>26040.36</v>
      </c>
      <c r="K253" s="4">
        <v>182282.48</v>
      </c>
      <c r="L253" s="4"/>
    </row>
    <row r="254" spans="1:12">
      <c r="A254" s="3" t="s">
        <v>4872</v>
      </c>
      <c r="B254" s="3" t="s">
        <v>4873</v>
      </c>
      <c r="C254" s="4" t="s">
        <v>4559</v>
      </c>
      <c r="D254" s="4"/>
      <c r="E254" s="4"/>
      <c r="F254" s="4"/>
      <c r="G254" s="4"/>
      <c r="H254" s="4"/>
      <c r="I254" s="4"/>
      <c r="J254" s="4"/>
      <c r="K254" s="4"/>
      <c r="L254" s="4"/>
    </row>
    <row r="255" spans="1:12">
      <c r="A255" s="3" t="s">
        <v>4874</v>
      </c>
      <c r="B255" s="3" t="s">
        <v>4875</v>
      </c>
      <c r="C255" s="4" t="s">
        <v>4559</v>
      </c>
      <c r="D255" s="4"/>
      <c r="E255" s="4"/>
      <c r="F255" s="4"/>
      <c r="G255" s="4"/>
      <c r="H255" s="4"/>
      <c r="I255" s="4"/>
      <c r="J255" s="4"/>
      <c r="K255" s="4"/>
      <c r="L255" s="4"/>
    </row>
    <row r="256" spans="1:12">
      <c r="A256" s="3" t="s">
        <v>4876</v>
      </c>
      <c r="B256" s="3" t="s">
        <v>4877</v>
      </c>
      <c r="C256" s="4" t="s">
        <v>4559</v>
      </c>
      <c r="D256" s="4"/>
      <c r="E256" s="4"/>
      <c r="F256" s="4"/>
      <c r="G256" s="4"/>
      <c r="H256" s="4"/>
      <c r="I256" s="4"/>
      <c r="J256" s="4"/>
      <c r="K256" s="4"/>
      <c r="L256" s="4"/>
    </row>
    <row r="257" spans="1:12">
      <c r="A257" s="3" t="s">
        <v>4878</v>
      </c>
      <c r="B257" s="3" t="s">
        <v>4879</v>
      </c>
      <c r="C257" s="4" t="s">
        <v>4559</v>
      </c>
      <c r="D257" s="4"/>
      <c r="E257" s="4"/>
      <c r="F257" s="4"/>
      <c r="G257" s="4"/>
      <c r="H257" s="4"/>
      <c r="I257" s="4"/>
      <c r="J257" s="4"/>
      <c r="K257" s="4"/>
      <c r="L257" s="4"/>
    </row>
    <row r="258" spans="1:12">
      <c r="A258" s="3" t="s">
        <v>1500</v>
      </c>
      <c r="B258" s="3" t="s">
        <v>4880</v>
      </c>
      <c r="C258" s="4" t="s">
        <v>4559</v>
      </c>
      <c r="D258" s="4"/>
      <c r="E258" s="4"/>
      <c r="F258" s="4"/>
      <c r="G258" s="4"/>
      <c r="H258" s="4"/>
      <c r="I258" s="4"/>
      <c r="J258" s="4"/>
      <c r="K258" s="4"/>
      <c r="L258" s="4"/>
    </row>
    <row r="259" spans="1:12">
      <c r="A259" s="3" t="s">
        <v>4881</v>
      </c>
      <c r="B259" s="3" t="s">
        <v>4882</v>
      </c>
      <c r="C259" s="4" t="s">
        <v>4559</v>
      </c>
      <c r="D259" s="4"/>
      <c r="E259" s="4"/>
      <c r="F259" s="4"/>
      <c r="G259" s="4"/>
      <c r="H259" s="4"/>
      <c r="I259" s="4"/>
      <c r="J259" s="4"/>
      <c r="K259" s="4"/>
      <c r="L259" s="4"/>
    </row>
    <row r="260" spans="1:12">
      <c r="A260" s="3" t="s">
        <v>1518</v>
      </c>
      <c r="B260" s="3" t="s">
        <v>4883</v>
      </c>
      <c r="C260" s="4" t="s">
        <v>4559</v>
      </c>
      <c r="D260" s="4"/>
      <c r="E260" s="4"/>
      <c r="F260" s="4"/>
      <c r="G260" s="4"/>
      <c r="H260" s="4"/>
      <c r="I260" s="4"/>
      <c r="J260" s="4"/>
      <c r="K260" s="4"/>
      <c r="L260" s="4"/>
    </row>
    <row r="261" spans="1:12">
      <c r="A261" s="3" t="s">
        <v>1520</v>
      </c>
      <c r="B261" s="3" t="s">
        <v>4884</v>
      </c>
      <c r="C261" s="4" t="s">
        <v>4559</v>
      </c>
      <c r="D261" s="4"/>
      <c r="E261" s="4"/>
      <c r="F261" s="4"/>
      <c r="G261" s="4"/>
      <c r="H261" s="4"/>
      <c r="I261" s="4"/>
      <c r="J261" s="4"/>
      <c r="K261" s="4"/>
      <c r="L261" s="4"/>
    </row>
    <row r="262" spans="1:12">
      <c r="A262" s="3" t="s">
        <v>1524</v>
      </c>
      <c r="B262" s="3" t="s">
        <v>4885</v>
      </c>
      <c r="C262" s="4" t="s">
        <v>4559</v>
      </c>
      <c r="D262" s="4"/>
      <c r="E262" s="4"/>
      <c r="F262" s="4"/>
      <c r="G262" s="4"/>
      <c r="H262" s="4"/>
      <c r="I262" s="4"/>
      <c r="J262" s="4"/>
      <c r="K262" s="4"/>
      <c r="L262" s="4"/>
    </row>
    <row r="263" spans="1:12">
      <c r="A263" s="3" t="s">
        <v>1526</v>
      </c>
      <c r="B263" s="3" t="s">
        <v>4886</v>
      </c>
      <c r="C263" s="4" t="s">
        <v>4559</v>
      </c>
      <c r="D263" s="4"/>
      <c r="E263" s="4"/>
      <c r="F263" s="4"/>
      <c r="G263" s="4"/>
      <c r="H263" s="4"/>
      <c r="I263" s="4"/>
      <c r="J263" s="4"/>
      <c r="K263" s="4"/>
      <c r="L263" s="4"/>
    </row>
    <row r="264" spans="1:12">
      <c r="A264" s="3" t="s">
        <v>1528</v>
      </c>
      <c r="B264" s="3" t="s">
        <v>4887</v>
      </c>
      <c r="C264" s="4" t="s">
        <v>4559</v>
      </c>
      <c r="D264" s="4"/>
      <c r="E264" s="4"/>
      <c r="F264" s="4"/>
      <c r="G264" s="4"/>
      <c r="H264" s="4"/>
      <c r="I264" s="4"/>
      <c r="J264" s="4"/>
      <c r="K264" s="4"/>
      <c r="L264" s="4"/>
    </row>
    <row r="265" spans="1:12">
      <c r="A265" s="3" t="s">
        <v>1530</v>
      </c>
      <c r="B265" s="3" t="s">
        <v>4611</v>
      </c>
      <c r="C265" s="4" t="s">
        <v>4559</v>
      </c>
      <c r="D265" s="4"/>
      <c r="E265" s="4"/>
      <c r="F265" s="4"/>
      <c r="G265" s="4"/>
      <c r="H265" s="4"/>
      <c r="I265" s="4"/>
      <c r="J265" s="4"/>
      <c r="K265" s="4"/>
      <c r="L265" s="4"/>
    </row>
    <row r="266" spans="1:12">
      <c r="A266" s="3" t="s">
        <v>1536</v>
      </c>
      <c r="B266" s="3" t="s">
        <v>1537</v>
      </c>
      <c r="C266" s="4" t="s">
        <v>4559</v>
      </c>
      <c r="D266" s="4"/>
      <c r="E266" s="4"/>
      <c r="F266" s="4"/>
      <c r="G266" s="4"/>
      <c r="H266" s="4"/>
      <c r="I266" s="4"/>
      <c r="J266" s="4"/>
      <c r="K266" s="4"/>
      <c r="L266" s="4"/>
    </row>
    <row r="267" spans="1:12">
      <c r="A267" s="3" t="s">
        <v>1556</v>
      </c>
      <c r="B267" s="3" t="s">
        <v>4888</v>
      </c>
      <c r="C267" s="4" t="s">
        <v>4559</v>
      </c>
      <c r="D267" s="4"/>
      <c r="E267" s="4"/>
      <c r="F267" s="4"/>
      <c r="G267" s="4"/>
      <c r="H267" s="4"/>
      <c r="I267" s="4"/>
      <c r="J267" s="4"/>
      <c r="K267" s="4"/>
      <c r="L267" s="4"/>
    </row>
    <row r="268" spans="1:12">
      <c r="A268" s="3" t="s">
        <v>1562</v>
      </c>
      <c r="B268" s="3" t="s">
        <v>4889</v>
      </c>
      <c r="C268" s="4"/>
      <c r="D268" s="4">
        <v>95686802.640000001</v>
      </c>
      <c r="E268" s="4"/>
      <c r="F268" s="4">
        <v>95586802.640000001</v>
      </c>
      <c r="G268" s="4" t="s">
        <v>4559</v>
      </c>
      <c r="H268" s="4" t="s">
        <v>4559</v>
      </c>
      <c r="I268" s="4" t="s">
        <v>4559</v>
      </c>
      <c r="J268" s="4">
        <v>-100000</v>
      </c>
      <c r="K268" s="4"/>
      <c r="L268" s="4">
        <v>95586802.640000001</v>
      </c>
    </row>
    <row r="269" spans="1:12">
      <c r="A269" s="3" t="s">
        <v>4890</v>
      </c>
      <c r="B269" s="3" t="s">
        <v>4891</v>
      </c>
      <c r="C269" s="4" t="s">
        <v>4559</v>
      </c>
      <c r="D269" s="4"/>
      <c r="E269" s="4"/>
      <c r="F269" s="4"/>
      <c r="G269" s="4"/>
      <c r="H269" s="4"/>
      <c r="I269" s="4"/>
      <c r="J269" s="4"/>
      <c r="K269" s="4"/>
      <c r="L269" s="4"/>
    </row>
    <row r="270" spans="1:12">
      <c r="A270" s="3" t="s">
        <v>4892</v>
      </c>
      <c r="B270" s="3" t="s">
        <v>4893</v>
      </c>
      <c r="C270" s="4" t="s">
        <v>4559</v>
      </c>
      <c r="D270" s="4"/>
      <c r="E270" s="4"/>
      <c r="F270" s="4"/>
      <c r="G270" s="4"/>
      <c r="H270" s="4"/>
      <c r="I270" s="4"/>
      <c r="J270" s="4"/>
      <c r="K270" s="4"/>
      <c r="L270" s="4"/>
    </row>
    <row r="271" spans="1:12">
      <c r="A271" s="3" t="s">
        <v>4894</v>
      </c>
      <c r="B271" s="3" t="s">
        <v>4895</v>
      </c>
      <c r="C271" s="4" t="s">
        <v>4559</v>
      </c>
      <c r="D271" s="4"/>
      <c r="E271" s="4"/>
      <c r="F271" s="4"/>
      <c r="G271" s="4"/>
      <c r="H271" s="4"/>
      <c r="I271" s="4"/>
      <c r="J271" s="4"/>
      <c r="K271" s="4"/>
      <c r="L271" s="4"/>
    </row>
    <row r="272" spans="1:12">
      <c r="A272" s="3" t="s">
        <v>4896</v>
      </c>
      <c r="B272" s="3" t="s">
        <v>1691</v>
      </c>
      <c r="C272" s="4" t="s">
        <v>4559</v>
      </c>
      <c r="D272" s="4"/>
      <c r="E272" s="4"/>
      <c r="F272" s="4"/>
      <c r="G272" s="4"/>
      <c r="H272" s="4"/>
      <c r="I272" s="4"/>
      <c r="J272" s="4"/>
      <c r="K272" s="4"/>
      <c r="L272" s="4"/>
    </row>
    <row r="273" spans="1:12">
      <c r="A273" s="3" t="s">
        <v>1732</v>
      </c>
      <c r="B273" s="3" t="s">
        <v>4897</v>
      </c>
      <c r="C273" s="4"/>
      <c r="D273" s="4">
        <v>1915231.22</v>
      </c>
      <c r="E273" s="4"/>
      <c r="F273" s="4">
        <v>1223229.26</v>
      </c>
      <c r="G273" s="4">
        <v>670493.97</v>
      </c>
      <c r="H273" s="4">
        <v>839765.14</v>
      </c>
      <c r="I273" s="4">
        <v>2419259.5499999998</v>
      </c>
      <c r="J273" s="4">
        <v>1896528.76</v>
      </c>
      <c r="K273" s="4"/>
      <c r="L273" s="4">
        <v>1392500.43</v>
      </c>
    </row>
    <row r="274" spans="1:12">
      <c r="A274" s="3" t="s">
        <v>1734</v>
      </c>
      <c r="B274" s="3" t="s">
        <v>4898</v>
      </c>
      <c r="C274" s="4"/>
      <c r="D274" s="4">
        <v>2094437.83</v>
      </c>
      <c r="E274" s="4"/>
      <c r="F274" s="4">
        <v>1383458.76</v>
      </c>
      <c r="G274" s="4">
        <v>452083.64</v>
      </c>
      <c r="H274" s="4">
        <v>452083.64</v>
      </c>
      <c r="I274" s="4">
        <v>1987008.58</v>
      </c>
      <c r="J274" s="4">
        <v>1276029.51</v>
      </c>
      <c r="K274" s="4"/>
      <c r="L274" s="4">
        <v>1383458.76</v>
      </c>
    </row>
    <row r="275" spans="1:12">
      <c r="A275" s="3" t="s">
        <v>1736</v>
      </c>
      <c r="B275" s="3" t="s">
        <v>4899</v>
      </c>
      <c r="C275" s="4" t="s">
        <v>4559</v>
      </c>
      <c r="D275" s="4"/>
      <c r="E275" s="4"/>
      <c r="F275" s="4"/>
      <c r="G275" s="4">
        <v>78680</v>
      </c>
      <c r="H275" s="4">
        <v>78680</v>
      </c>
      <c r="I275" s="4">
        <v>157360</v>
      </c>
      <c r="J275" s="4">
        <v>157360</v>
      </c>
      <c r="K275" s="4"/>
      <c r="L275" s="4"/>
    </row>
    <row r="276" spans="1:12">
      <c r="A276" s="3" t="s">
        <v>1742</v>
      </c>
      <c r="B276" s="3" t="s">
        <v>4900</v>
      </c>
      <c r="C276" s="4"/>
      <c r="D276" s="4">
        <v>2094437.83</v>
      </c>
      <c r="E276" s="4"/>
      <c r="F276" s="4">
        <v>1383458.76</v>
      </c>
      <c r="G276" s="4">
        <v>365843.64</v>
      </c>
      <c r="H276" s="4">
        <v>365843.64</v>
      </c>
      <c r="I276" s="4">
        <v>1814528.58</v>
      </c>
      <c r="J276" s="4">
        <v>1103549.51</v>
      </c>
      <c r="K276" s="4"/>
      <c r="L276" s="4">
        <v>1383458.76</v>
      </c>
    </row>
    <row r="277" spans="1:12">
      <c r="A277" s="3" t="s">
        <v>1744</v>
      </c>
      <c r="B277" s="3" t="s">
        <v>4827</v>
      </c>
      <c r="C277" s="4" t="s">
        <v>4559</v>
      </c>
      <c r="D277" s="4"/>
      <c r="E277" s="4"/>
      <c r="F277" s="4"/>
      <c r="G277" s="4">
        <v>7560</v>
      </c>
      <c r="H277" s="4">
        <v>7560</v>
      </c>
      <c r="I277" s="4">
        <v>15120</v>
      </c>
      <c r="J277" s="4">
        <v>15120</v>
      </c>
      <c r="K277" s="4"/>
      <c r="L277" s="4"/>
    </row>
    <row r="278" spans="1:12">
      <c r="A278" s="3" t="s">
        <v>1746</v>
      </c>
      <c r="B278" s="3" t="s">
        <v>4901</v>
      </c>
      <c r="C278" s="4" t="s">
        <v>4559</v>
      </c>
      <c r="D278" s="4"/>
      <c r="E278" s="4"/>
      <c r="F278" s="4"/>
      <c r="G278" s="4">
        <v>-691.4</v>
      </c>
      <c r="H278" s="4">
        <v>-691.4</v>
      </c>
      <c r="I278" s="4">
        <v>11940.5</v>
      </c>
      <c r="J278" s="4">
        <v>11940.5</v>
      </c>
      <c r="K278" s="4"/>
      <c r="L278" s="4"/>
    </row>
    <row r="279" spans="1:12">
      <c r="A279" s="3" t="s">
        <v>1762</v>
      </c>
      <c r="B279" s="3" t="s">
        <v>4902</v>
      </c>
      <c r="C279" s="4" t="s">
        <v>4559</v>
      </c>
      <c r="D279" s="4"/>
      <c r="E279" s="4"/>
      <c r="F279" s="4"/>
      <c r="G279" s="4">
        <v>168738.23</v>
      </c>
      <c r="H279" s="4">
        <v>168738.23</v>
      </c>
      <c r="I279" s="4">
        <v>338560.58</v>
      </c>
      <c r="J279" s="4">
        <v>338560.58</v>
      </c>
      <c r="K279" s="4"/>
      <c r="L279" s="4"/>
    </row>
    <row r="280" spans="1:12">
      <c r="A280" s="3" t="s">
        <v>1764</v>
      </c>
      <c r="B280" s="3" t="s">
        <v>4903</v>
      </c>
      <c r="C280" s="4" t="s">
        <v>4559</v>
      </c>
      <c r="D280" s="4"/>
      <c r="E280" s="4"/>
      <c r="F280" s="4"/>
      <c r="G280" s="4">
        <v>69843.070000000007</v>
      </c>
      <c r="H280" s="4">
        <v>69843.070000000007</v>
      </c>
      <c r="I280" s="4">
        <v>139686.14000000001</v>
      </c>
      <c r="J280" s="4">
        <v>139686.14000000001</v>
      </c>
      <c r="K280" s="4"/>
      <c r="L280" s="4"/>
    </row>
    <row r="281" spans="1:12">
      <c r="A281" s="3" t="s">
        <v>1766</v>
      </c>
      <c r="B281" s="3" t="s">
        <v>4904</v>
      </c>
      <c r="C281" s="4" t="s">
        <v>4559</v>
      </c>
      <c r="D281" s="4"/>
      <c r="E281" s="4"/>
      <c r="F281" s="4"/>
      <c r="G281" s="4">
        <v>34269.449999999997</v>
      </c>
      <c r="H281" s="4">
        <v>34269.449999999997</v>
      </c>
      <c r="I281" s="4">
        <v>69623.02</v>
      </c>
      <c r="J281" s="4">
        <v>69623.02</v>
      </c>
      <c r="K281" s="4"/>
      <c r="L281" s="4"/>
    </row>
    <row r="282" spans="1:12">
      <c r="A282" s="3" t="s">
        <v>4905</v>
      </c>
      <c r="B282" s="3" t="s">
        <v>4904</v>
      </c>
      <c r="C282" s="4" t="s">
        <v>4559</v>
      </c>
      <c r="D282" s="4"/>
      <c r="E282" s="4"/>
      <c r="F282" s="4"/>
      <c r="G282" s="4">
        <v>33529.78</v>
      </c>
      <c r="H282" s="4">
        <v>33529.78</v>
      </c>
      <c r="I282" s="4">
        <v>63365.18</v>
      </c>
      <c r="J282" s="4">
        <v>63365.18</v>
      </c>
      <c r="K282" s="4"/>
      <c r="L282" s="4"/>
    </row>
    <row r="283" spans="1:12">
      <c r="A283" s="3" t="s">
        <v>4906</v>
      </c>
      <c r="B283" s="3" t="s">
        <v>4907</v>
      </c>
      <c r="C283" s="4" t="s">
        <v>4559</v>
      </c>
      <c r="D283" s="4"/>
      <c r="E283" s="4"/>
      <c r="F283" s="4"/>
      <c r="G283" s="4" t="s">
        <v>4559</v>
      </c>
      <c r="H283" s="4" t="s">
        <v>4559</v>
      </c>
      <c r="I283" s="4">
        <v>4860</v>
      </c>
      <c r="J283" s="4">
        <v>4860</v>
      </c>
      <c r="K283" s="4"/>
      <c r="L283" s="4"/>
    </row>
    <row r="284" spans="1:12">
      <c r="A284" s="3" t="s">
        <v>4908</v>
      </c>
      <c r="B284" s="3" t="s">
        <v>4909</v>
      </c>
      <c r="C284" s="4" t="s">
        <v>4559</v>
      </c>
      <c r="D284" s="4"/>
      <c r="E284" s="4"/>
      <c r="F284" s="4"/>
      <c r="G284" s="4">
        <v>739.67</v>
      </c>
      <c r="H284" s="4">
        <v>739.67</v>
      </c>
      <c r="I284" s="4">
        <v>1397.84</v>
      </c>
      <c r="J284" s="4">
        <v>1397.84</v>
      </c>
      <c r="K284" s="4"/>
      <c r="L284" s="4"/>
    </row>
    <row r="285" spans="1:12">
      <c r="A285" s="3" t="s">
        <v>1768</v>
      </c>
      <c r="B285" s="3" t="s">
        <v>4910</v>
      </c>
      <c r="C285" s="4" t="s">
        <v>4559</v>
      </c>
      <c r="D285" s="4"/>
      <c r="E285" s="4"/>
      <c r="F285" s="4"/>
      <c r="G285" s="4">
        <v>2182.65</v>
      </c>
      <c r="H285" s="4">
        <v>2182.65</v>
      </c>
      <c r="I285" s="4">
        <v>4365.3</v>
      </c>
      <c r="J285" s="4">
        <v>4365.3</v>
      </c>
      <c r="K285" s="4"/>
      <c r="L285" s="4"/>
    </row>
    <row r="286" spans="1:12">
      <c r="A286" s="3" t="s">
        <v>1770</v>
      </c>
      <c r="B286" s="3" t="s">
        <v>4796</v>
      </c>
      <c r="C286" s="4" t="s">
        <v>4559</v>
      </c>
      <c r="D286" s="4"/>
      <c r="E286" s="4"/>
      <c r="F286" s="4"/>
      <c r="G286" s="4">
        <v>1746.06</v>
      </c>
      <c r="H286" s="4">
        <v>1746.06</v>
      </c>
      <c r="I286" s="4">
        <v>3492.12</v>
      </c>
      <c r="J286" s="4">
        <v>3492.12</v>
      </c>
      <c r="K286" s="4"/>
      <c r="L286" s="4"/>
    </row>
    <row r="287" spans="1:12">
      <c r="A287" s="3" t="s">
        <v>1772</v>
      </c>
      <c r="B287" s="3" t="s">
        <v>4798</v>
      </c>
      <c r="C287" s="4" t="s">
        <v>4559</v>
      </c>
      <c r="D287" s="4"/>
      <c r="E287" s="4"/>
      <c r="F287" s="4"/>
      <c r="G287" s="4"/>
      <c r="H287" s="4"/>
      <c r="I287" s="4"/>
      <c r="J287" s="4"/>
      <c r="K287" s="4"/>
      <c r="L287" s="4"/>
    </row>
    <row r="288" spans="1:12">
      <c r="A288" s="3" t="s">
        <v>1774</v>
      </c>
      <c r="B288" s="3" t="s">
        <v>4794</v>
      </c>
      <c r="C288" s="4" t="s">
        <v>4559</v>
      </c>
      <c r="D288" s="4"/>
      <c r="E288" s="4"/>
      <c r="F288" s="4"/>
      <c r="G288" s="4">
        <v>60697</v>
      </c>
      <c r="H288" s="4">
        <v>60697</v>
      </c>
      <c r="I288" s="4">
        <v>121394</v>
      </c>
      <c r="J288" s="4">
        <v>121394</v>
      </c>
      <c r="K288" s="4"/>
      <c r="L288" s="4"/>
    </row>
    <row r="289" spans="1:12">
      <c r="A289" s="3" t="s">
        <v>1778</v>
      </c>
      <c r="B289" s="3" t="s">
        <v>4911</v>
      </c>
      <c r="C289" s="4"/>
      <c r="D289" s="4">
        <v>11721.39</v>
      </c>
      <c r="E289" s="4"/>
      <c r="F289" s="4">
        <v>30698.5</v>
      </c>
      <c r="G289" s="4">
        <v>30698.5</v>
      </c>
      <c r="H289" s="4">
        <v>9041.67</v>
      </c>
      <c r="I289" s="4">
        <v>42419.89</v>
      </c>
      <c r="J289" s="4">
        <v>39740.17</v>
      </c>
      <c r="K289" s="4"/>
      <c r="L289" s="4">
        <v>9041.67</v>
      </c>
    </row>
    <row r="290" spans="1:12">
      <c r="A290" s="3" t="s">
        <v>1780</v>
      </c>
      <c r="B290" s="3" t="s">
        <v>4912</v>
      </c>
      <c r="C290" s="4" t="s">
        <v>4559</v>
      </c>
      <c r="D290" s="4"/>
      <c r="E290" s="4"/>
      <c r="F290" s="4"/>
      <c r="G290" s="4"/>
      <c r="H290" s="4"/>
      <c r="I290" s="4"/>
      <c r="J290" s="4"/>
      <c r="K290" s="4"/>
      <c r="L290" s="4"/>
    </row>
    <row r="291" spans="1:12">
      <c r="A291" s="3" t="s">
        <v>1782</v>
      </c>
      <c r="B291" s="3" t="s">
        <v>4827</v>
      </c>
      <c r="C291" s="4" t="s">
        <v>4559</v>
      </c>
      <c r="D291" s="4"/>
      <c r="E291" s="4"/>
      <c r="F291" s="4"/>
      <c r="G291" s="4"/>
      <c r="H291" s="4"/>
      <c r="I291" s="4"/>
      <c r="J291" s="4"/>
      <c r="K291" s="4"/>
      <c r="L291" s="4"/>
    </row>
    <row r="292" spans="1:12">
      <c r="A292" s="3" t="s">
        <v>1784</v>
      </c>
      <c r="B292" s="3" t="s">
        <v>4913</v>
      </c>
      <c r="C292" s="4">
        <v>190928</v>
      </c>
      <c r="D292" s="4"/>
      <c r="E292" s="4">
        <v>190928</v>
      </c>
      <c r="F292" s="4"/>
      <c r="G292" s="4">
        <v>19665</v>
      </c>
      <c r="H292" s="4">
        <v>210593</v>
      </c>
      <c r="I292" s="4">
        <v>39330</v>
      </c>
      <c r="J292" s="4">
        <v>230258</v>
      </c>
      <c r="K292" s="4"/>
      <c r="L292" s="4"/>
    </row>
    <row r="293" spans="1:12">
      <c r="A293" s="3" t="s">
        <v>1798</v>
      </c>
      <c r="B293" s="3" t="s">
        <v>1799</v>
      </c>
      <c r="C293" s="4">
        <v>13580010.779999999</v>
      </c>
      <c r="D293" s="4"/>
      <c r="E293" s="4">
        <v>14576416.460000001</v>
      </c>
      <c r="F293" s="4"/>
      <c r="G293" s="4">
        <v>100112.16</v>
      </c>
      <c r="H293" s="4">
        <v>293789.77</v>
      </c>
      <c r="I293" s="4">
        <v>1296630.82</v>
      </c>
      <c r="J293" s="4">
        <v>493902.75</v>
      </c>
      <c r="K293" s="4">
        <v>14382738.85</v>
      </c>
      <c r="L293" s="4"/>
    </row>
    <row r="294" spans="1:12">
      <c r="A294" s="3" t="s">
        <v>1800</v>
      </c>
      <c r="B294" s="3" t="s">
        <v>4914</v>
      </c>
      <c r="C294" s="4">
        <v>13587488.939999999</v>
      </c>
      <c r="D294" s="4"/>
      <c r="E294" s="4">
        <v>14649650.029999999</v>
      </c>
      <c r="F294" s="4"/>
      <c r="G294" s="4">
        <v>57159.03</v>
      </c>
      <c r="H294" s="4">
        <v>125573.45</v>
      </c>
      <c r="I294" s="4">
        <v>1244456.33</v>
      </c>
      <c r="J294" s="4">
        <v>250709.66</v>
      </c>
      <c r="K294" s="4">
        <v>14581235.609999999</v>
      </c>
      <c r="L294" s="4"/>
    </row>
    <row r="295" spans="1:12">
      <c r="A295" s="3" t="s">
        <v>1802</v>
      </c>
      <c r="B295" s="3" t="s">
        <v>4915</v>
      </c>
      <c r="C295" s="4">
        <v>12156783.49</v>
      </c>
      <c r="D295" s="4"/>
      <c r="E295" s="4">
        <v>13212711.6</v>
      </c>
      <c r="F295" s="4"/>
      <c r="G295" s="4">
        <v>25820.68</v>
      </c>
      <c r="H295" s="4">
        <v>14378.14</v>
      </c>
      <c r="I295" s="4">
        <v>1090063.75</v>
      </c>
      <c r="J295" s="4">
        <v>22693.1</v>
      </c>
      <c r="K295" s="4">
        <v>13224154.140000001</v>
      </c>
      <c r="L295" s="4"/>
    </row>
    <row r="296" spans="1:12">
      <c r="A296" s="3" t="s">
        <v>1804</v>
      </c>
      <c r="B296" s="3" t="s">
        <v>4916</v>
      </c>
      <c r="C296" s="4" t="s">
        <v>4559</v>
      </c>
      <c r="D296" s="4"/>
      <c r="E296" s="4"/>
      <c r="F296" s="4"/>
      <c r="G296" s="4"/>
      <c r="H296" s="4"/>
      <c r="I296" s="4"/>
      <c r="J296" s="4"/>
      <c r="K296" s="4"/>
      <c r="L296" s="4"/>
    </row>
    <row r="297" spans="1:12">
      <c r="A297" s="3" t="s">
        <v>1806</v>
      </c>
      <c r="B297" s="3" t="s">
        <v>4917</v>
      </c>
      <c r="C297" s="4" t="s">
        <v>4559</v>
      </c>
      <c r="D297" s="4"/>
      <c r="E297" s="4"/>
      <c r="F297" s="4"/>
      <c r="G297" s="4"/>
      <c r="H297" s="4"/>
      <c r="I297" s="4"/>
      <c r="J297" s="4"/>
      <c r="K297" s="4"/>
      <c r="L297" s="4"/>
    </row>
    <row r="298" spans="1:12">
      <c r="A298" s="3" t="s">
        <v>1808</v>
      </c>
      <c r="B298" s="3" t="s">
        <v>4918</v>
      </c>
      <c r="C298" s="4" t="s">
        <v>4559</v>
      </c>
      <c r="D298" s="4"/>
      <c r="E298" s="4"/>
      <c r="F298" s="4"/>
      <c r="G298" s="4">
        <v>14378.14</v>
      </c>
      <c r="H298" s="4">
        <v>14378.14</v>
      </c>
      <c r="I298" s="4">
        <v>22693.1</v>
      </c>
      <c r="J298" s="4">
        <v>22693.1</v>
      </c>
      <c r="K298" s="4"/>
      <c r="L298" s="4"/>
    </row>
    <row r="299" spans="1:12">
      <c r="A299" s="3" t="s">
        <v>1810</v>
      </c>
      <c r="B299" s="3" t="s">
        <v>4919</v>
      </c>
      <c r="C299" s="4">
        <v>560</v>
      </c>
      <c r="D299" s="4"/>
      <c r="E299" s="4">
        <v>560</v>
      </c>
      <c r="F299" s="4"/>
      <c r="G299" s="4" t="s">
        <v>4559</v>
      </c>
      <c r="H299" s="4" t="s">
        <v>4559</v>
      </c>
      <c r="I299" s="4" t="s">
        <v>4559</v>
      </c>
      <c r="J299" s="4" t="s">
        <v>4559</v>
      </c>
      <c r="K299" s="4">
        <v>560</v>
      </c>
      <c r="L299" s="4"/>
    </row>
    <row r="300" spans="1:12">
      <c r="A300" s="3" t="s">
        <v>1812</v>
      </c>
      <c r="B300" s="3" t="s">
        <v>4920</v>
      </c>
      <c r="C300" s="4" t="s">
        <v>4559</v>
      </c>
      <c r="D300" s="4"/>
      <c r="E300" s="4"/>
      <c r="F300" s="4"/>
      <c r="G300" s="4"/>
      <c r="H300" s="4"/>
      <c r="I300" s="4"/>
      <c r="J300" s="4"/>
      <c r="K300" s="4"/>
      <c r="L300" s="4"/>
    </row>
    <row r="301" spans="1:12">
      <c r="A301" s="3" t="s">
        <v>1814</v>
      </c>
      <c r="B301" s="3" t="s">
        <v>4921</v>
      </c>
      <c r="C301" s="4" t="s">
        <v>4559</v>
      </c>
      <c r="D301" s="4"/>
      <c r="E301" s="4"/>
      <c r="F301" s="4">
        <v>100191.33</v>
      </c>
      <c r="G301" s="4">
        <v>14378.14</v>
      </c>
      <c r="H301" s="4">
        <v>96817.17</v>
      </c>
      <c r="I301" s="4">
        <v>22687.14</v>
      </c>
      <c r="J301" s="4">
        <v>205317.5</v>
      </c>
      <c r="K301" s="4"/>
      <c r="L301" s="4">
        <v>182630.36</v>
      </c>
    </row>
    <row r="302" spans="1:12">
      <c r="A302" s="3" t="s">
        <v>1816</v>
      </c>
      <c r="B302" s="3" t="s">
        <v>4922</v>
      </c>
      <c r="C302" s="4" t="s">
        <v>4559</v>
      </c>
      <c r="D302" s="4"/>
      <c r="E302" s="4"/>
      <c r="F302" s="4"/>
      <c r="G302" s="4"/>
      <c r="H302" s="4"/>
      <c r="I302" s="4"/>
      <c r="J302" s="4"/>
      <c r="K302" s="4"/>
      <c r="L302" s="4"/>
    </row>
    <row r="303" spans="1:12">
      <c r="A303" s="3" t="s">
        <v>1818</v>
      </c>
      <c r="B303" s="3" t="s">
        <v>4923</v>
      </c>
      <c r="C303" s="4" t="s">
        <v>4559</v>
      </c>
      <c r="D303" s="4"/>
      <c r="E303" s="4"/>
      <c r="F303" s="4"/>
      <c r="G303" s="4" t="s">
        <v>4559</v>
      </c>
      <c r="H303" s="4" t="s">
        <v>4559</v>
      </c>
      <c r="I303" s="4">
        <v>5.96</v>
      </c>
      <c r="J303" s="4">
        <v>5.96</v>
      </c>
      <c r="K303" s="4"/>
      <c r="L303" s="4"/>
    </row>
    <row r="304" spans="1:12">
      <c r="A304" s="3" t="s">
        <v>1820</v>
      </c>
      <c r="B304" s="3" t="s">
        <v>4924</v>
      </c>
      <c r="C304" s="4" t="s">
        <v>4559</v>
      </c>
      <c r="D304" s="4"/>
      <c r="E304" s="4"/>
      <c r="F304" s="4"/>
      <c r="G304" s="4"/>
      <c r="H304" s="4"/>
      <c r="I304" s="4"/>
      <c r="J304" s="4"/>
      <c r="K304" s="4"/>
      <c r="L304" s="4"/>
    </row>
    <row r="305" spans="1:12">
      <c r="A305" s="3" t="s">
        <v>1822</v>
      </c>
      <c r="B305" s="3" t="s">
        <v>4925</v>
      </c>
      <c r="C305" s="4">
        <v>1430145.45</v>
      </c>
      <c r="D305" s="4"/>
      <c r="E305" s="4">
        <v>1536569.76</v>
      </c>
      <c r="F305" s="4"/>
      <c r="G305" s="4">
        <v>2582.0700000000002</v>
      </c>
      <c r="H305" s="4" t="s">
        <v>4559</v>
      </c>
      <c r="I305" s="4">
        <v>109006.38</v>
      </c>
      <c r="J305" s="4" t="s">
        <v>4559</v>
      </c>
      <c r="K305" s="4">
        <v>1539151.83</v>
      </c>
      <c r="L305" s="4"/>
    </row>
    <row r="306" spans="1:12">
      <c r="A306" s="3" t="s">
        <v>1830</v>
      </c>
      <c r="B306" s="3" t="s">
        <v>4926</v>
      </c>
      <c r="C306" s="4" t="s">
        <v>4559</v>
      </c>
      <c r="D306" s="4"/>
      <c r="E306" s="4"/>
      <c r="F306" s="4"/>
      <c r="G306" s="4"/>
      <c r="H306" s="4"/>
      <c r="I306" s="4"/>
      <c r="J306" s="4"/>
      <c r="K306" s="4"/>
      <c r="L306" s="4"/>
    </row>
    <row r="307" spans="1:12">
      <c r="A307" s="3" t="s">
        <v>1832</v>
      </c>
      <c r="B307" s="3" t="s">
        <v>4927</v>
      </c>
      <c r="C307" s="4" t="s">
        <v>4559</v>
      </c>
      <c r="D307" s="4"/>
      <c r="E307" s="4"/>
      <c r="F307" s="4"/>
      <c r="G307" s="4"/>
      <c r="H307" s="4"/>
      <c r="I307" s="4"/>
      <c r="J307" s="4"/>
      <c r="K307" s="4"/>
      <c r="L307" s="4"/>
    </row>
    <row r="308" spans="1:12">
      <c r="A308" s="3" t="s">
        <v>1834</v>
      </c>
      <c r="B308" s="3" t="s">
        <v>4928</v>
      </c>
      <c r="C308" s="4" t="s">
        <v>4559</v>
      </c>
      <c r="D308" s="4"/>
      <c r="E308" s="4"/>
      <c r="F308" s="4"/>
      <c r="G308" s="4"/>
      <c r="H308" s="4"/>
      <c r="I308" s="4"/>
      <c r="J308" s="4"/>
      <c r="K308" s="4"/>
      <c r="L308" s="4"/>
    </row>
    <row r="309" spans="1:12">
      <c r="A309" s="3" t="s">
        <v>1836</v>
      </c>
      <c r="B309" s="3" t="s">
        <v>4929</v>
      </c>
      <c r="C309" s="4" t="s">
        <v>4559</v>
      </c>
      <c r="D309" s="4"/>
      <c r="E309" s="4"/>
      <c r="F309" s="4"/>
      <c r="G309" s="4"/>
      <c r="H309" s="4"/>
      <c r="I309" s="4"/>
      <c r="J309" s="4"/>
      <c r="K309" s="4"/>
      <c r="L309" s="4"/>
    </row>
    <row r="310" spans="1:12">
      <c r="A310" s="3" t="s">
        <v>1838</v>
      </c>
      <c r="B310" s="3" t="s">
        <v>4930</v>
      </c>
      <c r="C310" s="4" t="s">
        <v>4559</v>
      </c>
      <c r="D310" s="4"/>
      <c r="E310" s="4"/>
      <c r="F310" s="4"/>
      <c r="G310" s="4"/>
      <c r="H310" s="4"/>
      <c r="I310" s="4"/>
      <c r="J310" s="4"/>
      <c r="K310" s="4"/>
      <c r="L310" s="4"/>
    </row>
    <row r="311" spans="1:12">
      <c r="A311" s="3" t="s">
        <v>1840</v>
      </c>
      <c r="B311" s="3" t="s">
        <v>4931</v>
      </c>
      <c r="C311" s="4" t="s">
        <v>4559</v>
      </c>
      <c r="D311" s="4"/>
      <c r="E311" s="4"/>
      <c r="F311" s="4"/>
      <c r="G311" s="4"/>
      <c r="H311" s="4"/>
      <c r="I311" s="4"/>
      <c r="J311" s="4"/>
      <c r="K311" s="4"/>
      <c r="L311" s="4"/>
    </row>
    <row r="312" spans="1:12">
      <c r="A312" s="3" t="s">
        <v>1842</v>
      </c>
      <c r="B312" s="3" t="s">
        <v>4932</v>
      </c>
      <c r="C312" s="4" t="s">
        <v>4559</v>
      </c>
      <c r="D312" s="4"/>
      <c r="E312" s="4"/>
      <c r="F312" s="4"/>
      <c r="G312" s="4"/>
      <c r="H312" s="4"/>
      <c r="I312" s="4"/>
      <c r="J312" s="4"/>
      <c r="K312" s="4"/>
      <c r="L312" s="4"/>
    </row>
    <row r="313" spans="1:12">
      <c r="A313" s="3" t="s">
        <v>1844</v>
      </c>
      <c r="B313" s="3" t="s">
        <v>4933</v>
      </c>
      <c r="C313" s="4" t="s">
        <v>4559</v>
      </c>
      <c r="D313" s="4"/>
      <c r="E313" s="4"/>
      <c r="F313" s="4"/>
      <c r="G313" s="4"/>
      <c r="H313" s="4"/>
      <c r="I313" s="4"/>
      <c r="J313" s="4"/>
      <c r="K313" s="4"/>
      <c r="L313" s="4"/>
    </row>
    <row r="314" spans="1:12">
      <c r="A314" s="3" t="s">
        <v>1846</v>
      </c>
      <c r="B314" s="3" t="s">
        <v>4934</v>
      </c>
      <c r="C314" s="4" t="s">
        <v>4559</v>
      </c>
      <c r="D314" s="4"/>
      <c r="E314" s="4"/>
      <c r="F314" s="4"/>
      <c r="G314" s="4"/>
      <c r="H314" s="4"/>
      <c r="I314" s="4"/>
      <c r="J314" s="4"/>
      <c r="K314" s="4"/>
      <c r="L314" s="4"/>
    </row>
    <row r="315" spans="1:12">
      <c r="A315" s="3" t="s">
        <v>1848</v>
      </c>
      <c r="B315" s="3" t="s">
        <v>4935</v>
      </c>
      <c r="C315" s="4" t="s">
        <v>4559</v>
      </c>
      <c r="D315" s="4"/>
      <c r="E315" s="4"/>
      <c r="F315" s="4"/>
      <c r="G315" s="4"/>
      <c r="H315" s="4"/>
      <c r="I315" s="4"/>
      <c r="J315" s="4"/>
      <c r="K315" s="4"/>
      <c r="L315" s="4"/>
    </row>
    <row r="316" spans="1:12">
      <c r="A316" s="3" t="s">
        <v>1854</v>
      </c>
      <c r="B316" s="3" t="s">
        <v>4936</v>
      </c>
      <c r="C316" s="4" t="s">
        <v>4559</v>
      </c>
      <c r="D316" s="4"/>
      <c r="E316" s="4"/>
      <c r="F316" s="4"/>
      <c r="G316" s="4"/>
      <c r="H316" s="4"/>
      <c r="I316" s="4"/>
      <c r="J316" s="4"/>
      <c r="K316" s="4"/>
      <c r="L316" s="4"/>
    </row>
    <row r="317" spans="1:12">
      <c r="A317" s="3" t="s">
        <v>1856</v>
      </c>
      <c r="B317" s="3" t="s">
        <v>4937</v>
      </c>
      <c r="C317" s="4"/>
      <c r="D317" s="4">
        <v>3097.95</v>
      </c>
      <c r="E317" s="4"/>
      <c r="F317" s="4">
        <v>35629.129999999997</v>
      </c>
      <c r="G317" s="4">
        <v>35629.129999999997</v>
      </c>
      <c r="H317" s="4">
        <v>1390.77</v>
      </c>
      <c r="I317" s="4">
        <v>40470.28</v>
      </c>
      <c r="J317" s="4">
        <v>38763.1</v>
      </c>
      <c r="K317" s="4"/>
      <c r="L317" s="4">
        <v>1390.77</v>
      </c>
    </row>
    <row r="318" spans="1:12">
      <c r="A318" s="3" t="s">
        <v>1858</v>
      </c>
      <c r="B318" s="3" t="s">
        <v>4676</v>
      </c>
      <c r="C318" s="4" t="s">
        <v>4559</v>
      </c>
      <c r="D318" s="4"/>
      <c r="E318" s="4"/>
      <c r="F318" s="4"/>
      <c r="G318" s="4"/>
      <c r="H318" s="4"/>
      <c r="I318" s="4"/>
      <c r="J318" s="4"/>
      <c r="K318" s="4"/>
      <c r="L318" s="4"/>
    </row>
    <row r="319" spans="1:12">
      <c r="A319" s="3" t="s">
        <v>1860</v>
      </c>
      <c r="B319" s="3" t="s">
        <v>4833</v>
      </c>
      <c r="C319" s="4"/>
      <c r="D319" s="4">
        <v>1542.4</v>
      </c>
      <c r="E319" s="4"/>
      <c r="F319" s="4">
        <v>7324</v>
      </c>
      <c r="G319" s="4">
        <v>7324</v>
      </c>
      <c r="H319" s="4" t="s">
        <v>4559</v>
      </c>
      <c r="I319" s="4">
        <v>8866.4</v>
      </c>
      <c r="J319" s="4">
        <v>7324</v>
      </c>
      <c r="K319" s="4"/>
      <c r="L319" s="4"/>
    </row>
    <row r="320" spans="1:12">
      <c r="A320" s="3" t="s">
        <v>1862</v>
      </c>
      <c r="B320" s="3" t="s">
        <v>4938</v>
      </c>
      <c r="C320" s="4" t="s">
        <v>4559</v>
      </c>
      <c r="D320" s="4"/>
      <c r="E320" s="4"/>
      <c r="F320" s="4">
        <v>30280.44</v>
      </c>
      <c r="G320" s="4" t="s">
        <v>4559</v>
      </c>
      <c r="H320" s="4">
        <v>30280.44</v>
      </c>
      <c r="I320" s="4" t="s">
        <v>4559</v>
      </c>
      <c r="J320" s="4">
        <v>60560.88</v>
      </c>
      <c r="K320" s="4"/>
      <c r="L320" s="4">
        <v>60560.88</v>
      </c>
    </row>
    <row r="321" spans="1:12">
      <c r="A321" s="3" t="s">
        <v>1864</v>
      </c>
      <c r="B321" s="3" t="s">
        <v>4939</v>
      </c>
      <c r="C321" s="4" t="s">
        <v>4559</v>
      </c>
      <c r="D321" s="4"/>
      <c r="E321" s="4"/>
      <c r="F321" s="4"/>
      <c r="G321" s="4" t="s">
        <v>4559</v>
      </c>
      <c r="H321" s="4">
        <v>136545.10999999999</v>
      </c>
      <c r="I321" s="4" t="s">
        <v>4559</v>
      </c>
      <c r="J321" s="4">
        <v>136545.10999999999</v>
      </c>
      <c r="K321" s="4"/>
      <c r="L321" s="4">
        <v>136545.10999999999</v>
      </c>
    </row>
    <row r="322" spans="1:12">
      <c r="A322" s="3" t="s">
        <v>1866</v>
      </c>
      <c r="B322" s="3" t="s">
        <v>4940</v>
      </c>
      <c r="C322" s="4" t="s">
        <v>4559</v>
      </c>
      <c r="D322" s="4"/>
      <c r="E322" s="4"/>
      <c r="F322" s="4"/>
      <c r="G322" s="4"/>
      <c r="H322" s="4"/>
      <c r="I322" s="4"/>
      <c r="J322" s="4"/>
      <c r="K322" s="4"/>
      <c r="L322" s="4"/>
    </row>
    <row r="323" spans="1:12">
      <c r="A323" s="3" t="s">
        <v>1872</v>
      </c>
      <c r="B323" s="3" t="s">
        <v>4941</v>
      </c>
      <c r="C323" s="4" t="s">
        <v>4559</v>
      </c>
      <c r="D323" s="4"/>
      <c r="E323" s="4"/>
      <c r="F323" s="4"/>
      <c r="G323" s="4"/>
      <c r="H323" s="4"/>
      <c r="I323" s="4"/>
      <c r="J323" s="4"/>
      <c r="K323" s="4"/>
      <c r="L323" s="4"/>
    </row>
    <row r="324" spans="1:12">
      <c r="A324" s="3" t="s">
        <v>1878</v>
      </c>
      <c r="B324" s="3" t="s">
        <v>4942</v>
      </c>
      <c r="C324" s="4" t="s">
        <v>4559</v>
      </c>
      <c r="D324" s="4"/>
      <c r="E324" s="4"/>
      <c r="F324" s="4"/>
      <c r="G324" s="4"/>
      <c r="H324" s="4"/>
      <c r="I324" s="4"/>
      <c r="J324" s="4"/>
      <c r="K324" s="4"/>
      <c r="L324" s="4"/>
    </row>
    <row r="325" spans="1:12">
      <c r="A325" s="3" t="s">
        <v>1884</v>
      </c>
      <c r="B325" s="3" t="s">
        <v>4943</v>
      </c>
      <c r="C325" s="4" t="s">
        <v>4559</v>
      </c>
      <c r="D325" s="4"/>
      <c r="E325" s="4"/>
      <c r="F325" s="4"/>
      <c r="G325" s="4"/>
      <c r="H325" s="4"/>
      <c r="I325" s="4"/>
      <c r="J325" s="4"/>
      <c r="K325" s="4"/>
      <c r="L325" s="4"/>
    </row>
    <row r="326" spans="1:12">
      <c r="A326" s="3" t="s">
        <v>1886</v>
      </c>
      <c r="B326" s="3" t="s">
        <v>4944</v>
      </c>
      <c r="C326" s="4"/>
      <c r="D326" s="4">
        <v>2837.81</v>
      </c>
      <c r="E326" s="4"/>
      <c r="F326" s="4"/>
      <c r="G326" s="4" t="s">
        <v>4559</v>
      </c>
      <c r="H326" s="4" t="s">
        <v>4559</v>
      </c>
      <c r="I326" s="4">
        <v>2837.81</v>
      </c>
      <c r="J326" s="4" t="s">
        <v>4559</v>
      </c>
      <c r="K326" s="4"/>
      <c r="L326" s="4"/>
    </row>
    <row r="327" spans="1:12">
      <c r="A327" s="3" t="s">
        <v>1888</v>
      </c>
      <c r="B327" s="3" t="s">
        <v>4945</v>
      </c>
      <c r="C327" s="4" t="s">
        <v>4559</v>
      </c>
      <c r="D327" s="4"/>
      <c r="E327" s="4"/>
      <c r="F327" s="4"/>
      <c r="G327" s="4"/>
      <c r="H327" s="4"/>
      <c r="I327" s="4"/>
      <c r="J327" s="4"/>
      <c r="K327" s="4"/>
      <c r="L327" s="4"/>
    </row>
    <row r="328" spans="1:12">
      <c r="A328" s="3" t="s">
        <v>1890</v>
      </c>
      <c r="B328" s="3" t="s">
        <v>4946</v>
      </c>
      <c r="C328" s="4" t="s">
        <v>4559</v>
      </c>
      <c r="D328" s="4"/>
      <c r="E328" s="4"/>
      <c r="F328" s="4"/>
      <c r="G328" s="4"/>
      <c r="H328" s="4"/>
      <c r="I328" s="4"/>
      <c r="J328" s="4"/>
      <c r="K328" s="4"/>
      <c r="L328" s="4"/>
    </row>
    <row r="329" spans="1:12">
      <c r="A329" s="3" t="s">
        <v>1892</v>
      </c>
      <c r="B329" s="3" t="s">
        <v>4947</v>
      </c>
      <c r="C329" s="4" t="s">
        <v>4559</v>
      </c>
      <c r="D329" s="4"/>
      <c r="E329" s="4"/>
      <c r="F329" s="4"/>
      <c r="G329" s="4"/>
      <c r="H329" s="4"/>
      <c r="I329" s="4"/>
      <c r="J329" s="4"/>
      <c r="K329" s="4"/>
      <c r="L329" s="4"/>
    </row>
    <row r="330" spans="1:12">
      <c r="A330" s="3" t="s">
        <v>1894</v>
      </c>
      <c r="B330" s="3" t="s">
        <v>4948</v>
      </c>
      <c r="C330" s="4" t="s">
        <v>4559</v>
      </c>
      <c r="D330" s="4"/>
      <c r="E330" s="4"/>
      <c r="F330" s="4"/>
      <c r="G330" s="4"/>
      <c r="H330" s="4"/>
      <c r="I330" s="4"/>
      <c r="J330" s="4"/>
      <c r="K330" s="4"/>
      <c r="L330" s="4"/>
    </row>
    <row r="331" spans="1:12">
      <c r="A331" s="3" t="s">
        <v>1896</v>
      </c>
      <c r="B331" s="3" t="s">
        <v>4949</v>
      </c>
      <c r="C331" s="4" t="s">
        <v>4559</v>
      </c>
      <c r="D331" s="4"/>
      <c r="E331" s="4"/>
      <c r="F331" s="4"/>
      <c r="G331" s="4"/>
      <c r="H331" s="4"/>
      <c r="I331" s="4"/>
      <c r="J331" s="4"/>
      <c r="K331" s="4"/>
      <c r="L331" s="4"/>
    </row>
    <row r="332" spans="1:12">
      <c r="A332" s="3" t="s">
        <v>1898</v>
      </c>
      <c r="B332" s="3" t="s">
        <v>1911</v>
      </c>
      <c r="C332" s="4" t="s">
        <v>4559</v>
      </c>
      <c r="D332" s="4"/>
      <c r="E332" s="4"/>
      <c r="F332" s="4"/>
      <c r="G332" s="4"/>
      <c r="H332" s="4"/>
      <c r="I332" s="4"/>
      <c r="J332" s="4"/>
      <c r="K332" s="4"/>
      <c r="L332" s="4"/>
    </row>
    <row r="333" spans="1:12">
      <c r="A333" s="3" t="s">
        <v>1910</v>
      </c>
      <c r="B333" s="3" t="s">
        <v>1899</v>
      </c>
      <c r="C333" s="4" t="s">
        <v>4559</v>
      </c>
      <c r="D333" s="4"/>
      <c r="E333" s="4"/>
      <c r="F333" s="4"/>
      <c r="G333" s="4"/>
      <c r="H333" s="4"/>
      <c r="I333" s="4"/>
      <c r="J333" s="4"/>
      <c r="K333" s="4"/>
      <c r="L333" s="4"/>
    </row>
    <row r="334" spans="1:12">
      <c r="A334" s="3" t="s">
        <v>1916</v>
      </c>
      <c r="B334" s="3" t="s">
        <v>4950</v>
      </c>
      <c r="C334" s="4"/>
      <c r="D334" s="4">
        <v>1857817.04</v>
      </c>
      <c r="E334" s="4"/>
      <c r="F334" s="4">
        <v>1827298.06</v>
      </c>
      <c r="G334" s="4">
        <v>118364.86</v>
      </c>
      <c r="H334" s="4">
        <v>114160.86</v>
      </c>
      <c r="I334" s="4">
        <v>308715.46000000002</v>
      </c>
      <c r="J334" s="4">
        <v>273992.48</v>
      </c>
      <c r="K334" s="4"/>
      <c r="L334" s="4">
        <v>1823094.06</v>
      </c>
    </row>
    <row r="335" spans="1:12">
      <c r="A335" s="3" t="s">
        <v>1918</v>
      </c>
      <c r="B335" s="3" t="s">
        <v>4951</v>
      </c>
      <c r="C335" s="4" t="s">
        <v>4559</v>
      </c>
      <c r="D335" s="4"/>
      <c r="E335" s="4"/>
      <c r="F335" s="4"/>
      <c r="G335" s="4"/>
      <c r="H335" s="4"/>
      <c r="I335" s="4"/>
      <c r="J335" s="4"/>
      <c r="K335" s="4"/>
      <c r="L335" s="4"/>
    </row>
    <row r="336" spans="1:12">
      <c r="A336" s="3" t="s">
        <v>1986</v>
      </c>
      <c r="B336" s="3" t="s">
        <v>4952</v>
      </c>
      <c r="C336" s="4"/>
      <c r="D336" s="4">
        <v>1802000</v>
      </c>
      <c r="E336" s="4"/>
      <c r="F336" s="4">
        <v>1802000</v>
      </c>
      <c r="G336" s="4" t="s">
        <v>4559</v>
      </c>
      <c r="H336" s="4" t="s">
        <v>4559</v>
      </c>
      <c r="I336" s="4" t="s">
        <v>4559</v>
      </c>
      <c r="J336" s="4" t="s">
        <v>4559</v>
      </c>
      <c r="K336" s="4"/>
      <c r="L336" s="4">
        <v>1802000</v>
      </c>
    </row>
    <row r="337" spans="1:12">
      <c r="A337" s="3" t="s">
        <v>1988</v>
      </c>
      <c r="B337" s="3" t="s">
        <v>4953</v>
      </c>
      <c r="C337" s="4"/>
      <c r="D337" s="4">
        <v>1802000</v>
      </c>
      <c r="E337" s="4"/>
      <c r="F337" s="4">
        <v>1802000</v>
      </c>
      <c r="G337" s="4" t="s">
        <v>4559</v>
      </c>
      <c r="H337" s="4" t="s">
        <v>4559</v>
      </c>
      <c r="I337" s="4" t="s">
        <v>4559</v>
      </c>
      <c r="J337" s="4" t="s">
        <v>4559</v>
      </c>
      <c r="K337" s="4"/>
      <c r="L337" s="4">
        <v>1802000</v>
      </c>
    </row>
    <row r="338" spans="1:12">
      <c r="A338" s="3" t="s">
        <v>1996</v>
      </c>
      <c r="B338" s="3" t="s">
        <v>4954</v>
      </c>
      <c r="C338" s="4" t="s">
        <v>4559</v>
      </c>
      <c r="D338" s="4"/>
      <c r="E338" s="4"/>
      <c r="F338" s="4"/>
      <c r="G338" s="4"/>
      <c r="H338" s="4"/>
      <c r="I338" s="4"/>
      <c r="J338" s="4"/>
      <c r="K338" s="4"/>
      <c r="L338" s="4"/>
    </row>
    <row r="339" spans="1:12">
      <c r="A339" s="3" t="s">
        <v>4955</v>
      </c>
      <c r="B339" s="3" t="s">
        <v>4956</v>
      </c>
      <c r="C339" s="4">
        <v>38556.449999999997</v>
      </c>
      <c r="D339" s="4"/>
      <c r="E339" s="4"/>
      <c r="F339" s="4">
        <v>9821.65</v>
      </c>
      <c r="G339" s="4">
        <v>112577.86</v>
      </c>
      <c r="H339" s="4">
        <v>113965.26</v>
      </c>
      <c r="I339" s="4">
        <v>224069.16</v>
      </c>
      <c r="J339" s="4">
        <v>273834.65999999997</v>
      </c>
      <c r="K339" s="4"/>
      <c r="L339" s="4">
        <v>11209.05</v>
      </c>
    </row>
    <row r="340" spans="1:12">
      <c r="A340" s="3" t="s">
        <v>4957</v>
      </c>
      <c r="B340" s="3" t="s">
        <v>4958</v>
      </c>
      <c r="C340" s="4" t="s">
        <v>4559</v>
      </c>
      <c r="D340" s="4"/>
      <c r="E340" s="4"/>
      <c r="F340" s="4"/>
      <c r="G340" s="4"/>
      <c r="H340" s="4"/>
      <c r="I340" s="4"/>
      <c r="J340" s="4"/>
      <c r="K340" s="4"/>
      <c r="L340" s="4"/>
    </row>
    <row r="341" spans="1:12">
      <c r="A341" s="3" t="s">
        <v>4959</v>
      </c>
      <c r="B341" s="3" t="s">
        <v>4615</v>
      </c>
      <c r="C341" s="4" t="s">
        <v>4559</v>
      </c>
      <c r="D341" s="4"/>
      <c r="E341" s="4"/>
      <c r="F341" s="4"/>
      <c r="G341" s="4"/>
      <c r="H341" s="4"/>
      <c r="I341" s="4"/>
      <c r="J341" s="4"/>
      <c r="K341" s="4"/>
      <c r="L341" s="4"/>
    </row>
    <row r="342" spans="1:12">
      <c r="A342" s="3" t="s">
        <v>4960</v>
      </c>
      <c r="B342" s="3" t="s">
        <v>4961</v>
      </c>
      <c r="C342" s="4" t="s">
        <v>4559</v>
      </c>
      <c r="D342" s="4"/>
      <c r="E342" s="4"/>
      <c r="F342" s="4"/>
      <c r="G342" s="4"/>
      <c r="H342" s="4"/>
      <c r="I342" s="4"/>
      <c r="J342" s="4"/>
      <c r="K342" s="4"/>
      <c r="L342" s="4"/>
    </row>
    <row r="343" spans="1:12">
      <c r="A343" s="3" t="s">
        <v>4962</v>
      </c>
      <c r="B343" s="3" t="s">
        <v>4611</v>
      </c>
      <c r="C343" s="4"/>
      <c r="D343" s="4">
        <v>94373.49</v>
      </c>
      <c r="E343" s="4"/>
      <c r="F343" s="4">
        <v>15476.41</v>
      </c>
      <c r="G343" s="4">
        <v>5787</v>
      </c>
      <c r="H343" s="4">
        <v>195.6</v>
      </c>
      <c r="I343" s="4">
        <v>84646.3</v>
      </c>
      <c r="J343" s="4">
        <v>157.82</v>
      </c>
      <c r="K343" s="4"/>
      <c r="L343" s="4">
        <v>9885.01</v>
      </c>
    </row>
    <row r="344" spans="1:12">
      <c r="A344" s="3" t="s">
        <v>4963</v>
      </c>
      <c r="B344" s="3" t="s">
        <v>4964</v>
      </c>
      <c r="C344" s="4" t="s">
        <v>4559</v>
      </c>
      <c r="D344" s="4"/>
      <c r="E344" s="4"/>
      <c r="F344" s="4"/>
      <c r="G344" s="4"/>
      <c r="H344" s="4"/>
      <c r="I344" s="4"/>
      <c r="J344" s="4"/>
      <c r="K344" s="4"/>
      <c r="L344" s="4"/>
    </row>
    <row r="345" spans="1:12">
      <c r="A345" s="3" t="s">
        <v>4965</v>
      </c>
      <c r="B345" s="3" t="s">
        <v>4966</v>
      </c>
      <c r="C345" s="4"/>
      <c r="D345" s="4">
        <v>49104.78</v>
      </c>
      <c r="E345" s="4"/>
      <c r="F345" s="4">
        <v>9476.41</v>
      </c>
      <c r="G345" s="4">
        <v>5787</v>
      </c>
      <c r="H345" s="4">
        <v>195.6</v>
      </c>
      <c r="I345" s="4">
        <v>45377.59</v>
      </c>
      <c r="J345" s="4">
        <v>157.82</v>
      </c>
      <c r="K345" s="4"/>
      <c r="L345" s="4">
        <v>3885.01</v>
      </c>
    </row>
    <row r="346" spans="1:12">
      <c r="A346" s="3" t="s">
        <v>4967</v>
      </c>
      <c r="B346" s="3" t="s">
        <v>4968</v>
      </c>
      <c r="C346" s="4" t="s">
        <v>4559</v>
      </c>
      <c r="D346" s="4"/>
      <c r="E346" s="4"/>
      <c r="F346" s="4"/>
      <c r="G346" s="4"/>
      <c r="H346" s="4"/>
      <c r="I346" s="4"/>
      <c r="J346" s="4"/>
      <c r="K346" s="4"/>
      <c r="L346" s="4"/>
    </row>
    <row r="347" spans="1:12">
      <c r="A347" s="3" t="s">
        <v>4969</v>
      </c>
      <c r="B347" s="3" t="s">
        <v>4611</v>
      </c>
      <c r="C347" s="4"/>
      <c r="D347" s="4">
        <v>45268.71</v>
      </c>
      <c r="E347" s="4"/>
      <c r="F347" s="4">
        <v>6000</v>
      </c>
      <c r="G347" s="4" t="s">
        <v>4559</v>
      </c>
      <c r="H347" s="4" t="s">
        <v>4559</v>
      </c>
      <c r="I347" s="4">
        <v>39268.71</v>
      </c>
      <c r="J347" s="4" t="s">
        <v>4559</v>
      </c>
      <c r="K347" s="4"/>
      <c r="L347" s="4">
        <v>6000</v>
      </c>
    </row>
    <row r="348" spans="1:12">
      <c r="A348" s="3" t="s">
        <v>4970</v>
      </c>
      <c r="B348" s="3" t="s">
        <v>4971</v>
      </c>
      <c r="C348" s="4" t="s">
        <v>4559</v>
      </c>
      <c r="D348" s="4"/>
      <c r="E348" s="4"/>
      <c r="F348" s="4"/>
      <c r="G348" s="4"/>
      <c r="H348" s="4"/>
      <c r="I348" s="4"/>
      <c r="J348" s="4"/>
      <c r="K348" s="4"/>
      <c r="L348" s="4"/>
    </row>
    <row r="349" spans="1:12">
      <c r="A349" s="3" t="s">
        <v>4972</v>
      </c>
      <c r="B349" s="3" t="s">
        <v>4973</v>
      </c>
      <c r="C349" s="4" t="s">
        <v>4559</v>
      </c>
      <c r="D349" s="4"/>
      <c r="E349" s="4"/>
      <c r="F349" s="4"/>
      <c r="G349" s="4"/>
      <c r="H349" s="4"/>
      <c r="I349" s="4"/>
      <c r="J349" s="4"/>
      <c r="K349" s="4"/>
      <c r="L349" s="4"/>
    </row>
    <row r="350" spans="1:12">
      <c r="A350" s="3" t="s">
        <v>2028</v>
      </c>
      <c r="B350" s="3" t="s">
        <v>4968</v>
      </c>
      <c r="C350" s="4" t="s">
        <v>4559</v>
      </c>
      <c r="D350" s="4"/>
      <c r="E350" s="4"/>
      <c r="F350" s="4"/>
      <c r="G350" s="4"/>
      <c r="H350" s="4"/>
      <c r="I350" s="4"/>
      <c r="J350" s="4"/>
      <c r="K350" s="4"/>
      <c r="L350" s="4"/>
    </row>
    <row r="351" spans="1:12">
      <c r="A351" s="3" t="s">
        <v>4974</v>
      </c>
      <c r="B351" s="3" t="s">
        <v>2129</v>
      </c>
      <c r="C351" s="4" t="s">
        <v>4559</v>
      </c>
      <c r="D351" s="4"/>
      <c r="E351" s="4"/>
      <c r="F351" s="4"/>
      <c r="G351" s="4"/>
      <c r="H351" s="4"/>
      <c r="I351" s="4"/>
      <c r="J351" s="4"/>
      <c r="K351" s="4"/>
      <c r="L351" s="4"/>
    </row>
    <row r="352" spans="1:12">
      <c r="A352" s="3" t="s">
        <v>2030</v>
      </c>
      <c r="B352" s="3" t="s">
        <v>2029</v>
      </c>
      <c r="C352" s="4"/>
      <c r="D352" s="4">
        <v>6114100</v>
      </c>
      <c r="E352" s="4"/>
      <c r="F352" s="4">
        <v>8114100</v>
      </c>
      <c r="G352" s="4" t="s">
        <v>4559</v>
      </c>
      <c r="H352" s="4">
        <v>3000000</v>
      </c>
      <c r="I352" s="4" t="s">
        <v>4559</v>
      </c>
      <c r="J352" s="4">
        <v>5000000</v>
      </c>
      <c r="K352" s="4"/>
      <c r="L352" s="4">
        <v>11114100</v>
      </c>
    </row>
    <row r="353" spans="1:12">
      <c r="A353" s="3" t="s">
        <v>4975</v>
      </c>
      <c r="B353" s="3" t="s">
        <v>2031</v>
      </c>
      <c r="C353" s="4"/>
      <c r="D353" s="4">
        <v>203028517.44999999</v>
      </c>
      <c r="E353" s="4"/>
      <c r="F353" s="4">
        <v>203028517.44999999</v>
      </c>
      <c r="G353" s="4">
        <v>2654603.8199999998</v>
      </c>
      <c r="H353" s="4" t="s">
        <v>4559</v>
      </c>
      <c r="I353" s="4">
        <v>2654603.8199999998</v>
      </c>
      <c r="J353" s="4" t="s">
        <v>4559</v>
      </c>
      <c r="K353" s="4"/>
      <c r="L353" s="4">
        <v>200373913.63</v>
      </c>
    </row>
    <row r="354" spans="1:12">
      <c r="A354" s="3" t="s">
        <v>4976</v>
      </c>
      <c r="B354" s="3" t="s">
        <v>4977</v>
      </c>
      <c r="C354" s="4"/>
      <c r="D354" s="4">
        <v>203028517.44999999</v>
      </c>
      <c r="E354" s="4"/>
      <c r="F354" s="4">
        <v>203028517.44999999</v>
      </c>
      <c r="G354" s="4">
        <v>2654603.8199999998</v>
      </c>
      <c r="H354" s="4" t="s">
        <v>4559</v>
      </c>
      <c r="I354" s="4">
        <v>2654603.8199999998</v>
      </c>
      <c r="J354" s="4" t="s">
        <v>4559</v>
      </c>
      <c r="K354" s="4"/>
      <c r="L354" s="4">
        <v>200373913.63</v>
      </c>
    </row>
    <row r="355" spans="1:12">
      <c r="A355" s="3" t="s">
        <v>4978</v>
      </c>
      <c r="B355" s="3" t="s">
        <v>4979</v>
      </c>
      <c r="C355" s="4" t="s">
        <v>4559</v>
      </c>
      <c r="D355" s="4"/>
      <c r="E355" s="4"/>
      <c r="F355" s="4"/>
      <c r="G355" s="4"/>
      <c r="H355" s="4"/>
      <c r="I355" s="4"/>
      <c r="J355" s="4"/>
      <c r="K355" s="4"/>
      <c r="L355" s="4"/>
    </row>
    <row r="356" spans="1:12">
      <c r="A356" s="3" t="s">
        <v>4980</v>
      </c>
      <c r="B356" s="3" t="s">
        <v>2067</v>
      </c>
      <c r="C356" s="4" t="s">
        <v>4559</v>
      </c>
      <c r="D356" s="4"/>
      <c r="E356" s="4"/>
      <c r="F356" s="4"/>
      <c r="G356" s="4"/>
      <c r="H356" s="4"/>
      <c r="I356" s="4"/>
      <c r="J356" s="4"/>
      <c r="K356" s="4"/>
      <c r="L356" s="4"/>
    </row>
    <row r="357" spans="1:12">
      <c r="A357" s="3" t="s">
        <v>4981</v>
      </c>
      <c r="B357" s="3" t="s">
        <v>2117</v>
      </c>
      <c r="C357" s="4" t="s">
        <v>4559</v>
      </c>
      <c r="D357" s="4"/>
      <c r="E357" s="4"/>
      <c r="F357" s="4"/>
      <c r="G357" s="4"/>
      <c r="H357" s="4"/>
      <c r="I357" s="4"/>
      <c r="J357" s="4"/>
      <c r="K357" s="4"/>
      <c r="L357" s="4"/>
    </row>
    <row r="358" spans="1:12">
      <c r="A358" s="3" t="s">
        <v>2128</v>
      </c>
      <c r="B358" s="3" t="s">
        <v>2101</v>
      </c>
      <c r="C358" s="4" t="s">
        <v>4559</v>
      </c>
      <c r="D358" s="4"/>
      <c r="E358" s="4"/>
      <c r="F358" s="4"/>
      <c r="G358" s="4"/>
      <c r="H358" s="4"/>
      <c r="I358" s="4"/>
      <c r="J358" s="4"/>
      <c r="K358" s="4"/>
      <c r="L358" s="4"/>
    </row>
    <row r="359" spans="1:12">
      <c r="A359" s="3" t="s">
        <v>4982</v>
      </c>
      <c r="B359" s="3" t="s">
        <v>2123</v>
      </c>
      <c r="C359" s="4" t="s">
        <v>4559</v>
      </c>
      <c r="D359" s="4"/>
      <c r="E359" s="4"/>
      <c r="F359" s="4"/>
      <c r="G359" s="4"/>
      <c r="H359" s="4"/>
      <c r="I359" s="4"/>
      <c r="J359" s="4"/>
      <c r="K359" s="4"/>
      <c r="L359" s="4"/>
    </row>
    <row r="360" spans="1:12">
      <c r="A360" s="3" t="s">
        <v>2142</v>
      </c>
      <c r="B360" s="3" t="s">
        <v>2143</v>
      </c>
      <c r="C360" s="4" t="s">
        <v>4559</v>
      </c>
      <c r="D360" s="4"/>
      <c r="E360" s="4"/>
      <c r="F360" s="4"/>
      <c r="G360" s="4"/>
      <c r="H360" s="4"/>
      <c r="I360" s="4"/>
      <c r="J360" s="4"/>
      <c r="K360" s="4"/>
      <c r="L360" s="4"/>
    </row>
    <row r="361" spans="1:12">
      <c r="A361" s="3" t="s">
        <v>4983</v>
      </c>
      <c r="B361" s="3" t="s">
        <v>4984</v>
      </c>
      <c r="C361" s="4" t="s">
        <v>4559</v>
      </c>
      <c r="D361" s="4"/>
      <c r="E361" s="4"/>
      <c r="F361" s="4"/>
      <c r="G361" s="4"/>
      <c r="H361" s="4"/>
      <c r="I361" s="4"/>
      <c r="J361" s="4"/>
      <c r="K361" s="4"/>
      <c r="L361" s="4"/>
    </row>
    <row r="362" spans="1:12">
      <c r="A362" s="3" t="s">
        <v>4985</v>
      </c>
      <c r="B362" s="3" t="s">
        <v>4986</v>
      </c>
      <c r="C362" s="4" t="s">
        <v>4559</v>
      </c>
      <c r="D362" s="4"/>
      <c r="E362" s="4"/>
      <c r="F362" s="4"/>
      <c r="G362" s="4"/>
      <c r="H362" s="4"/>
      <c r="I362" s="4"/>
      <c r="J362" s="4"/>
      <c r="K362" s="4"/>
      <c r="L362" s="4"/>
    </row>
    <row r="363" spans="1:12">
      <c r="A363" s="3" t="s">
        <v>4987</v>
      </c>
      <c r="B363" s="3" t="s">
        <v>4988</v>
      </c>
      <c r="C363" s="4" t="s">
        <v>4559</v>
      </c>
      <c r="D363" s="4"/>
      <c r="E363" s="4"/>
      <c r="F363" s="4"/>
      <c r="G363" s="4"/>
      <c r="H363" s="4"/>
      <c r="I363" s="4"/>
      <c r="J363" s="4"/>
      <c r="K363" s="4"/>
      <c r="L363" s="4"/>
    </row>
    <row r="364" spans="1:12">
      <c r="A364" s="3" t="s">
        <v>2148</v>
      </c>
      <c r="B364" s="3" t="s">
        <v>4989</v>
      </c>
      <c r="C364" s="4"/>
      <c r="D364" s="4">
        <v>263000000</v>
      </c>
      <c r="E364" s="4"/>
      <c r="F364" s="4">
        <v>291730000</v>
      </c>
      <c r="G364" s="4" t="s">
        <v>4559</v>
      </c>
      <c r="H364" s="4" t="s">
        <v>4559</v>
      </c>
      <c r="I364" s="4" t="s">
        <v>4559</v>
      </c>
      <c r="J364" s="4">
        <v>28730000</v>
      </c>
      <c r="K364" s="4"/>
      <c r="L364" s="4">
        <v>291730000</v>
      </c>
    </row>
    <row r="365" spans="1:12">
      <c r="A365" s="3" t="s">
        <v>2172</v>
      </c>
      <c r="B365" s="3" t="s">
        <v>4990</v>
      </c>
      <c r="C365" s="4"/>
      <c r="D365" s="4">
        <v>40188211.729999997</v>
      </c>
      <c r="E365" s="4"/>
      <c r="F365" s="4">
        <v>40188211.729999997</v>
      </c>
      <c r="G365" s="4" t="s">
        <v>4559</v>
      </c>
      <c r="H365" s="4" t="s">
        <v>4559</v>
      </c>
      <c r="I365" s="4" t="s">
        <v>4559</v>
      </c>
      <c r="J365" s="4" t="s">
        <v>4559</v>
      </c>
      <c r="K365" s="4"/>
      <c r="L365" s="4">
        <v>40188211.729999997</v>
      </c>
    </row>
    <row r="366" spans="1:12">
      <c r="A366" s="3" t="s">
        <v>2190</v>
      </c>
      <c r="B366" s="3" t="s">
        <v>2219</v>
      </c>
      <c r="C366" s="4" t="s">
        <v>4559</v>
      </c>
      <c r="D366" s="4"/>
      <c r="E366" s="4"/>
      <c r="F366" s="4"/>
      <c r="G366" s="4"/>
      <c r="H366" s="4"/>
      <c r="I366" s="4"/>
      <c r="J366" s="4"/>
      <c r="K366" s="4"/>
      <c r="L366" s="4"/>
    </row>
    <row r="367" spans="1:12">
      <c r="A367" s="3" t="s">
        <v>2192</v>
      </c>
      <c r="B367" s="3" t="s">
        <v>4991</v>
      </c>
      <c r="C367" s="4"/>
      <c r="D367" s="4">
        <v>125952.76</v>
      </c>
      <c r="E367" s="4"/>
      <c r="F367" s="4">
        <v>125952.76</v>
      </c>
      <c r="G367" s="4" t="s">
        <v>4559</v>
      </c>
      <c r="H367" s="4" t="s">
        <v>4559</v>
      </c>
      <c r="I367" s="4" t="s">
        <v>4559</v>
      </c>
      <c r="J367" s="4" t="s">
        <v>4559</v>
      </c>
      <c r="K367" s="4"/>
      <c r="L367" s="4">
        <v>125952.76</v>
      </c>
    </row>
    <row r="368" spans="1:12">
      <c r="A368" s="3" t="s">
        <v>2198</v>
      </c>
      <c r="B368" s="3" t="s">
        <v>4992</v>
      </c>
      <c r="C368" s="4" t="s">
        <v>4559</v>
      </c>
      <c r="D368" s="4"/>
      <c r="E368" s="4"/>
      <c r="F368" s="4">
        <v>262048.63</v>
      </c>
      <c r="G368" s="4">
        <v>988665.98</v>
      </c>
      <c r="H368" s="4">
        <v>1030109.36</v>
      </c>
      <c r="I368" s="4">
        <v>2020665.42</v>
      </c>
      <c r="J368" s="4">
        <v>2324157.4300000002</v>
      </c>
      <c r="K368" s="4"/>
      <c r="L368" s="4">
        <v>303492.01</v>
      </c>
    </row>
    <row r="369" spans="1:12">
      <c r="A369" s="3" t="s">
        <v>2200</v>
      </c>
      <c r="B369" s="3" t="s">
        <v>4993</v>
      </c>
      <c r="C369" s="4">
        <v>2592497.37</v>
      </c>
      <c r="D369" s="4"/>
      <c r="E369" s="4">
        <v>2602497.37</v>
      </c>
      <c r="F369" s="4"/>
      <c r="G369" s="4">
        <v>162078</v>
      </c>
      <c r="H369" s="4" t="s">
        <v>4559</v>
      </c>
      <c r="I369" s="4">
        <v>172078</v>
      </c>
      <c r="J369" s="4" t="s">
        <v>4559</v>
      </c>
      <c r="K369" s="4">
        <v>2764575.37</v>
      </c>
      <c r="L369" s="4"/>
    </row>
    <row r="370" spans="1:12">
      <c r="A370" s="3" t="s">
        <v>2202</v>
      </c>
      <c r="B370" s="3" t="s">
        <v>4994</v>
      </c>
      <c r="C370" s="4" t="s">
        <v>4559</v>
      </c>
      <c r="D370" s="4"/>
      <c r="E370" s="4"/>
      <c r="F370" s="4"/>
      <c r="G370" s="4"/>
      <c r="H370" s="4"/>
      <c r="I370" s="4"/>
      <c r="J370" s="4"/>
      <c r="K370" s="4"/>
      <c r="L370" s="4"/>
    </row>
    <row r="371" spans="1:12">
      <c r="A371" s="3" t="s">
        <v>2204</v>
      </c>
      <c r="B371" s="3" t="s">
        <v>4995</v>
      </c>
      <c r="C371" s="4" t="s">
        <v>4559</v>
      </c>
      <c r="D371" s="4"/>
      <c r="E371" s="4"/>
      <c r="F371" s="4"/>
      <c r="G371" s="4"/>
      <c r="H371" s="4"/>
      <c r="I371" s="4"/>
      <c r="J371" s="4"/>
      <c r="K371" s="4"/>
      <c r="L371" s="4"/>
    </row>
    <row r="372" spans="1:12">
      <c r="A372" s="3" t="s">
        <v>2206</v>
      </c>
      <c r="B372" s="3" t="s">
        <v>4996</v>
      </c>
      <c r="C372" s="4" t="s">
        <v>4559</v>
      </c>
      <c r="D372" s="4"/>
      <c r="E372" s="4"/>
      <c r="F372" s="4"/>
      <c r="G372" s="4"/>
      <c r="H372" s="4"/>
      <c r="I372" s="4"/>
      <c r="J372" s="4"/>
      <c r="K372" s="4"/>
      <c r="L372" s="4"/>
    </row>
    <row r="373" spans="1:12">
      <c r="A373" s="3" t="s">
        <v>2208</v>
      </c>
      <c r="B373" s="3" t="s">
        <v>4997</v>
      </c>
      <c r="C373" s="4" t="s">
        <v>4559</v>
      </c>
      <c r="D373" s="4"/>
      <c r="E373" s="4"/>
      <c r="F373" s="4"/>
      <c r="G373" s="4"/>
      <c r="H373" s="4"/>
      <c r="I373" s="4"/>
      <c r="J373" s="4"/>
      <c r="K373" s="4"/>
      <c r="L373" s="4"/>
    </row>
    <row r="374" spans="1:12">
      <c r="A374" s="3" t="s">
        <v>2210</v>
      </c>
      <c r="B374" s="3" t="s">
        <v>4998</v>
      </c>
      <c r="C374" s="4" t="s">
        <v>4559</v>
      </c>
      <c r="D374" s="4"/>
      <c r="E374" s="4"/>
      <c r="F374" s="4"/>
      <c r="G374" s="4"/>
      <c r="H374" s="4"/>
      <c r="I374" s="4"/>
      <c r="J374" s="4"/>
      <c r="K374" s="4"/>
      <c r="L374" s="4"/>
    </row>
    <row r="375" spans="1:12">
      <c r="A375" s="3" t="s">
        <v>2212</v>
      </c>
      <c r="B375" s="3" t="s">
        <v>4999</v>
      </c>
      <c r="C375" s="4">
        <v>2592497.37</v>
      </c>
      <c r="D375" s="4"/>
      <c r="E375" s="4">
        <v>2602497.37</v>
      </c>
      <c r="F375" s="4"/>
      <c r="G375" s="4">
        <v>162078</v>
      </c>
      <c r="H375" s="4" t="s">
        <v>4559</v>
      </c>
      <c r="I375" s="4">
        <v>172078</v>
      </c>
      <c r="J375" s="4" t="s">
        <v>4559</v>
      </c>
      <c r="K375" s="4">
        <v>2764575.37</v>
      </c>
      <c r="L375" s="4"/>
    </row>
    <row r="376" spans="1:12">
      <c r="A376" s="3" t="s">
        <v>5000</v>
      </c>
      <c r="B376" s="3" t="s">
        <v>5001</v>
      </c>
      <c r="C376" s="4" t="s">
        <v>4559</v>
      </c>
      <c r="D376" s="4"/>
      <c r="E376" s="4"/>
      <c r="F376" s="4"/>
      <c r="G376" s="4"/>
      <c r="H376" s="4"/>
      <c r="I376" s="4"/>
      <c r="J376" s="4"/>
      <c r="K376" s="4"/>
      <c r="L376" s="4"/>
    </row>
    <row r="377" spans="1:12">
      <c r="A377" s="3" t="s">
        <v>5002</v>
      </c>
      <c r="B377" s="3" t="s">
        <v>5003</v>
      </c>
      <c r="C377" s="4" t="s">
        <v>4559</v>
      </c>
      <c r="D377" s="4"/>
      <c r="E377" s="4"/>
      <c r="F377" s="4"/>
      <c r="G377" s="4"/>
      <c r="H377" s="4"/>
      <c r="I377" s="4"/>
      <c r="J377" s="4"/>
      <c r="K377" s="4"/>
      <c r="L377" s="4"/>
    </row>
    <row r="378" spans="1:12">
      <c r="A378" s="3" t="s">
        <v>2216</v>
      </c>
      <c r="B378" s="3" t="s">
        <v>2217</v>
      </c>
      <c r="C378" s="4" t="s">
        <v>4559</v>
      </c>
      <c r="D378" s="4"/>
      <c r="E378" s="4"/>
      <c r="F378" s="4"/>
      <c r="G378" s="4"/>
      <c r="H378" s="4"/>
      <c r="I378" s="4"/>
      <c r="J378" s="4"/>
      <c r="K378" s="4"/>
      <c r="L378" s="4"/>
    </row>
    <row r="379" spans="1:12">
      <c r="A379" s="3" t="s">
        <v>2218</v>
      </c>
      <c r="B379" s="3" t="s">
        <v>2233</v>
      </c>
      <c r="C379" s="4" t="s">
        <v>4559</v>
      </c>
      <c r="D379" s="4"/>
      <c r="E379" s="4"/>
      <c r="F379" s="4"/>
      <c r="G379" s="4"/>
      <c r="H379" s="4"/>
      <c r="I379" s="4"/>
      <c r="J379" s="4"/>
      <c r="K379" s="4"/>
      <c r="L379" s="4"/>
    </row>
    <row r="380" spans="1:12">
      <c r="A380" s="3" t="s">
        <v>2224</v>
      </c>
      <c r="B380" s="3" t="s">
        <v>2225</v>
      </c>
      <c r="C380" s="4" t="s">
        <v>4559</v>
      </c>
      <c r="D380" s="4"/>
      <c r="E380" s="4"/>
      <c r="F380" s="4"/>
      <c r="G380" s="4"/>
      <c r="H380" s="4"/>
      <c r="I380" s="4"/>
      <c r="J380" s="4"/>
      <c r="K380" s="4"/>
      <c r="L380" s="4"/>
    </row>
    <row r="381" spans="1:12">
      <c r="A381" s="3" t="s">
        <v>2234</v>
      </c>
      <c r="B381" s="3" t="s">
        <v>2235</v>
      </c>
      <c r="C381" s="4" t="s">
        <v>4559</v>
      </c>
      <c r="D381" s="4"/>
      <c r="E381" s="4"/>
      <c r="F381" s="4"/>
      <c r="G381" s="4"/>
      <c r="H381" s="4"/>
      <c r="I381" s="4"/>
      <c r="J381" s="4"/>
      <c r="K381" s="4"/>
      <c r="L381" s="4"/>
    </row>
    <row r="382" spans="1:12">
      <c r="A382" s="3" t="s">
        <v>2402</v>
      </c>
      <c r="B382" s="3" t="s">
        <v>2403</v>
      </c>
      <c r="C382" s="4" t="s">
        <v>4559</v>
      </c>
      <c r="D382" s="4"/>
      <c r="E382" s="4"/>
      <c r="F382" s="4"/>
      <c r="G382" s="4"/>
      <c r="H382" s="4"/>
      <c r="I382" s="4"/>
      <c r="J382" s="4"/>
      <c r="K382" s="4"/>
      <c r="L382" s="4"/>
    </row>
    <row r="383" spans="1:12">
      <c r="A383" s="3" t="s">
        <v>5004</v>
      </c>
      <c r="B383" s="3" t="s">
        <v>5005</v>
      </c>
      <c r="C383" s="4" t="s">
        <v>4559</v>
      </c>
      <c r="D383" s="4"/>
      <c r="E383" s="4"/>
      <c r="F383" s="4"/>
      <c r="G383" s="4"/>
      <c r="H383" s="4"/>
      <c r="I383" s="4"/>
      <c r="J383" s="4"/>
      <c r="K383" s="4"/>
      <c r="L383" s="4"/>
    </row>
    <row r="384" spans="1:12">
      <c r="A384" s="3" t="s">
        <v>2510</v>
      </c>
      <c r="B384" s="3" t="s">
        <v>2511</v>
      </c>
      <c r="C384" s="4" t="s">
        <v>4559</v>
      </c>
      <c r="D384" s="4"/>
      <c r="E384" s="4"/>
      <c r="F384" s="4"/>
      <c r="G384" s="4"/>
      <c r="H384" s="4"/>
      <c r="I384" s="4"/>
      <c r="J384" s="4"/>
      <c r="K384" s="4"/>
      <c r="L384" s="4"/>
    </row>
    <row r="385" spans="1:12">
      <c r="A385" s="3" t="s">
        <v>5006</v>
      </c>
      <c r="B385" s="3" t="s">
        <v>2297</v>
      </c>
      <c r="C385" s="4" t="s">
        <v>4559</v>
      </c>
      <c r="D385" s="4"/>
      <c r="E385" s="4"/>
      <c r="F385" s="4"/>
      <c r="G385" s="4"/>
      <c r="H385" s="4"/>
      <c r="I385" s="4"/>
      <c r="J385" s="4"/>
      <c r="K385" s="4"/>
      <c r="L385" s="4"/>
    </row>
    <row r="386" spans="1:12">
      <c r="A386" s="3" t="s">
        <v>5007</v>
      </c>
      <c r="B386" s="3" t="s">
        <v>1025</v>
      </c>
      <c r="C386" s="4" t="s">
        <v>4559</v>
      </c>
      <c r="D386" s="4"/>
      <c r="E386" s="4"/>
      <c r="F386" s="4"/>
      <c r="G386" s="4"/>
      <c r="H386" s="4"/>
      <c r="I386" s="4"/>
      <c r="J386" s="4"/>
      <c r="K386" s="4"/>
      <c r="L386" s="4"/>
    </row>
    <row r="387" spans="1:12">
      <c r="A387" s="3" t="s">
        <v>5008</v>
      </c>
      <c r="B387" s="3" t="s">
        <v>5009</v>
      </c>
      <c r="C387" s="4" t="s">
        <v>4559</v>
      </c>
      <c r="D387" s="4"/>
      <c r="E387" s="4"/>
      <c r="F387" s="4"/>
      <c r="G387" s="4"/>
      <c r="H387" s="4"/>
      <c r="I387" s="4"/>
      <c r="J387" s="4"/>
      <c r="K387" s="4"/>
      <c r="L387" s="4"/>
    </row>
    <row r="388" spans="1:12">
      <c r="A388" s="3" t="s">
        <v>5010</v>
      </c>
      <c r="B388" s="3" t="s">
        <v>5011</v>
      </c>
      <c r="C388" s="4" t="s">
        <v>4559</v>
      </c>
      <c r="D388" s="4"/>
      <c r="E388" s="4"/>
      <c r="F388" s="4"/>
      <c r="G388" s="4"/>
      <c r="H388" s="4"/>
      <c r="I388" s="4"/>
      <c r="J388" s="4"/>
      <c r="K388" s="4"/>
      <c r="L388" s="4"/>
    </row>
    <row r="389" spans="1:12">
      <c r="A389" s="3" t="s">
        <v>5012</v>
      </c>
      <c r="B389" s="3" t="s">
        <v>5013</v>
      </c>
      <c r="C389" s="4" t="s">
        <v>4559</v>
      </c>
      <c r="D389" s="4"/>
      <c r="E389" s="4"/>
      <c r="F389" s="4"/>
      <c r="G389" s="4"/>
      <c r="H389" s="4"/>
      <c r="I389" s="4"/>
      <c r="J389" s="4"/>
      <c r="K389" s="4"/>
      <c r="L389" s="4"/>
    </row>
    <row r="390" spans="1:12">
      <c r="A390" s="3" t="s">
        <v>2654</v>
      </c>
      <c r="B390" s="3" t="s">
        <v>2655</v>
      </c>
      <c r="C390" s="4" t="s">
        <v>4559</v>
      </c>
      <c r="D390" s="4"/>
      <c r="E390" s="4"/>
      <c r="F390" s="4"/>
      <c r="G390" s="4">
        <v>536697.25</v>
      </c>
      <c r="H390" s="4">
        <v>536697.25</v>
      </c>
      <c r="I390" s="4">
        <v>1270642.2</v>
      </c>
      <c r="J390" s="4">
        <v>1270642.2</v>
      </c>
      <c r="K390" s="4"/>
      <c r="L390" s="4"/>
    </row>
    <row r="391" spans="1:12">
      <c r="A391" s="3" t="s">
        <v>2656</v>
      </c>
      <c r="B391" s="3" t="s">
        <v>5014</v>
      </c>
      <c r="C391" s="4" t="s">
        <v>4559</v>
      </c>
      <c r="D391" s="4"/>
      <c r="E391" s="4"/>
      <c r="F391" s="4"/>
      <c r="G391" s="4">
        <v>536697.25</v>
      </c>
      <c r="H391" s="4">
        <v>536697.25</v>
      </c>
      <c r="I391" s="4">
        <v>1270642.2</v>
      </c>
      <c r="J391" s="4">
        <v>1270642.2</v>
      </c>
      <c r="K391" s="4"/>
      <c r="L391" s="4"/>
    </row>
    <row r="392" spans="1:12">
      <c r="A392" s="3" t="s">
        <v>2684</v>
      </c>
      <c r="B392" s="3" t="s">
        <v>5015</v>
      </c>
      <c r="C392" s="4" t="s">
        <v>4559</v>
      </c>
      <c r="D392" s="4"/>
      <c r="E392" s="4"/>
      <c r="F392" s="4"/>
      <c r="G392" s="4"/>
      <c r="H392" s="4"/>
      <c r="I392" s="4"/>
      <c r="J392" s="4"/>
      <c r="K392" s="4"/>
      <c r="L392" s="4"/>
    </row>
    <row r="393" spans="1:12">
      <c r="A393" s="3" t="s">
        <v>2712</v>
      </c>
      <c r="B393" s="3" t="s">
        <v>2713</v>
      </c>
      <c r="C393" s="4" t="s">
        <v>4559</v>
      </c>
      <c r="D393" s="4"/>
      <c r="E393" s="4"/>
      <c r="F393" s="4"/>
      <c r="G393" s="4">
        <v>379291.98</v>
      </c>
      <c r="H393" s="4">
        <v>379291.98</v>
      </c>
      <c r="I393" s="4">
        <v>758583.96</v>
      </c>
      <c r="J393" s="4">
        <v>758583.96</v>
      </c>
      <c r="K393" s="4"/>
      <c r="L393" s="4"/>
    </row>
    <row r="394" spans="1:12">
      <c r="A394" s="3" t="s">
        <v>2714</v>
      </c>
      <c r="B394" s="3" t="s">
        <v>5014</v>
      </c>
      <c r="C394" s="4" t="s">
        <v>4559</v>
      </c>
      <c r="D394" s="4"/>
      <c r="E394" s="4"/>
      <c r="F394" s="4"/>
      <c r="G394" s="4"/>
      <c r="H394" s="4"/>
      <c r="I394" s="4"/>
      <c r="J394" s="4"/>
      <c r="K394" s="4"/>
      <c r="L394" s="4"/>
    </row>
    <row r="395" spans="1:12">
      <c r="A395" s="3" t="s">
        <v>2722</v>
      </c>
      <c r="B395" s="3" t="s">
        <v>5015</v>
      </c>
      <c r="C395" s="4" t="s">
        <v>4559</v>
      </c>
      <c r="D395" s="4"/>
      <c r="E395" s="4"/>
      <c r="F395" s="4"/>
      <c r="G395" s="4">
        <v>379291.98</v>
      </c>
      <c r="H395" s="4">
        <v>379291.98</v>
      </c>
      <c r="I395" s="4">
        <v>758583.96</v>
      </c>
      <c r="J395" s="4">
        <v>758583.96</v>
      </c>
      <c r="K395" s="4"/>
      <c r="L395" s="4"/>
    </row>
    <row r="396" spans="1:12">
      <c r="A396" s="3" t="s">
        <v>2734</v>
      </c>
      <c r="B396" s="3" t="s">
        <v>5016</v>
      </c>
      <c r="C396" s="4" t="s">
        <v>4559</v>
      </c>
      <c r="D396" s="4"/>
      <c r="E396" s="4"/>
      <c r="F396" s="4"/>
      <c r="G396" s="4">
        <v>111538.06</v>
      </c>
      <c r="H396" s="4">
        <v>111538.06</v>
      </c>
      <c r="I396" s="4">
        <v>175924.89</v>
      </c>
      <c r="J396" s="4">
        <v>175924.89</v>
      </c>
      <c r="K396" s="4"/>
      <c r="L396" s="4"/>
    </row>
    <row r="397" spans="1:12">
      <c r="A397" s="3" t="s">
        <v>2736</v>
      </c>
      <c r="B397" s="3" t="s">
        <v>5014</v>
      </c>
      <c r="C397" s="4" t="s">
        <v>4559</v>
      </c>
      <c r="D397" s="4"/>
      <c r="E397" s="4"/>
      <c r="F397" s="4"/>
      <c r="G397" s="4"/>
      <c r="H397" s="4"/>
      <c r="I397" s="4"/>
      <c r="J397" s="4"/>
      <c r="K397" s="4"/>
      <c r="L397" s="4"/>
    </row>
    <row r="398" spans="1:12">
      <c r="A398" s="3" t="s">
        <v>2754</v>
      </c>
      <c r="B398" s="3" t="s">
        <v>5015</v>
      </c>
      <c r="C398" s="4" t="s">
        <v>4559</v>
      </c>
      <c r="D398" s="4"/>
      <c r="E398" s="4"/>
      <c r="F398" s="4"/>
      <c r="G398" s="4">
        <v>111538.06</v>
      </c>
      <c r="H398" s="4">
        <v>111538.06</v>
      </c>
      <c r="I398" s="4">
        <v>175924.89</v>
      </c>
      <c r="J398" s="4">
        <v>175924.89</v>
      </c>
      <c r="K398" s="4"/>
      <c r="L398" s="4"/>
    </row>
    <row r="399" spans="1:12">
      <c r="A399" s="3" t="s">
        <v>2772</v>
      </c>
      <c r="B399" s="3" t="s">
        <v>5017</v>
      </c>
      <c r="C399" s="4" t="s">
        <v>4559</v>
      </c>
      <c r="D399" s="4"/>
      <c r="E399" s="4"/>
      <c r="F399" s="4"/>
      <c r="G399" s="4"/>
      <c r="H399" s="4"/>
      <c r="I399" s="4"/>
      <c r="J399" s="4"/>
      <c r="K399" s="4"/>
      <c r="L399" s="4"/>
    </row>
    <row r="400" spans="1:12">
      <c r="A400" s="3" t="s">
        <v>2780</v>
      </c>
      <c r="B400" s="3" t="s">
        <v>5018</v>
      </c>
      <c r="C400" s="4" t="s">
        <v>4559</v>
      </c>
      <c r="D400" s="4"/>
      <c r="E400" s="4"/>
      <c r="F400" s="4"/>
      <c r="G400" s="4"/>
      <c r="H400" s="4"/>
      <c r="I400" s="4"/>
      <c r="J400" s="4"/>
      <c r="K400" s="4"/>
      <c r="L400" s="4"/>
    </row>
    <row r="401" spans="1:12">
      <c r="A401" s="3" t="s">
        <v>2798</v>
      </c>
      <c r="B401" s="3" t="s">
        <v>2799</v>
      </c>
      <c r="C401" s="4" t="s">
        <v>4559</v>
      </c>
      <c r="D401" s="4"/>
      <c r="E401" s="4"/>
      <c r="F401" s="4"/>
      <c r="G401" s="4"/>
      <c r="H401" s="4"/>
      <c r="I401" s="4"/>
      <c r="J401" s="4"/>
      <c r="K401" s="4"/>
      <c r="L401" s="4"/>
    </row>
    <row r="402" spans="1:12">
      <c r="A402" s="3" t="s">
        <v>2800</v>
      </c>
      <c r="B402" s="3" t="s">
        <v>2801</v>
      </c>
      <c r="C402" s="4" t="s">
        <v>4559</v>
      </c>
      <c r="D402" s="4"/>
      <c r="E402" s="4"/>
      <c r="F402" s="4"/>
      <c r="G402" s="4">
        <v>2582.0700000000002</v>
      </c>
      <c r="H402" s="4">
        <v>2582.0700000000002</v>
      </c>
      <c r="I402" s="4">
        <v>119006.38</v>
      </c>
      <c r="J402" s="4">
        <v>119006.38</v>
      </c>
      <c r="K402" s="4"/>
      <c r="L402" s="4"/>
    </row>
    <row r="403" spans="1:12">
      <c r="A403" s="3" t="s">
        <v>2808</v>
      </c>
      <c r="B403" s="3" t="s">
        <v>5019</v>
      </c>
      <c r="C403" s="4" t="s">
        <v>4559</v>
      </c>
      <c r="D403" s="4"/>
      <c r="E403" s="4"/>
      <c r="F403" s="4"/>
      <c r="G403" s="4"/>
      <c r="H403" s="4"/>
      <c r="I403" s="4"/>
      <c r="J403" s="4"/>
      <c r="K403" s="4"/>
      <c r="L403" s="4"/>
    </row>
    <row r="404" spans="1:12">
      <c r="A404" s="3" t="s">
        <v>2824</v>
      </c>
      <c r="B404" s="3" t="s">
        <v>5020</v>
      </c>
      <c r="C404" s="4" t="s">
        <v>4559</v>
      </c>
      <c r="D404" s="4"/>
      <c r="E404" s="4"/>
      <c r="F404" s="4"/>
      <c r="G404" s="4"/>
      <c r="H404" s="4"/>
      <c r="I404" s="4"/>
      <c r="J404" s="4"/>
      <c r="K404" s="4"/>
      <c r="L404" s="4"/>
    </row>
    <row r="405" spans="1:12">
      <c r="A405" s="3" t="s">
        <v>2826</v>
      </c>
      <c r="B405" s="3" t="s">
        <v>5021</v>
      </c>
      <c r="C405" s="4" t="s">
        <v>4559</v>
      </c>
      <c r="D405" s="4"/>
      <c r="E405" s="4"/>
      <c r="F405" s="4"/>
      <c r="G405" s="4"/>
      <c r="H405" s="4"/>
      <c r="I405" s="4"/>
      <c r="J405" s="4"/>
      <c r="K405" s="4"/>
      <c r="L405" s="4"/>
    </row>
    <row r="406" spans="1:12">
      <c r="A406" s="3" t="s">
        <v>2854</v>
      </c>
      <c r="B406" s="3" t="s">
        <v>5022</v>
      </c>
      <c r="C406" s="4" t="s">
        <v>4559</v>
      </c>
      <c r="D406" s="4"/>
      <c r="E406" s="4"/>
      <c r="F406" s="4"/>
      <c r="G406" s="4"/>
      <c r="H406" s="4"/>
      <c r="I406" s="4"/>
      <c r="J406" s="4"/>
      <c r="K406" s="4"/>
      <c r="L406" s="4"/>
    </row>
    <row r="407" spans="1:12">
      <c r="A407" s="3" t="s">
        <v>2882</v>
      </c>
      <c r="B407" s="3" t="s">
        <v>2883</v>
      </c>
      <c r="C407" s="4" t="s">
        <v>4559</v>
      </c>
      <c r="D407" s="4"/>
      <c r="E407" s="4"/>
      <c r="F407" s="4"/>
      <c r="G407" s="4">
        <v>108492.57</v>
      </c>
      <c r="H407" s="4">
        <v>108492.57</v>
      </c>
      <c r="I407" s="4">
        <v>171347.36</v>
      </c>
      <c r="J407" s="4">
        <v>171347.36</v>
      </c>
      <c r="K407" s="4"/>
      <c r="L407" s="4"/>
    </row>
    <row r="408" spans="1:12">
      <c r="A408" s="3" t="s">
        <v>2884</v>
      </c>
      <c r="B408" s="3" t="s">
        <v>5021</v>
      </c>
      <c r="C408" s="4" t="s">
        <v>4559</v>
      </c>
      <c r="D408" s="4"/>
      <c r="E408" s="4"/>
      <c r="F408" s="4"/>
      <c r="G408" s="4"/>
      <c r="H408" s="4"/>
      <c r="I408" s="4"/>
      <c r="J408" s="4"/>
      <c r="K408" s="4"/>
      <c r="L408" s="4"/>
    </row>
    <row r="409" spans="1:12">
      <c r="A409" s="3" t="s">
        <v>2904</v>
      </c>
      <c r="B409" s="3" t="s">
        <v>5023</v>
      </c>
      <c r="C409" s="4" t="s">
        <v>4559</v>
      </c>
      <c r="D409" s="4"/>
      <c r="E409" s="4"/>
      <c r="F409" s="4"/>
      <c r="G409" s="4">
        <v>108492.57</v>
      </c>
      <c r="H409" s="4">
        <v>108492.57</v>
      </c>
      <c r="I409" s="4">
        <v>171347.36</v>
      </c>
      <c r="J409" s="4">
        <v>171347.36</v>
      </c>
      <c r="K409" s="4"/>
      <c r="L409" s="4"/>
    </row>
    <row r="410" spans="1:12">
      <c r="A410" s="3" t="s">
        <v>2906</v>
      </c>
      <c r="B410" s="3" t="s">
        <v>5023</v>
      </c>
      <c r="C410" s="4" t="s">
        <v>4559</v>
      </c>
      <c r="D410" s="4"/>
      <c r="E410" s="4"/>
      <c r="F410" s="4"/>
      <c r="G410" s="4">
        <v>108492.57</v>
      </c>
      <c r="H410" s="4">
        <v>108492.57</v>
      </c>
      <c r="I410" s="4">
        <v>171347.36</v>
      </c>
      <c r="J410" s="4">
        <v>171347.36</v>
      </c>
      <c r="K410" s="4"/>
      <c r="L410" s="4"/>
    </row>
    <row r="411" spans="1:12">
      <c r="A411" s="3" t="s">
        <v>5024</v>
      </c>
      <c r="B411" s="3" t="s">
        <v>2925</v>
      </c>
      <c r="C411" s="4" t="s">
        <v>4559</v>
      </c>
      <c r="D411" s="4"/>
      <c r="E411" s="4"/>
      <c r="F411" s="4"/>
      <c r="G411" s="4">
        <v>136545.10999999999</v>
      </c>
      <c r="H411" s="4">
        <v>136545.10999999999</v>
      </c>
      <c r="I411" s="4">
        <v>143727.60999999999</v>
      </c>
      <c r="J411" s="4">
        <v>143727.60999999999</v>
      </c>
      <c r="K411" s="4"/>
      <c r="L411" s="4"/>
    </row>
    <row r="412" spans="1:12">
      <c r="A412" s="3" t="s">
        <v>2954</v>
      </c>
      <c r="B412" s="3" t="s">
        <v>5025</v>
      </c>
      <c r="C412" s="4" t="s">
        <v>4559</v>
      </c>
      <c r="D412" s="4"/>
      <c r="E412" s="4"/>
      <c r="F412" s="4"/>
      <c r="G412" s="4"/>
      <c r="H412" s="4"/>
      <c r="I412" s="4"/>
      <c r="J412" s="4"/>
      <c r="K412" s="4"/>
      <c r="L412" s="4"/>
    </row>
    <row r="413" spans="1:12">
      <c r="A413" s="3" t="s">
        <v>2956</v>
      </c>
      <c r="B413" s="3" t="s">
        <v>4802</v>
      </c>
      <c r="C413" s="4" t="s">
        <v>4559</v>
      </c>
      <c r="D413" s="4"/>
      <c r="E413" s="4"/>
      <c r="F413" s="4"/>
      <c r="G413" s="4"/>
      <c r="H413" s="4"/>
      <c r="I413" s="4"/>
      <c r="J413" s="4"/>
      <c r="K413" s="4"/>
      <c r="L413" s="4"/>
    </row>
    <row r="414" spans="1:12">
      <c r="A414" s="3" t="s">
        <v>2960</v>
      </c>
      <c r="B414" s="3" t="s">
        <v>5026</v>
      </c>
      <c r="C414" s="4" t="s">
        <v>4559</v>
      </c>
      <c r="D414" s="4"/>
      <c r="E414" s="4"/>
      <c r="F414" s="4"/>
      <c r="G414" s="4"/>
      <c r="H414" s="4"/>
      <c r="I414" s="4"/>
      <c r="J414" s="4"/>
      <c r="K414" s="4"/>
      <c r="L414" s="4"/>
    </row>
    <row r="415" spans="1:12">
      <c r="A415" s="3" t="s">
        <v>5027</v>
      </c>
      <c r="B415" s="3" t="s">
        <v>5028</v>
      </c>
      <c r="C415" s="4" t="s">
        <v>4559</v>
      </c>
      <c r="D415" s="4"/>
      <c r="E415" s="4"/>
      <c r="F415" s="4"/>
      <c r="G415" s="4"/>
      <c r="H415" s="4"/>
      <c r="I415" s="4"/>
      <c r="J415" s="4"/>
      <c r="K415" s="4"/>
      <c r="L415" s="4"/>
    </row>
    <row r="416" spans="1:12">
      <c r="A416" s="3" t="s">
        <v>5029</v>
      </c>
      <c r="B416" s="3" t="s">
        <v>5030</v>
      </c>
      <c r="C416" s="4" t="s">
        <v>4559</v>
      </c>
      <c r="D416" s="4"/>
      <c r="E416" s="4"/>
      <c r="F416" s="4"/>
      <c r="G416" s="4"/>
      <c r="H416" s="4"/>
      <c r="I416" s="4"/>
      <c r="J416" s="4"/>
      <c r="K416" s="4"/>
      <c r="L416" s="4"/>
    </row>
    <row r="417" spans="1:12">
      <c r="A417" s="3" t="s">
        <v>5031</v>
      </c>
      <c r="B417" s="3" t="s">
        <v>5032</v>
      </c>
      <c r="C417" s="4" t="s">
        <v>4559</v>
      </c>
      <c r="D417" s="4"/>
      <c r="E417" s="4"/>
      <c r="F417" s="4"/>
      <c r="G417" s="4"/>
      <c r="H417" s="4"/>
      <c r="I417" s="4"/>
      <c r="J417" s="4"/>
      <c r="K417" s="4"/>
      <c r="L417" s="4"/>
    </row>
    <row r="418" spans="1:12">
      <c r="A418" s="3" t="s">
        <v>3076</v>
      </c>
      <c r="B418" s="3" t="s">
        <v>5033</v>
      </c>
      <c r="C418" s="4" t="s">
        <v>4559</v>
      </c>
      <c r="D418" s="4"/>
      <c r="E418" s="4"/>
      <c r="F418" s="4"/>
      <c r="G418" s="4">
        <v>743628.3</v>
      </c>
      <c r="H418" s="4">
        <v>743628.3</v>
      </c>
      <c r="I418" s="4">
        <v>1705590.45</v>
      </c>
      <c r="J418" s="4">
        <v>1705590.45</v>
      </c>
      <c r="K418" s="4"/>
      <c r="L418" s="4"/>
    </row>
    <row r="419" spans="1:12">
      <c r="A419" s="3" t="s">
        <v>3078</v>
      </c>
      <c r="B419" s="3" t="s">
        <v>4900</v>
      </c>
      <c r="C419" s="4" t="s">
        <v>4559</v>
      </c>
      <c r="D419" s="4"/>
      <c r="E419" s="4"/>
      <c r="F419" s="4"/>
      <c r="G419" s="4">
        <v>379049.41</v>
      </c>
      <c r="H419" s="4">
        <v>379049.41</v>
      </c>
      <c r="I419" s="4">
        <v>990975.61</v>
      </c>
      <c r="J419" s="4">
        <v>990975.61</v>
      </c>
      <c r="K419" s="4"/>
      <c r="L419" s="4"/>
    </row>
    <row r="420" spans="1:12">
      <c r="A420" s="3" t="s">
        <v>3132</v>
      </c>
      <c r="B420" s="3" t="s">
        <v>5034</v>
      </c>
      <c r="C420" s="4" t="s">
        <v>4559</v>
      </c>
      <c r="D420" s="4"/>
      <c r="E420" s="4"/>
      <c r="F420" s="4"/>
      <c r="G420" s="4">
        <v>-691.4</v>
      </c>
      <c r="H420" s="4">
        <v>-691.4</v>
      </c>
      <c r="I420" s="4">
        <v>11940.5</v>
      </c>
      <c r="J420" s="4">
        <v>11940.5</v>
      </c>
      <c r="K420" s="4"/>
      <c r="L420" s="4"/>
    </row>
    <row r="421" spans="1:12">
      <c r="A421" s="3" t="s">
        <v>5035</v>
      </c>
      <c r="B421" s="3" t="s">
        <v>4788</v>
      </c>
      <c r="C421" s="4" t="s">
        <v>4559</v>
      </c>
      <c r="D421" s="4"/>
      <c r="E421" s="4"/>
      <c r="F421" s="4"/>
      <c r="G421" s="4">
        <v>60619</v>
      </c>
      <c r="H421" s="4">
        <v>60619</v>
      </c>
      <c r="I421" s="4">
        <v>121238</v>
      </c>
      <c r="J421" s="4">
        <v>121238</v>
      </c>
      <c r="K421" s="4"/>
      <c r="L421" s="4"/>
    </row>
    <row r="422" spans="1:12">
      <c r="A422" s="3" t="s">
        <v>5036</v>
      </c>
      <c r="B422" s="3" t="s">
        <v>4790</v>
      </c>
      <c r="C422" s="4" t="s">
        <v>4559</v>
      </c>
      <c r="D422" s="4"/>
      <c r="E422" s="4"/>
      <c r="F422" s="4"/>
      <c r="G422" s="4">
        <v>29703.42</v>
      </c>
      <c r="H422" s="4">
        <v>29703.42</v>
      </c>
      <c r="I422" s="4">
        <v>60396.89</v>
      </c>
      <c r="J422" s="4">
        <v>60396.89</v>
      </c>
      <c r="K422" s="4"/>
      <c r="L422" s="4"/>
    </row>
    <row r="423" spans="1:12">
      <c r="A423" s="3" t="s">
        <v>5037</v>
      </c>
      <c r="B423" s="3" t="s">
        <v>4792</v>
      </c>
      <c r="C423" s="4" t="s">
        <v>4559</v>
      </c>
      <c r="D423" s="4"/>
      <c r="E423" s="4"/>
      <c r="F423" s="4"/>
      <c r="G423" s="4">
        <v>1894.39</v>
      </c>
      <c r="H423" s="4">
        <v>1894.39</v>
      </c>
      <c r="I423" s="4">
        <v>3788.78</v>
      </c>
      <c r="J423" s="4">
        <v>3788.78</v>
      </c>
      <c r="K423" s="4"/>
      <c r="L423" s="4"/>
    </row>
    <row r="424" spans="1:12">
      <c r="A424" s="3" t="s">
        <v>5038</v>
      </c>
      <c r="B424" s="3" t="s">
        <v>4794</v>
      </c>
      <c r="C424" s="4" t="s">
        <v>4559</v>
      </c>
      <c r="D424" s="4"/>
      <c r="E424" s="4"/>
      <c r="F424" s="4"/>
      <c r="G424" s="4">
        <v>51457</v>
      </c>
      <c r="H424" s="4">
        <v>51457</v>
      </c>
      <c r="I424" s="4">
        <v>102914</v>
      </c>
      <c r="J424" s="4">
        <v>102914</v>
      </c>
      <c r="K424" s="4"/>
      <c r="L424" s="4"/>
    </row>
    <row r="425" spans="1:12">
      <c r="A425" s="3" t="s">
        <v>5039</v>
      </c>
      <c r="B425" s="3" t="s">
        <v>4796</v>
      </c>
      <c r="C425" s="4" t="s">
        <v>4559</v>
      </c>
      <c r="D425" s="4"/>
      <c r="E425" s="4"/>
      <c r="F425" s="4"/>
      <c r="G425" s="4">
        <v>1515.46</v>
      </c>
      <c r="H425" s="4">
        <v>1515.46</v>
      </c>
      <c r="I425" s="4">
        <v>3030.92</v>
      </c>
      <c r="J425" s="4">
        <v>3030.92</v>
      </c>
      <c r="K425" s="4"/>
      <c r="L425" s="4"/>
    </row>
    <row r="426" spans="1:12">
      <c r="A426" s="3" t="s">
        <v>5040</v>
      </c>
      <c r="B426" s="3" t="s">
        <v>4798</v>
      </c>
      <c r="C426" s="4" t="s">
        <v>4559</v>
      </c>
      <c r="D426" s="4"/>
      <c r="E426" s="4"/>
      <c r="F426" s="4"/>
      <c r="G426" s="4"/>
      <c r="H426" s="4"/>
      <c r="I426" s="4"/>
      <c r="J426" s="4"/>
      <c r="K426" s="4"/>
      <c r="L426" s="4"/>
    </row>
    <row r="427" spans="1:12">
      <c r="A427" s="3" t="s">
        <v>5041</v>
      </c>
      <c r="B427" s="3" t="s">
        <v>4911</v>
      </c>
      <c r="C427" s="4" t="s">
        <v>4559</v>
      </c>
      <c r="D427" s="4"/>
      <c r="E427" s="4"/>
      <c r="F427" s="4"/>
      <c r="G427" s="4">
        <v>9041.67</v>
      </c>
      <c r="H427" s="4">
        <v>9041.67</v>
      </c>
      <c r="I427" s="4">
        <v>39740.17</v>
      </c>
      <c r="J427" s="4">
        <v>39740.17</v>
      </c>
      <c r="K427" s="4"/>
      <c r="L427" s="4"/>
    </row>
    <row r="428" spans="1:12">
      <c r="A428" s="3" t="s">
        <v>5042</v>
      </c>
      <c r="B428" s="3" t="s">
        <v>4800</v>
      </c>
      <c r="C428" s="4" t="s">
        <v>4559</v>
      </c>
      <c r="D428" s="4"/>
      <c r="E428" s="4"/>
      <c r="F428" s="4"/>
      <c r="G428" s="4"/>
      <c r="H428" s="4"/>
      <c r="I428" s="4"/>
      <c r="J428" s="4"/>
      <c r="K428" s="4"/>
      <c r="L428" s="4"/>
    </row>
    <row r="429" spans="1:12">
      <c r="A429" s="3" t="s">
        <v>5043</v>
      </c>
      <c r="B429" s="3" t="s">
        <v>4825</v>
      </c>
      <c r="C429" s="4" t="s">
        <v>4559</v>
      </c>
      <c r="D429" s="4"/>
      <c r="E429" s="4"/>
      <c r="F429" s="4"/>
      <c r="G429" s="4"/>
      <c r="H429" s="4"/>
      <c r="I429" s="4"/>
      <c r="J429" s="4"/>
      <c r="K429" s="4"/>
      <c r="L429" s="4"/>
    </row>
    <row r="430" spans="1:12">
      <c r="A430" s="3" t="s">
        <v>5044</v>
      </c>
      <c r="B430" s="3" t="s">
        <v>5045</v>
      </c>
      <c r="C430" s="4" t="s">
        <v>4559</v>
      </c>
      <c r="D430" s="4"/>
      <c r="E430" s="4"/>
      <c r="F430" s="4"/>
      <c r="G430" s="4"/>
      <c r="H430" s="4"/>
      <c r="I430" s="4"/>
      <c r="J430" s="4"/>
      <c r="K430" s="4"/>
      <c r="L430" s="4"/>
    </row>
    <row r="431" spans="1:12">
      <c r="A431" s="3" t="s">
        <v>5046</v>
      </c>
      <c r="B431" s="3" t="s">
        <v>4802</v>
      </c>
      <c r="C431" s="4" t="s">
        <v>4559</v>
      </c>
      <c r="D431" s="4"/>
      <c r="E431" s="4"/>
      <c r="F431" s="4"/>
      <c r="G431" s="4">
        <v>640</v>
      </c>
      <c r="H431" s="4">
        <v>640</v>
      </c>
      <c r="I431" s="4">
        <v>21956.5</v>
      </c>
      <c r="J431" s="4">
        <v>21956.5</v>
      </c>
      <c r="K431" s="4"/>
      <c r="L431" s="4"/>
    </row>
    <row r="432" spans="1:12">
      <c r="A432" s="3" t="s">
        <v>5047</v>
      </c>
      <c r="B432" s="3" t="s">
        <v>4804</v>
      </c>
      <c r="C432" s="4" t="s">
        <v>4559</v>
      </c>
      <c r="D432" s="4"/>
      <c r="E432" s="4"/>
      <c r="F432" s="4"/>
      <c r="G432" s="4">
        <v>263</v>
      </c>
      <c r="H432" s="4">
        <v>263</v>
      </c>
      <c r="I432" s="4">
        <v>2230.7199999999998</v>
      </c>
      <c r="J432" s="4">
        <v>2230.7199999999998</v>
      </c>
      <c r="K432" s="4"/>
      <c r="L432" s="4"/>
    </row>
    <row r="433" spans="1:12">
      <c r="A433" s="3" t="s">
        <v>5048</v>
      </c>
      <c r="B433" s="3" t="s">
        <v>4806</v>
      </c>
      <c r="C433" s="4" t="s">
        <v>4559</v>
      </c>
      <c r="D433" s="4"/>
      <c r="E433" s="4"/>
      <c r="F433" s="4"/>
      <c r="G433" s="4">
        <v>97.92</v>
      </c>
      <c r="H433" s="4">
        <v>97.92</v>
      </c>
      <c r="I433" s="4">
        <v>5507.17</v>
      </c>
      <c r="J433" s="4">
        <v>5507.17</v>
      </c>
      <c r="K433" s="4"/>
      <c r="L433" s="4"/>
    </row>
    <row r="434" spans="1:12">
      <c r="A434" s="3" t="s">
        <v>5049</v>
      </c>
      <c r="B434" s="3" t="s">
        <v>4806</v>
      </c>
      <c r="C434" s="4" t="s">
        <v>4559</v>
      </c>
      <c r="D434" s="4"/>
      <c r="E434" s="4"/>
      <c r="F434" s="4"/>
      <c r="G434" s="4">
        <v>97.92</v>
      </c>
      <c r="H434" s="4">
        <v>97.92</v>
      </c>
      <c r="I434" s="4">
        <v>60.14</v>
      </c>
      <c r="J434" s="4">
        <v>60.14</v>
      </c>
      <c r="K434" s="4"/>
      <c r="L434" s="4"/>
    </row>
    <row r="435" spans="1:12">
      <c r="A435" s="3" t="s">
        <v>5050</v>
      </c>
      <c r="B435" s="3" t="s">
        <v>4809</v>
      </c>
      <c r="C435" s="4" t="s">
        <v>4559</v>
      </c>
      <c r="D435" s="4"/>
      <c r="E435" s="4"/>
      <c r="F435" s="4"/>
      <c r="G435" s="4" t="s">
        <v>4559</v>
      </c>
      <c r="H435" s="4" t="s">
        <v>4559</v>
      </c>
      <c r="I435" s="4">
        <v>5447.03</v>
      </c>
      <c r="J435" s="4">
        <v>5447.03</v>
      </c>
      <c r="K435" s="4"/>
      <c r="L435" s="4"/>
    </row>
    <row r="436" spans="1:12">
      <c r="A436" s="3" t="s">
        <v>5051</v>
      </c>
      <c r="B436" s="3" t="s">
        <v>5052</v>
      </c>
      <c r="C436" s="4" t="s">
        <v>4559</v>
      </c>
      <c r="D436" s="4"/>
      <c r="E436" s="4"/>
      <c r="F436" s="4"/>
      <c r="G436" s="4"/>
      <c r="H436" s="4"/>
      <c r="I436" s="4"/>
      <c r="J436" s="4"/>
      <c r="K436" s="4"/>
      <c r="L436" s="4"/>
    </row>
    <row r="437" spans="1:12">
      <c r="A437" s="3" t="s">
        <v>5053</v>
      </c>
      <c r="B437" s="3" t="s">
        <v>4819</v>
      </c>
      <c r="C437" s="4" t="s">
        <v>4559</v>
      </c>
      <c r="D437" s="4"/>
      <c r="E437" s="4"/>
      <c r="F437" s="4"/>
      <c r="G437" s="4"/>
      <c r="H437" s="4"/>
      <c r="I437" s="4"/>
      <c r="J437" s="4"/>
      <c r="K437" s="4"/>
      <c r="L437" s="4"/>
    </row>
    <row r="438" spans="1:12">
      <c r="A438" s="3" t="s">
        <v>5054</v>
      </c>
      <c r="B438" s="3" t="s">
        <v>5055</v>
      </c>
      <c r="C438" s="4" t="s">
        <v>4559</v>
      </c>
      <c r="D438" s="4"/>
      <c r="E438" s="4"/>
      <c r="F438" s="4"/>
      <c r="G438" s="4"/>
      <c r="H438" s="4"/>
      <c r="I438" s="4"/>
      <c r="J438" s="4"/>
      <c r="K438" s="4"/>
      <c r="L438" s="4"/>
    </row>
    <row r="439" spans="1:12">
      <c r="A439" s="3" t="s">
        <v>5056</v>
      </c>
      <c r="B439" s="3" t="s">
        <v>4821</v>
      </c>
      <c r="C439" s="4" t="s">
        <v>4559</v>
      </c>
      <c r="D439" s="4"/>
      <c r="E439" s="4"/>
      <c r="F439" s="4"/>
      <c r="G439" s="4"/>
      <c r="H439" s="4"/>
      <c r="I439" s="4"/>
      <c r="J439" s="4"/>
      <c r="K439" s="4"/>
      <c r="L439" s="4"/>
    </row>
    <row r="440" spans="1:12">
      <c r="A440" s="3" t="s">
        <v>5057</v>
      </c>
      <c r="B440" s="3" t="s">
        <v>5058</v>
      </c>
      <c r="C440" s="4" t="s">
        <v>4559</v>
      </c>
      <c r="D440" s="4"/>
      <c r="E440" s="4"/>
      <c r="F440" s="4"/>
      <c r="G440" s="4" t="s">
        <v>4559</v>
      </c>
      <c r="H440" s="4" t="s">
        <v>4559</v>
      </c>
      <c r="I440" s="4">
        <v>3201.77</v>
      </c>
      <c r="J440" s="4">
        <v>3201.77</v>
      </c>
      <c r="K440" s="4"/>
      <c r="L440" s="4"/>
    </row>
    <row r="441" spans="1:12">
      <c r="A441" s="3" t="s">
        <v>5059</v>
      </c>
      <c r="B441" s="3" t="s">
        <v>5058</v>
      </c>
      <c r="C441" s="4" t="s">
        <v>4559</v>
      </c>
      <c r="D441" s="4"/>
      <c r="E441" s="4"/>
      <c r="F441" s="4"/>
      <c r="G441" s="4"/>
      <c r="H441" s="4"/>
      <c r="I441" s="4"/>
      <c r="J441" s="4"/>
      <c r="K441" s="4"/>
      <c r="L441" s="4"/>
    </row>
    <row r="442" spans="1:12">
      <c r="A442" s="3" t="s">
        <v>5060</v>
      </c>
      <c r="B442" s="3" t="s">
        <v>5061</v>
      </c>
      <c r="C442" s="4" t="s">
        <v>4559</v>
      </c>
      <c r="D442" s="4"/>
      <c r="E442" s="4"/>
      <c r="F442" s="4"/>
      <c r="G442" s="4" t="s">
        <v>4559</v>
      </c>
      <c r="H442" s="4" t="s">
        <v>4559</v>
      </c>
      <c r="I442" s="4">
        <v>3201.77</v>
      </c>
      <c r="J442" s="4">
        <v>3201.77</v>
      </c>
      <c r="K442" s="4"/>
      <c r="L442" s="4"/>
    </row>
    <row r="443" spans="1:12">
      <c r="A443" s="3" t="s">
        <v>5062</v>
      </c>
      <c r="B443" s="3" t="s">
        <v>5063</v>
      </c>
      <c r="C443" s="4" t="s">
        <v>4559</v>
      </c>
      <c r="D443" s="4"/>
      <c r="E443" s="4"/>
      <c r="F443" s="4"/>
      <c r="G443" s="4"/>
      <c r="H443" s="4"/>
      <c r="I443" s="4"/>
      <c r="J443" s="4"/>
      <c r="K443" s="4"/>
      <c r="L443" s="4"/>
    </row>
    <row r="444" spans="1:12">
      <c r="A444" s="3" t="s">
        <v>5064</v>
      </c>
      <c r="B444" s="3" t="s">
        <v>5065</v>
      </c>
      <c r="C444" s="4" t="s">
        <v>4559</v>
      </c>
      <c r="D444" s="4"/>
      <c r="E444" s="4"/>
      <c r="F444" s="4"/>
      <c r="G444" s="4">
        <v>103680.18</v>
      </c>
      <c r="H444" s="4">
        <v>103680.18</v>
      </c>
      <c r="I444" s="4">
        <v>103680.18</v>
      </c>
      <c r="J444" s="4">
        <v>103680.18</v>
      </c>
      <c r="K444" s="4"/>
      <c r="L444" s="4"/>
    </row>
    <row r="445" spans="1:12">
      <c r="A445" s="3" t="s">
        <v>5066</v>
      </c>
      <c r="B445" s="3" t="s">
        <v>5067</v>
      </c>
      <c r="C445" s="4" t="s">
        <v>4559</v>
      </c>
      <c r="D445" s="4"/>
      <c r="E445" s="4"/>
      <c r="F445" s="4"/>
      <c r="G445" s="4" t="s">
        <v>4559</v>
      </c>
      <c r="H445" s="4" t="s">
        <v>4559</v>
      </c>
      <c r="I445" s="4">
        <v>9245.2800000000007</v>
      </c>
      <c r="J445" s="4">
        <v>9245.2800000000007</v>
      </c>
      <c r="K445" s="4"/>
      <c r="L445" s="4"/>
    </row>
    <row r="446" spans="1:12">
      <c r="A446" s="3" t="s">
        <v>5068</v>
      </c>
      <c r="B446" s="3" t="s">
        <v>5069</v>
      </c>
      <c r="C446" s="4" t="s">
        <v>4559</v>
      </c>
      <c r="D446" s="4"/>
      <c r="E446" s="4"/>
      <c r="F446" s="4"/>
      <c r="G446" s="4"/>
      <c r="H446" s="4"/>
      <c r="I446" s="4"/>
      <c r="J446" s="4"/>
      <c r="K446" s="4"/>
      <c r="L446" s="4"/>
    </row>
    <row r="447" spans="1:12">
      <c r="A447" s="3" t="s">
        <v>5070</v>
      </c>
      <c r="B447" s="3" t="s">
        <v>4817</v>
      </c>
      <c r="C447" s="4" t="s">
        <v>4559</v>
      </c>
      <c r="D447" s="4"/>
      <c r="E447" s="4"/>
      <c r="F447" s="4"/>
      <c r="G447" s="4">
        <v>8263.56</v>
      </c>
      <c r="H447" s="4">
        <v>8263.56</v>
      </c>
      <c r="I447" s="4">
        <v>16471.830000000002</v>
      </c>
      <c r="J447" s="4">
        <v>16471.830000000002</v>
      </c>
      <c r="K447" s="4"/>
      <c r="L447" s="4"/>
    </row>
    <row r="448" spans="1:12">
      <c r="A448" s="3" t="s">
        <v>5071</v>
      </c>
      <c r="B448" s="3" t="s">
        <v>5072</v>
      </c>
      <c r="C448" s="4" t="s">
        <v>4559</v>
      </c>
      <c r="D448" s="4"/>
      <c r="E448" s="4"/>
      <c r="F448" s="4"/>
      <c r="G448" s="4">
        <v>47778.400000000001</v>
      </c>
      <c r="H448" s="4">
        <v>47778.400000000001</v>
      </c>
      <c r="I448" s="4">
        <v>102949.18</v>
      </c>
      <c r="J448" s="4">
        <v>102949.18</v>
      </c>
      <c r="K448" s="4"/>
      <c r="L448" s="4"/>
    </row>
    <row r="449" spans="1:12">
      <c r="A449" s="3" t="s">
        <v>5073</v>
      </c>
      <c r="B449" s="3" t="s">
        <v>4823</v>
      </c>
      <c r="C449" s="4" t="s">
        <v>4559</v>
      </c>
      <c r="D449" s="4"/>
      <c r="E449" s="4"/>
      <c r="F449" s="4"/>
      <c r="G449" s="4"/>
      <c r="H449" s="4"/>
      <c r="I449" s="4"/>
      <c r="J449" s="4"/>
      <c r="K449" s="4"/>
      <c r="L449" s="4"/>
    </row>
    <row r="450" spans="1:12">
      <c r="A450" s="3" t="s">
        <v>5074</v>
      </c>
      <c r="B450" s="3" t="s">
        <v>5075</v>
      </c>
      <c r="C450" s="4" t="s">
        <v>4559</v>
      </c>
      <c r="D450" s="4"/>
      <c r="E450" s="4"/>
      <c r="F450" s="4"/>
      <c r="G450" s="4"/>
      <c r="H450" s="4"/>
      <c r="I450" s="4"/>
      <c r="J450" s="4"/>
      <c r="K450" s="4"/>
      <c r="L450" s="4"/>
    </row>
    <row r="451" spans="1:12">
      <c r="A451" s="3" t="s">
        <v>5076</v>
      </c>
      <c r="B451" s="3" t="s">
        <v>5077</v>
      </c>
      <c r="C451" s="4" t="s">
        <v>4559</v>
      </c>
      <c r="D451" s="4"/>
      <c r="E451" s="4"/>
      <c r="F451" s="4"/>
      <c r="G451" s="4" t="s">
        <v>4559</v>
      </c>
      <c r="H451" s="4" t="s">
        <v>4559</v>
      </c>
      <c r="I451" s="4">
        <v>3690.37</v>
      </c>
      <c r="J451" s="4">
        <v>3690.37</v>
      </c>
      <c r="K451" s="4"/>
      <c r="L451" s="4"/>
    </row>
    <row r="452" spans="1:12">
      <c r="A452" s="3" t="s">
        <v>5078</v>
      </c>
      <c r="B452" s="3" t="s">
        <v>4833</v>
      </c>
      <c r="C452" s="4" t="s">
        <v>4559</v>
      </c>
      <c r="D452" s="4"/>
      <c r="E452" s="4"/>
      <c r="F452" s="4"/>
      <c r="G452" s="4"/>
      <c r="H452" s="4"/>
      <c r="I452" s="4"/>
      <c r="J452" s="4"/>
      <c r="K452" s="4"/>
      <c r="L452" s="4"/>
    </row>
    <row r="453" spans="1:12">
      <c r="A453" s="3" t="s">
        <v>5079</v>
      </c>
      <c r="B453" s="3" t="s">
        <v>4938</v>
      </c>
      <c r="C453" s="4" t="s">
        <v>4559</v>
      </c>
      <c r="D453" s="4"/>
      <c r="E453" s="4"/>
      <c r="F453" s="4"/>
      <c r="G453" s="4"/>
      <c r="H453" s="4"/>
      <c r="I453" s="4"/>
      <c r="J453" s="4"/>
      <c r="K453" s="4"/>
      <c r="L453" s="4"/>
    </row>
    <row r="454" spans="1:12">
      <c r="A454" s="3" t="s">
        <v>5080</v>
      </c>
      <c r="B454" s="3" t="s">
        <v>5081</v>
      </c>
      <c r="C454" s="4" t="s">
        <v>4559</v>
      </c>
      <c r="D454" s="4"/>
      <c r="E454" s="4"/>
      <c r="F454" s="4"/>
      <c r="G454" s="4"/>
      <c r="H454" s="4"/>
      <c r="I454" s="4"/>
      <c r="J454" s="4"/>
      <c r="K454" s="4"/>
      <c r="L454" s="4"/>
    </row>
    <row r="455" spans="1:12">
      <c r="A455" s="3" t="s">
        <v>5082</v>
      </c>
      <c r="B455" s="3" t="s">
        <v>5083</v>
      </c>
      <c r="C455" s="4" t="s">
        <v>4559</v>
      </c>
      <c r="D455" s="4"/>
      <c r="E455" s="4"/>
      <c r="F455" s="4"/>
      <c r="G455" s="4"/>
      <c r="H455" s="4"/>
      <c r="I455" s="4"/>
      <c r="J455" s="4"/>
      <c r="K455" s="4"/>
      <c r="L455" s="4"/>
    </row>
    <row r="456" spans="1:12">
      <c r="A456" s="3" t="s">
        <v>5084</v>
      </c>
      <c r="B456" s="3" t="s">
        <v>5085</v>
      </c>
      <c r="C456" s="4" t="s">
        <v>4559</v>
      </c>
      <c r="D456" s="4"/>
      <c r="E456" s="4"/>
      <c r="F456" s="4"/>
      <c r="G456" s="4">
        <v>27611.29</v>
      </c>
      <c r="H456" s="4">
        <v>27611.29</v>
      </c>
      <c r="I456" s="4">
        <v>55222.58</v>
      </c>
      <c r="J456" s="4">
        <v>55222.58</v>
      </c>
      <c r="K456" s="4"/>
      <c r="L456" s="4"/>
    </row>
    <row r="457" spans="1:12">
      <c r="A457" s="3" t="s">
        <v>5086</v>
      </c>
      <c r="B457" s="3" t="s">
        <v>5087</v>
      </c>
      <c r="C457" s="4" t="s">
        <v>4559</v>
      </c>
      <c r="D457" s="4"/>
      <c r="E457" s="4"/>
      <c r="F457" s="4"/>
      <c r="G457" s="4"/>
      <c r="H457" s="4"/>
      <c r="I457" s="4"/>
      <c r="J457" s="4"/>
      <c r="K457" s="4"/>
      <c r="L457" s="4"/>
    </row>
    <row r="458" spans="1:12">
      <c r="A458" s="3" t="s">
        <v>5088</v>
      </c>
      <c r="B458" s="3" t="s">
        <v>4827</v>
      </c>
      <c r="C458" s="4" t="s">
        <v>4559</v>
      </c>
      <c r="D458" s="4"/>
      <c r="E458" s="4"/>
      <c r="F458" s="4"/>
      <c r="G458" s="4">
        <v>6120</v>
      </c>
      <c r="H458" s="4">
        <v>6120</v>
      </c>
      <c r="I458" s="4">
        <v>12240</v>
      </c>
      <c r="J458" s="4">
        <v>12240</v>
      </c>
      <c r="K458" s="4"/>
      <c r="L458" s="4"/>
    </row>
    <row r="459" spans="1:12">
      <c r="A459" s="3" t="s">
        <v>5089</v>
      </c>
      <c r="B459" s="3" t="s">
        <v>4913</v>
      </c>
      <c r="C459" s="4" t="s">
        <v>4559</v>
      </c>
      <c r="D459" s="4"/>
      <c r="E459" s="4"/>
      <c r="F459" s="4"/>
      <c r="G459" s="4">
        <v>16585</v>
      </c>
      <c r="H459" s="4">
        <v>16585</v>
      </c>
      <c r="I459" s="4">
        <v>33170</v>
      </c>
      <c r="J459" s="4">
        <v>33170</v>
      </c>
      <c r="K459" s="4"/>
      <c r="L459" s="4"/>
    </row>
    <row r="460" spans="1:12">
      <c r="A460" s="3" t="s">
        <v>5090</v>
      </c>
      <c r="B460" s="3" t="s">
        <v>4829</v>
      </c>
      <c r="C460" s="4" t="s">
        <v>4559</v>
      </c>
      <c r="D460" s="4"/>
      <c r="E460" s="4"/>
      <c r="F460" s="4"/>
      <c r="G460" s="4" t="s">
        <v>4559</v>
      </c>
      <c r="H460" s="4" t="s">
        <v>4559</v>
      </c>
      <c r="I460" s="4">
        <v>2000</v>
      </c>
      <c r="J460" s="4">
        <v>2000</v>
      </c>
      <c r="K460" s="4"/>
      <c r="L460" s="4"/>
    </row>
    <row r="461" spans="1:12">
      <c r="A461" s="3" t="s">
        <v>3330</v>
      </c>
      <c r="B461" s="3" t="s">
        <v>5091</v>
      </c>
      <c r="C461" s="4" t="s">
        <v>4559</v>
      </c>
      <c r="D461" s="4"/>
      <c r="E461" s="4"/>
      <c r="F461" s="4"/>
      <c r="G461" s="4"/>
      <c r="H461" s="4"/>
      <c r="I461" s="4"/>
      <c r="J461" s="4"/>
      <c r="K461" s="4"/>
      <c r="L461" s="4"/>
    </row>
    <row r="462" spans="1:12">
      <c r="A462" s="3" t="s">
        <v>3332</v>
      </c>
      <c r="B462" s="3" t="s">
        <v>4857</v>
      </c>
      <c r="C462" s="4" t="s">
        <v>4559</v>
      </c>
      <c r="D462" s="4"/>
      <c r="E462" s="4"/>
      <c r="F462" s="4"/>
      <c r="G462" s="4"/>
      <c r="H462" s="4"/>
      <c r="I462" s="4"/>
      <c r="J462" s="4"/>
      <c r="K462" s="4"/>
      <c r="L462" s="4"/>
    </row>
    <row r="463" spans="1:12">
      <c r="A463" s="3" t="s">
        <v>3346</v>
      </c>
      <c r="B463" s="3" t="s">
        <v>5092</v>
      </c>
      <c r="C463" s="4" t="s">
        <v>4559</v>
      </c>
      <c r="D463" s="4"/>
      <c r="E463" s="4"/>
      <c r="F463" s="4"/>
      <c r="G463" s="4"/>
      <c r="H463" s="4"/>
      <c r="I463" s="4"/>
      <c r="J463" s="4"/>
      <c r="K463" s="4"/>
      <c r="L463" s="4"/>
    </row>
    <row r="464" spans="1:12">
      <c r="A464" s="3" t="s">
        <v>5093</v>
      </c>
      <c r="B464" s="3" t="s">
        <v>4859</v>
      </c>
      <c r="C464" s="4" t="s">
        <v>4559</v>
      </c>
      <c r="D464" s="4"/>
      <c r="E464" s="4"/>
      <c r="F464" s="4"/>
      <c r="G464" s="4"/>
      <c r="H464" s="4"/>
      <c r="I464" s="4"/>
      <c r="J464" s="4"/>
      <c r="K464" s="4"/>
      <c r="L464" s="4"/>
    </row>
    <row r="465" spans="1:12">
      <c r="A465" s="3" t="s">
        <v>5094</v>
      </c>
      <c r="B465" s="3" t="s">
        <v>5095</v>
      </c>
      <c r="C465" s="4" t="s">
        <v>4559</v>
      </c>
      <c r="D465" s="4"/>
      <c r="E465" s="4"/>
      <c r="F465" s="4"/>
      <c r="G465" s="4"/>
      <c r="H465" s="4"/>
      <c r="I465" s="4"/>
      <c r="J465" s="4"/>
      <c r="K465" s="4"/>
      <c r="L465" s="4"/>
    </row>
    <row r="466" spans="1:12">
      <c r="A466" s="3" t="s">
        <v>5096</v>
      </c>
      <c r="B466" s="3" t="s">
        <v>5097</v>
      </c>
      <c r="C466" s="4" t="s">
        <v>4559</v>
      </c>
      <c r="D466" s="4"/>
      <c r="E466" s="4"/>
      <c r="F466" s="4"/>
      <c r="G466" s="4"/>
      <c r="H466" s="4"/>
      <c r="I466" s="4"/>
      <c r="J466" s="4"/>
      <c r="K466" s="4"/>
      <c r="L466" s="4"/>
    </row>
    <row r="467" spans="1:12">
      <c r="A467" s="3" t="s">
        <v>3370</v>
      </c>
      <c r="B467" s="3" t="s">
        <v>5098</v>
      </c>
      <c r="C467" s="4" t="s">
        <v>4559</v>
      </c>
      <c r="D467" s="4"/>
      <c r="E467" s="4"/>
      <c r="F467" s="4"/>
      <c r="G467" s="4"/>
      <c r="H467" s="4"/>
      <c r="I467" s="4"/>
      <c r="J467" s="4"/>
      <c r="K467" s="4"/>
      <c r="L467" s="4"/>
    </row>
    <row r="468" spans="1:12">
      <c r="A468" s="3" t="s">
        <v>3388</v>
      </c>
      <c r="B468" s="3" t="s">
        <v>3389</v>
      </c>
      <c r="C468" s="4" t="s">
        <v>4559</v>
      </c>
      <c r="D468" s="4"/>
      <c r="E468" s="4"/>
      <c r="F468" s="4"/>
      <c r="G468" s="4"/>
      <c r="H468" s="4"/>
      <c r="I468" s="4"/>
      <c r="J468" s="4"/>
      <c r="K468" s="4"/>
      <c r="L468" s="4"/>
    </row>
    <row r="469" spans="1:12">
      <c r="A469" s="3" t="s">
        <v>3394</v>
      </c>
      <c r="B469" s="3" t="s">
        <v>5099</v>
      </c>
      <c r="C469" s="4" t="s">
        <v>4559</v>
      </c>
      <c r="D469" s="4"/>
      <c r="E469" s="4"/>
      <c r="F469" s="4"/>
      <c r="G469" s="4"/>
      <c r="H469" s="4"/>
      <c r="I469" s="4"/>
      <c r="J469" s="4"/>
      <c r="K469" s="4"/>
      <c r="L469" s="4"/>
    </row>
    <row r="470" spans="1:12">
      <c r="A470" s="3" t="s">
        <v>3396</v>
      </c>
      <c r="B470" s="3" t="s">
        <v>5100</v>
      </c>
      <c r="C470" s="4" t="s">
        <v>4559</v>
      </c>
      <c r="D470" s="4"/>
      <c r="E470" s="4"/>
      <c r="F470" s="4"/>
      <c r="G470" s="4"/>
      <c r="H470" s="4"/>
      <c r="I470" s="4"/>
      <c r="J470" s="4"/>
      <c r="K470" s="4"/>
      <c r="L470" s="4"/>
    </row>
    <row r="471" spans="1:12">
      <c r="A471" s="3" t="s">
        <v>3398</v>
      </c>
      <c r="B471" s="3" t="s">
        <v>5101</v>
      </c>
      <c r="C471" s="4" t="s">
        <v>4559</v>
      </c>
      <c r="D471" s="4"/>
      <c r="E471" s="4"/>
      <c r="F471" s="4"/>
      <c r="G471" s="4"/>
      <c r="H471" s="4"/>
      <c r="I471" s="4"/>
      <c r="J471" s="4"/>
      <c r="K471" s="4"/>
      <c r="L471" s="4"/>
    </row>
    <row r="472" spans="1:12">
      <c r="A472" s="3" t="s">
        <v>3400</v>
      </c>
      <c r="B472" s="3" t="s">
        <v>5102</v>
      </c>
      <c r="C472" s="4" t="s">
        <v>4559</v>
      </c>
      <c r="D472" s="4"/>
      <c r="E472" s="4"/>
      <c r="F472" s="4"/>
      <c r="G472" s="4"/>
      <c r="H472" s="4"/>
      <c r="I472" s="4"/>
      <c r="J472" s="4"/>
      <c r="K472" s="4"/>
      <c r="L472" s="4"/>
    </row>
    <row r="473" spans="1:12">
      <c r="A473" s="3" t="s">
        <v>3402</v>
      </c>
      <c r="B473" s="3" t="s">
        <v>5103</v>
      </c>
      <c r="C473" s="4" t="s">
        <v>4559</v>
      </c>
      <c r="D473" s="4"/>
      <c r="E473" s="4"/>
      <c r="F473" s="4"/>
      <c r="G473" s="4"/>
      <c r="H473" s="4"/>
      <c r="I473" s="4"/>
      <c r="J473" s="4"/>
      <c r="K473" s="4"/>
      <c r="L473" s="4"/>
    </row>
    <row r="474" spans="1:12">
      <c r="A474" s="3" t="s">
        <v>3414</v>
      </c>
      <c r="B474" s="3" t="s">
        <v>5104</v>
      </c>
      <c r="C474" s="4" t="s">
        <v>4559</v>
      </c>
      <c r="D474" s="4"/>
      <c r="E474" s="4"/>
      <c r="F474" s="4"/>
      <c r="G474" s="4"/>
      <c r="H474" s="4"/>
      <c r="I474" s="4"/>
      <c r="J474" s="4"/>
      <c r="K474" s="4"/>
      <c r="L474" s="4"/>
    </row>
    <row r="475" spans="1:12">
      <c r="A475" s="3" t="s">
        <v>3420</v>
      </c>
      <c r="B475" s="3" t="s">
        <v>5105</v>
      </c>
      <c r="C475" s="4" t="s">
        <v>4559</v>
      </c>
      <c r="D475" s="4"/>
      <c r="E475" s="4"/>
      <c r="F475" s="4"/>
      <c r="G475" s="4">
        <v>162078</v>
      </c>
      <c r="H475" s="4">
        <v>162078</v>
      </c>
      <c r="I475" s="4">
        <v>172078</v>
      </c>
      <c r="J475" s="4">
        <v>172078</v>
      </c>
      <c r="K475" s="4"/>
      <c r="L475" s="4"/>
    </row>
    <row r="476" spans="1:12">
      <c r="A476" s="5"/>
      <c r="B476" s="5" t="s">
        <v>4556</v>
      </c>
      <c r="C476" s="6">
        <v>614026405.62</v>
      </c>
      <c r="D476" s="6">
        <v>614026405.62</v>
      </c>
      <c r="E476" s="6">
        <v>644326251.74000001</v>
      </c>
      <c r="F476" s="6">
        <v>644326251.74000001</v>
      </c>
      <c r="G476" s="6">
        <v>20292177.43</v>
      </c>
      <c r="H476" s="6">
        <v>20292177.43</v>
      </c>
      <c r="I476" s="6">
        <v>151359658.91999999</v>
      </c>
      <c r="J476" s="6">
        <v>151359658.91999999</v>
      </c>
      <c r="K476" s="6">
        <v>645008532.19000006</v>
      </c>
      <c r="L476" s="6">
        <v>645008532.19000006</v>
      </c>
    </row>
  </sheetData>
  <mergeCells count="7">
    <mergeCell ref="A1:A2"/>
    <mergeCell ref="B1:B2"/>
    <mergeCell ref="C1:D1"/>
    <mergeCell ref="E1:F1"/>
    <mergeCell ref="G1:H1"/>
    <mergeCell ref="I1:J1"/>
    <mergeCell ref="K1:L1"/>
  </mergeCells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E75"/>
  <sheetViews>
    <sheetView zoomScale="85" zoomScaleNormal="85" workbookViewId="0">
      <selection activeCell="I46" sqref="H46:I46"/>
    </sheetView>
  </sheetViews>
  <sheetFormatPr defaultColWidth="9" defaultRowHeight="18" customHeight="1"/>
  <cols>
    <col min="1" max="1" width="38.6328125" customWidth="1"/>
    <col min="3" max="3" width="12.36328125" customWidth="1"/>
    <col min="4" max="4" width="17.90625" customWidth="1"/>
    <col min="5" max="5" width="16.7265625" customWidth="1"/>
  </cols>
  <sheetData>
    <row r="1" spans="1:5" ht="18" customHeight="1">
      <c r="A1" s="63" t="s">
        <v>101</v>
      </c>
      <c r="B1" s="63"/>
      <c r="C1" s="63"/>
      <c r="D1" s="63"/>
      <c r="E1" s="63"/>
    </row>
    <row r="2" spans="1:5" ht="18" customHeight="1">
      <c r="A2" s="54" t="s">
        <v>0</v>
      </c>
      <c r="B2" s="54" t="s">
        <v>1</v>
      </c>
      <c r="C2" s="54" t="s">
        <v>2</v>
      </c>
      <c r="D2" s="54" t="s">
        <v>3</v>
      </c>
      <c r="E2" s="54" t="s">
        <v>102</v>
      </c>
    </row>
    <row r="3" spans="1:5" ht="18" customHeight="1">
      <c r="A3" s="54" t="s">
        <v>5</v>
      </c>
      <c r="B3" s="54">
        <v>1</v>
      </c>
      <c r="C3" s="55"/>
      <c r="D3" s="56"/>
      <c r="E3" s="57"/>
    </row>
    <row r="4" spans="1:5" ht="18" customHeight="1">
      <c r="A4" s="54" t="s">
        <v>6</v>
      </c>
      <c r="B4" s="54">
        <v>2</v>
      </c>
      <c r="C4" s="55"/>
      <c r="D4" s="56"/>
      <c r="E4" s="57"/>
    </row>
    <row r="5" spans="1:5" ht="18" customHeight="1">
      <c r="A5" s="54" t="s">
        <v>7</v>
      </c>
      <c r="B5" s="54">
        <v>3</v>
      </c>
      <c r="C5" s="55"/>
      <c r="D5" s="56"/>
      <c r="E5" s="57"/>
    </row>
    <row r="6" spans="1:5" ht="18" customHeight="1">
      <c r="A6" s="54" t="s">
        <v>8</v>
      </c>
      <c r="B6" s="54">
        <v>4</v>
      </c>
      <c r="C6" s="55"/>
      <c r="D6" s="56"/>
      <c r="E6" s="57"/>
    </row>
    <row r="7" spans="1:5" ht="18" customHeight="1">
      <c r="A7" s="54" t="s">
        <v>9</v>
      </c>
      <c r="B7" s="54">
        <v>5</v>
      </c>
      <c r="C7" s="55"/>
      <c r="D7" s="56"/>
      <c r="E7" s="57"/>
    </row>
    <row r="8" spans="1:5" ht="18" customHeight="1">
      <c r="A8" s="54" t="s">
        <v>10</v>
      </c>
      <c r="B8" s="54">
        <v>6</v>
      </c>
      <c r="C8" s="55"/>
      <c r="D8" s="56"/>
      <c r="E8" s="57"/>
    </row>
    <row r="9" spans="1:5" ht="18" customHeight="1">
      <c r="A9" s="54" t="s">
        <v>11</v>
      </c>
      <c r="B9" s="54">
        <v>7</v>
      </c>
      <c r="C9" s="55"/>
      <c r="D9" s="56"/>
      <c r="E9" s="57"/>
    </row>
    <row r="10" spans="1:5" ht="18" customHeight="1">
      <c r="A10" s="54" t="s">
        <v>12</v>
      </c>
      <c r="B10" s="54">
        <v>8</v>
      </c>
      <c r="C10" s="55"/>
      <c r="D10" s="56"/>
      <c r="E10" s="57"/>
    </row>
    <row r="11" spans="1:5" ht="18" customHeight="1">
      <c r="A11" s="54" t="s">
        <v>13</v>
      </c>
      <c r="B11" s="54">
        <v>9</v>
      </c>
      <c r="C11" s="55"/>
      <c r="D11" s="56"/>
      <c r="E11" s="57"/>
    </row>
    <row r="12" spans="1:5" ht="18" customHeight="1">
      <c r="A12" s="54" t="s">
        <v>16</v>
      </c>
      <c r="B12" s="54">
        <v>10</v>
      </c>
      <c r="C12" s="55"/>
      <c r="D12" s="56"/>
      <c r="E12" s="57"/>
    </row>
    <row r="13" spans="1:5" ht="18" customHeight="1">
      <c r="A13" s="54" t="s">
        <v>19</v>
      </c>
      <c r="B13" s="54">
        <v>11</v>
      </c>
      <c r="C13" s="55"/>
      <c r="D13" s="56"/>
      <c r="E13" s="57"/>
    </row>
    <row r="14" spans="1:5" ht="18" customHeight="1">
      <c r="A14" s="54" t="s">
        <v>14</v>
      </c>
      <c r="B14" s="54">
        <v>12</v>
      </c>
      <c r="C14" s="55"/>
      <c r="D14" s="56"/>
      <c r="E14" s="57"/>
    </row>
    <row r="15" spans="1:5" ht="18" customHeight="1">
      <c r="A15" s="54" t="s">
        <v>17</v>
      </c>
      <c r="B15" s="54">
        <v>13</v>
      </c>
      <c r="C15" s="55"/>
      <c r="D15" s="56"/>
      <c r="E15" s="57"/>
    </row>
    <row r="16" spans="1:5" ht="18" customHeight="1">
      <c r="A16" s="54" t="s">
        <v>20</v>
      </c>
      <c r="B16" s="54">
        <v>14</v>
      </c>
      <c r="C16" s="55"/>
      <c r="D16" s="56"/>
      <c r="E16" s="57"/>
    </row>
    <row r="17" spans="1:5" ht="18" customHeight="1">
      <c r="A17" s="54" t="s">
        <v>21</v>
      </c>
      <c r="B17" s="54">
        <v>15</v>
      </c>
      <c r="C17" s="55"/>
      <c r="D17" s="56"/>
      <c r="E17" s="57"/>
    </row>
    <row r="18" spans="1:5" ht="18" customHeight="1">
      <c r="A18" s="54" t="s">
        <v>25</v>
      </c>
      <c r="B18" s="54">
        <v>16</v>
      </c>
      <c r="C18" s="55"/>
      <c r="D18" s="56"/>
      <c r="E18" s="57"/>
    </row>
    <row r="19" spans="1:5" ht="18" customHeight="1">
      <c r="A19" s="54" t="s">
        <v>26</v>
      </c>
      <c r="B19" s="54">
        <v>17</v>
      </c>
      <c r="C19" s="55"/>
      <c r="D19" s="56"/>
      <c r="E19" s="57"/>
    </row>
    <row r="20" spans="1:5" ht="18" customHeight="1">
      <c r="A20" s="54" t="s">
        <v>27</v>
      </c>
      <c r="B20" s="54">
        <v>18</v>
      </c>
      <c r="C20" s="55"/>
      <c r="D20" s="56"/>
      <c r="E20" s="57"/>
    </row>
    <row r="21" spans="1:5" ht="18" customHeight="1">
      <c r="A21" s="54" t="s">
        <v>28</v>
      </c>
      <c r="B21" s="54">
        <v>19</v>
      </c>
      <c r="C21" s="55"/>
      <c r="D21" s="56"/>
      <c r="E21" s="57"/>
    </row>
    <row r="22" spans="1:5" ht="18" customHeight="1">
      <c r="A22" s="54" t="s">
        <v>29</v>
      </c>
      <c r="B22" s="54">
        <v>20</v>
      </c>
      <c r="C22" s="55"/>
      <c r="D22" s="56"/>
      <c r="E22" s="57"/>
    </row>
    <row r="23" spans="1:5" ht="18" customHeight="1">
      <c r="A23" s="54" t="s">
        <v>30</v>
      </c>
      <c r="B23" s="54">
        <v>21</v>
      </c>
      <c r="C23" s="55"/>
      <c r="D23" s="56"/>
      <c r="E23" s="57"/>
    </row>
    <row r="24" spans="1:5" ht="18" customHeight="1">
      <c r="A24" s="54" t="s">
        <v>31</v>
      </c>
      <c r="B24" s="54">
        <v>22</v>
      </c>
      <c r="C24" s="55"/>
      <c r="D24" s="56"/>
      <c r="E24" s="57"/>
    </row>
    <row r="25" spans="1:5" ht="18" customHeight="1">
      <c r="A25" s="54" t="s">
        <v>32</v>
      </c>
      <c r="B25" s="54">
        <v>23</v>
      </c>
      <c r="C25" s="58"/>
      <c r="D25" s="56"/>
      <c r="E25" s="57"/>
    </row>
    <row r="26" spans="1:5" ht="18" customHeight="1">
      <c r="A26" s="54" t="s">
        <v>33</v>
      </c>
      <c r="B26" s="54">
        <v>24</v>
      </c>
      <c r="C26" s="58"/>
      <c r="D26" s="56"/>
      <c r="E26" s="57"/>
    </row>
    <row r="27" spans="1:5" ht="18" customHeight="1">
      <c r="A27" s="54" t="s">
        <v>34</v>
      </c>
      <c r="B27" s="54">
        <v>25</v>
      </c>
      <c r="C27" s="58"/>
      <c r="D27" s="56"/>
      <c r="E27" s="57"/>
    </row>
    <row r="28" spans="1:5" ht="18" customHeight="1">
      <c r="A28" s="54" t="s">
        <v>35</v>
      </c>
      <c r="B28" s="54">
        <v>26</v>
      </c>
      <c r="C28" s="58"/>
      <c r="D28" s="56"/>
      <c r="E28" s="57"/>
    </row>
    <row r="29" spans="1:5" ht="18" customHeight="1">
      <c r="A29" s="54" t="s">
        <v>36</v>
      </c>
      <c r="B29" s="54">
        <v>27</v>
      </c>
      <c r="C29" s="58"/>
      <c r="D29" s="56"/>
      <c r="E29" s="57"/>
    </row>
    <row r="30" spans="1:5" ht="18" customHeight="1">
      <c r="A30" s="54" t="s">
        <v>37</v>
      </c>
      <c r="B30" s="54">
        <v>28</v>
      </c>
      <c r="C30" s="58"/>
      <c r="D30" s="56"/>
      <c r="E30" s="57"/>
    </row>
    <row r="31" spans="1:5" ht="18" customHeight="1">
      <c r="A31" s="54" t="s">
        <v>38</v>
      </c>
      <c r="B31" s="54">
        <v>29</v>
      </c>
      <c r="C31" s="58"/>
      <c r="D31" s="56"/>
      <c r="E31" s="57"/>
    </row>
    <row r="32" spans="1:5" ht="18" customHeight="1">
      <c r="A32" s="54" t="s">
        <v>39</v>
      </c>
      <c r="B32" s="54">
        <v>30</v>
      </c>
      <c r="C32" s="58"/>
      <c r="D32" s="56"/>
      <c r="E32" s="57"/>
    </row>
    <row r="33" spans="1:5" ht="18" customHeight="1">
      <c r="A33" s="54" t="s">
        <v>40</v>
      </c>
      <c r="B33" s="54">
        <v>31</v>
      </c>
      <c r="C33" s="58"/>
      <c r="D33" s="56"/>
      <c r="E33" s="57"/>
    </row>
    <row r="34" spans="1:5" ht="18" customHeight="1">
      <c r="A34" s="54" t="s">
        <v>41</v>
      </c>
      <c r="B34" s="54">
        <v>32</v>
      </c>
      <c r="C34" s="58"/>
      <c r="D34" s="56"/>
      <c r="E34" s="57"/>
    </row>
    <row r="35" spans="1:5" ht="18" customHeight="1">
      <c r="A35" s="54" t="s">
        <v>42</v>
      </c>
      <c r="B35" s="54">
        <v>33</v>
      </c>
      <c r="C35" s="58"/>
      <c r="D35" s="56"/>
      <c r="E35" s="57"/>
    </row>
    <row r="36" spans="1:5" ht="18" customHeight="1">
      <c r="A36" s="54" t="s">
        <v>43</v>
      </c>
      <c r="B36" s="54">
        <v>34</v>
      </c>
      <c r="C36" s="58"/>
      <c r="D36" s="56"/>
      <c r="E36" s="57"/>
    </row>
    <row r="37" spans="1:5" ht="18" customHeight="1">
      <c r="A37" s="54" t="s">
        <v>44</v>
      </c>
      <c r="B37" s="54">
        <v>35</v>
      </c>
      <c r="C37" s="58"/>
      <c r="D37" s="56"/>
      <c r="E37" s="57"/>
    </row>
    <row r="38" spans="1:5" ht="18" customHeight="1">
      <c r="A38" s="54" t="s">
        <v>45</v>
      </c>
      <c r="B38" s="54">
        <v>36</v>
      </c>
      <c r="C38" s="58"/>
      <c r="D38" s="56"/>
      <c r="E38" s="57"/>
    </row>
    <row r="39" spans="1:5" ht="18" customHeight="1">
      <c r="A39" s="54" t="s">
        <v>46</v>
      </c>
      <c r="B39" s="54">
        <v>37</v>
      </c>
      <c r="C39" s="58"/>
      <c r="D39" s="56"/>
      <c r="E39" s="57"/>
    </row>
    <row r="40" spans="1:5" ht="18" customHeight="1">
      <c r="A40" s="54" t="s">
        <v>47</v>
      </c>
      <c r="B40" s="54">
        <v>38</v>
      </c>
      <c r="C40" s="58"/>
      <c r="D40" s="56"/>
      <c r="E40" s="57"/>
    </row>
    <row r="41" spans="1:5" ht="18" customHeight="1">
      <c r="A41" s="54" t="s">
        <v>48</v>
      </c>
      <c r="B41" s="54">
        <v>39</v>
      </c>
      <c r="C41" s="58"/>
      <c r="D41" s="56"/>
      <c r="E41" s="57"/>
    </row>
    <row r="42" spans="1:5" ht="18" customHeight="1">
      <c r="A42" s="54" t="s">
        <v>51</v>
      </c>
      <c r="B42" s="54">
        <v>40</v>
      </c>
      <c r="C42" s="58"/>
      <c r="D42" s="56"/>
      <c r="E42" s="57"/>
    </row>
    <row r="43" spans="1:5" ht="25.5" customHeight="1">
      <c r="A43" s="54" t="s">
        <v>53</v>
      </c>
      <c r="B43" s="54">
        <v>41</v>
      </c>
      <c r="C43" s="55"/>
      <c r="D43" s="56"/>
      <c r="E43" s="57"/>
    </row>
    <row r="44" spans="1:5" ht="25.5" customHeight="1">
      <c r="A44" t="s">
        <v>55</v>
      </c>
      <c r="B44" s="54"/>
      <c r="C44" s="55"/>
      <c r="D44" s="56"/>
      <c r="E44" s="57"/>
    </row>
    <row r="45" spans="1:5" ht="18" customHeight="1">
      <c r="A45" s="54" t="s">
        <v>57</v>
      </c>
      <c r="B45" s="54">
        <v>42</v>
      </c>
      <c r="C45" s="55"/>
      <c r="D45" s="56"/>
      <c r="E45" s="57"/>
    </row>
    <row r="46" spans="1:5" ht="18" customHeight="1">
      <c r="A46" s="54" t="s">
        <v>58</v>
      </c>
      <c r="B46" s="54">
        <v>43</v>
      </c>
      <c r="C46" s="55"/>
      <c r="D46" s="56"/>
      <c r="E46" s="57"/>
    </row>
    <row r="47" spans="1:5" ht="18" customHeight="1">
      <c r="A47" t="s">
        <v>59</v>
      </c>
      <c r="B47" s="54"/>
      <c r="C47" s="55"/>
      <c r="D47" s="56"/>
      <c r="E47" s="57"/>
    </row>
    <row r="48" spans="1:5" ht="18" customHeight="1">
      <c r="A48" t="s">
        <v>60</v>
      </c>
      <c r="B48" s="54"/>
      <c r="C48" s="55"/>
      <c r="D48" s="56"/>
      <c r="E48" s="57"/>
    </row>
    <row r="49" spans="1:5" ht="18" customHeight="1">
      <c r="A49" t="s">
        <v>61</v>
      </c>
      <c r="B49" s="54"/>
      <c r="C49" s="55"/>
      <c r="D49" s="56"/>
      <c r="E49" s="57"/>
    </row>
    <row r="50" spans="1:5" ht="18" customHeight="1">
      <c r="A50" s="54" t="s">
        <v>62</v>
      </c>
      <c r="B50" s="54">
        <v>44</v>
      </c>
      <c r="C50" s="55"/>
      <c r="D50" s="56"/>
      <c r="E50" s="57"/>
    </row>
    <row r="51" spans="1:5" ht="18" customHeight="1">
      <c r="A51" s="54" t="s">
        <v>63</v>
      </c>
      <c r="B51" s="54">
        <v>45</v>
      </c>
      <c r="C51" s="55"/>
      <c r="D51" s="56"/>
      <c r="E51" s="57"/>
    </row>
    <row r="52" spans="1:5" ht="18" customHeight="1">
      <c r="A52" s="59" t="s">
        <v>64</v>
      </c>
      <c r="B52" s="59">
        <v>46</v>
      </c>
      <c r="C52" s="55"/>
      <c r="D52" s="56"/>
      <c r="E52" s="57"/>
    </row>
    <row r="53" spans="1:5" ht="18" customHeight="1">
      <c r="A53" s="54" t="s">
        <v>65</v>
      </c>
      <c r="B53" s="54">
        <v>47</v>
      </c>
      <c r="C53" s="55"/>
      <c r="D53" s="56"/>
      <c r="E53" s="57"/>
    </row>
    <row r="54" spans="1:5" ht="18" customHeight="1">
      <c r="A54" s="54" t="s">
        <v>66</v>
      </c>
      <c r="B54" s="54"/>
      <c r="C54" s="55"/>
      <c r="D54" s="56"/>
      <c r="E54" s="57"/>
    </row>
    <row r="55" spans="1:5" ht="18" customHeight="1">
      <c r="A55" s="54" t="s">
        <v>67</v>
      </c>
      <c r="B55" s="54"/>
      <c r="C55" s="55"/>
      <c r="D55" s="56"/>
      <c r="E55" s="57"/>
    </row>
    <row r="56" spans="1:5" ht="18" customHeight="1">
      <c r="A56" s="54" t="s">
        <v>69</v>
      </c>
      <c r="B56" s="54">
        <v>48</v>
      </c>
      <c r="C56" s="55"/>
      <c r="D56" s="56"/>
      <c r="E56" s="57"/>
    </row>
    <row r="57" spans="1:5" ht="18" customHeight="1">
      <c r="A57" s="54" t="s">
        <v>71</v>
      </c>
      <c r="B57" s="54">
        <v>49</v>
      </c>
      <c r="C57" s="55"/>
      <c r="D57" s="56"/>
      <c r="E57" s="57"/>
    </row>
    <row r="58" spans="1:5" ht="18" customHeight="1">
      <c r="A58" s="54" t="s">
        <v>73</v>
      </c>
      <c r="B58" s="54">
        <v>50</v>
      </c>
      <c r="C58" s="55"/>
      <c r="D58" s="56"/>
      <c r="E58" s="57"/>
    </row>
    <row r="59" spans="1:5" ht="18" customHeight="1">
      <c r="A59" s="54" t="s">
        <v>75</v>
      </c>
      <c r="B59" s="54">
        <v>51</v>
      </c>
      <c r="C59" s="55"/>
      <c r="D59" s="56"/>
      <c r="E59" s="57"/>
    </row>
    <row r="60" spans="1:5" ht="18" customHeight="1">
      <c r="A60" s="54" t="s">
        <v>78</v>
      </c>
      <c r="B60" s="54">
        <v>52</v>
      </c>
      <c r="C60" s="55"/>
      <c r="D60" s="56"/>
      <c r="E60" s="57"/>
    </row>
    <row r="61" spans="1:5" ht="18" customHeight="1">
      <c r="A61" s="54" t="s">
        <v>80</v>
      </c>
      <c r="B61" s="54">
        <v>53</v>
      </c>
      <c r="C61" s="55"/>
      <c r="D61" s="56"/>
      <c r="E61" s="57"/>
    </row>
    <row r="62" spans="1:5" ht="18" customHeight="1">
      <c r="A62" s="54" t="s">
        <v>83</v>
      </c>
      <c r="B62" s="54"/>
      <c r="C62" s="55"/>
      <c r="D62" s="56"/>
      <c r="E62" s="57"/>
    </row>
    <row r="63" spans="1:5" ht="18" customHeight="1">
      <c r="A63" s="54" t="s">
        <v>82</v>
      </c>
      <c r="B63" s="54">
        <v>54</v>
      </c>
      <c r="C63" s="55"/>
      <c r="D63" s="56"/>
      <c r="E63" s="57"/>
    </row>
    <row r="64" spans="1:5" ht="18" customHeight="1">
      <c r="A64" s="54" t="s">
        <v>87</v>
      </c>
      <c r="B64" s="54">
        <v>55</v>
      </c>
      <c r="C64" s="55"/>
      <c r="D64" s="56"/>
      <c r="E64" s="57"/>
    </row>
    <row r="65" spans="1:5" ht="18" customHeight="1">
      <c r="A65" s="54" t="s">
        <v>85</v>
      </c>
      <c r="B65" s="54">
        <v>56</v>
      </c>
      <c r="C65" s="55"/>
      <c r="D65" s="56"/>
      <c r="E65" s="57"/>
    </row>
    <row r="66" spans="1:5" ht="18" customHeight="1">
      <c r="A66" s="54" t="s">
        <v>86</v>
      </c>
      <c r="B66" s="54">
        <v>57</v>
      </c>
      <c r="C66" s="55"/>
      <c r="D66" s="56"/>
      <c r="E66" s="57"/>
    </row>
    <row r="67" spans="1:5" ht="18" customHeight="1">
      <c r="A67" s="54" t="s">
        <v>89</v>
      </c>
      <c r="B67" s="54">
        <v>58</v>
      </c>
      <c r="C67" s="55"/>
      <c r="D67" s="56"/>
      <c r="E67" s="57"/>
    </row>
    <row r="68" spans="1:5" ht="18" customHeight="1">
      <c r="A68" s="54" t="s">
        <v>92</v>
      </c>
      <c r="B68" s="54">
        <v>59</v>
      </c>
      <c r="C68" s="55"/>
      <c r="D68" s="56"/>
      <c r="E68" s="57"/>
    </row>
    <row r="69" spans="1:5" ht="18" customHeight="1">
      <c r="A69" s="54" t="s">
        <v>94</v>
      </c>
      <c r="B69" s="54">
        <v>60</v>
      </c>
      <c r="C69" s="55"/>
      <c r="D69" s="56"/>
      <c r="E69" s="57"/>
    </row>
    <row r="70" spans="1:5" ht="18" customHeight="1">
      <c r="A70" s="54" t="s">
        <v>97</v>
      </c>
      <c r="B70" s="54"/>
      <c r="C70" s="55"/>
      <c r="D70" s="56"/>
      <c r="E70" s="57"/>
    </row>
    <row r="71" spans="1:5" ht="18" customHeight="1">
      <c r="A71" s="54" t="s">
        <v>100</v>
      </c>
      <c r="B71" s="54">
        <v>61</v>
      </c>
      <c r="C71" s="55"/>
      <c r="D71" s="56"/>
      <c r="E71" s="57"/>
    </row>
    <row r="72" spans="1:5" ht="18" customHeight="1">
      <c r="A72" s="54" t="s">
        <v>99</v>
      </c>
      <c r="B72" s="54"/>
      <c r="C72" s="55"/>
      <c r="D72" s="56"/>
      <c r="E72" s="57"/>
    </row>
    <row r="75" spans="1:5" ht="18" customHeight="1">
      <c r="C75" t="s">
        <v>103</v>
      </c>
    </row>
  </sheetData>
  <mergeCells count="1">
    <mergeCell ref="A1:E1"/>
  </mergeCells>
  <phoneticPr fontId="12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"/>
  <sheetViews>
    <sheetView zoomScale="85" zoomScaleNormal="85" workbookViewId="0">
      <selection activeCell="C47" sqref="C47"/>
    </sheetView>
  </sheetViews>
  <sheetFormatPr defaultColWidth="9" defaultRowHeight="19.5" customHeight="1"/>
  <cols>
    <col min="1" max="1" width="42.08984375" style="1" customWidth="1"/>
    <col min="2" max="2" width="9" style="1"/>
    <col min="3" max="3" width="19.36328125" style="45" customWidth="1"/>
    <col min="4" max="4" width="17.26953125" style="1" customWidth="1"/>
    <col min="5" max="5" width="26.6328125" style="1" customWidth="1"/>
    <col min="6" max="6" width="9" style="1"/>
    <col min="7" max="7" width="15" style="1" customWidth="1"/>
    <col min="8" max="8" width="11.6328125" style="1" customWidth="1"/>
    <col min="9" max="9" width="16.08984375" style="1" customWidth="1"/>
    <col min="10" max="16384" width="9" style="1"/>
  </cols>
  <sheetData>
    <row r="2" spans="1:9" ht="19.5" customHeight="1">
      <c r="A2" s="46" t="s">
        <v>0</v>
      </c>
      <c r="B2" s="46" t="s">
        <v>1</v>
      </c>
      <c r="C2" s="47" t="s">
        <v>3</v>
      </c>
      <c r="D2" s="46" t="s">
        <v>4</v>
      </c>
      <c r="E2" s="46" t="s">
        <v>104</v>
      </c>
    </row>
    <row r="3" spans="1:9" ht="19.5" customHeight="1">
      <c r="A3" s="46" t="s">
        <v>105</v>
      </c>
      <c r="B3" s="46">
        <v>1</v>
      </c>
      <c r="C3" s="47" t="s">
        <v>106</v>
      </c>
      <c r="D3" s="48" t="s">
        <v>106</v>
      </c>
      <c r="E3" s="46" t="s">
        <v>106</v>
      </c>
    </row>
    <row r="4" spans="1:9" ht="19.5" customHeight="1">
      <c r="A4" s="46" t="s">
        <v>107</v>
      </c>
      <c r="B4" s="46">
        <v>2</v>
      </c>
      <c r="C4" s="47"/>
      <c r="D4" s="47"/>
      <c r="E4" s="49"/>
    </row>
    <row r="5" spans="1:9" ht="19.5" customHeight="1">
      <c r="A5" s="46" t="s">
        <v>108</v>
      </c>
      <c r="B5" s="46">
        <v>3</v>
      </c>
      <c r="C5" s="47"/>
      <c r="D5" s="47"/>
      <c r="E5" s="49"/>
    </row>
    <row r="6" spans="1:9" ht="19.5" customHeight="1">
      <c r="A6" s="46" t="s">
        <v>109</v>
      </c>
      <c r="B6" s="46">
        <v>4</v>
      </c>
      <c r="C6" s="47"/>
      <c r="D6" s="47"/>
      <c r="E6" s="49"/>
      <c r="G6" s="50"/>
    </row>
    <row r="7" spans="1:9" ht="19.5" customHeight="1">
      <c r="A7" s="46" t="s">
        <v>110</v>
      </c>
      <c r="B7" s="46">
        <v>5</v>
      </c>
      <c r="C7" s="47"/>
      <c r="D7" s="47"/>
      <c r="E7" s="49"/>
      <c r="G7" s="50"/>
    </row>
    <row r="8" spans="1:9" ht="19.5" customHeight="1">
      <c r="A8" s="46" t="s">
        <v>111</v>
      </c>
      <c r="B8" s="46">
        <v>6</v>
      </c>
      <c r="C8" s="47"/>
      <c r="D8" s="47"/>
      <c r="E8" s="49"/>
      <c r="H8" s="50"/>
    </row>
    <row r="9" spans="1:9" ht="19.5" customHeight="1">
      <c r="A9" s="46" t="s">
        <v>108</v>
      </c>
      <c r="B9" s="46">
        <v>7</v>
      </c>
      <c r="C9" s="47"/>
      <c r="D9" s="47"/>
      <c r="E9" s="49"/>
      <c r="G9" s="50"/>
      <c r="H9" s="50"/>
      <c r="I9" s="53"/>
    </row>
    <row r="10" spans="1:9" ht="19.5" customHeight="1">
      <c r="A10" s="46" t="s">
        <v>109</v>
      </c>
      <c r="B10" s="46">
        <v>8</v>
      </c>
      <c r="C10" s="47"/>
      <c r="D10" s="47"/>
      <c r="E10" s="49"/>
    </row>
    <row r="11" spans="1:9" ht="19.5" customHeight="1">
      <c r="A11" s="46" t="s">
        <v>110</v>
      </c>
      <c r="B11" s="46">
        <v>9</v>
      </c>
      <c r="C11" s="47"/>
      <c r="D11" s="47"/>
      <c r="E11" s="49"/>
    </row>
    <row r="12" spans="1:9" ht="19.5" customHeight="1">
      <c r="A12" s="46" t="s">
        <v>112</v>
      </c>
      <c r="B12" s="46">
        <v>10</v>
      </c>
      <c r="C12" s="47"/>
      <c r="D12" s="47"/>
      <c r="E12" s="49"/>
    </row>
    <row r="13" spans="1:9" ht="19.5" customHeight="1">
      <c r="A13" s="46" t="s">
        <v>113</v>
      </c>
      <c r="B13" s="46">
        <v>11</v>
      </c>
      <c r="C13" s="47"/>
      <c r="D13" s="47"/>
      <c r="E13" s="49"/>
    </row>
    <row r="14" spans="1:9" ht="19.5" customHeight="1">
      <c r="A14" s="46" t="s">
        <v>114</v>
      </c>
      <c r="B14" s="46">
        <v>12</v>
      </c>
      <c r="C14" s="47"/>
      <c r="D14" s="47"/>
      <c r="E14" s="49"/>
    </row>
    <row r="15" spans="1:9" ht="19.5" customHeight="1">
      <c r="A15" s="46" t="s">
        <v>115</v>
      </c>
      <c r="B15" s="46">
        <v>13</v>
      </c>
      <c r="C15" s="47"/>
      <c r="D15" s="47"/>
      <c r="E15" s="49"/>
    </row>
    <row r="16" spans="1:9" ht="19.5" customHeight="1">
      <c r="A16" s="46" t="s">
        <v>116</v>
      </c>
      <c r="B16" s="46">
        <v>14</v>
      </c>
      <c r="C16" s="47"/>
      <c r="D16" s="47"/>
      <c r="E16" s="49"/>
    </row>
    <row r="17" spans="1:8" ht="19.5" customHeight="1">
      <c r="A17" s="46" t="s">
        <v>117</v>
      </c>
      <c r="B17" s="46">
        <v>15</v>
      </c>
      <c r="C17" s="47"/>
      <c r="D17" s="47"/>
      <c r="E17" s="49"/>
    </row>
    <row r="18" spans="1:8" ht="19.5" customHeight="1">
      <c r="A18" s="46" t="s">
        <v>118</v>
      </c>
      <c r="B18" s="46">
        <v>16</v>
      </c>
      <c r="C18" s="47"/>
      <c r="D18" s="47"/>
      <c r="E18" s="49"/>
      <c r="H18" s="51"/>
    </row>
    <row r="19" spans="1:8" ht="19.5" customHeight="1">
      <c r="A19" s="46" t="s">
        <v>119</v>
      </c>
      <c r="B19" s="46">
        <v>17</v>
      </c>
      <c r="C19" s="52"/>
      <c r="D19" s="52"/>
      <c r="E19" s="49"/>
      <c r="H19" s="51"/>
    </row>
    <row r="20" spans="1:8" ht="19.5" customHeight="1">
      <c r="A20" s="46" t="s">
        <v>120</v>
      </c>
      <c r="B20" s="46">
        <v>18</v>
      </c>
      <c r="C20" s="47"/>
      <c r="D20" s="47"/>
      <c r="E20" s="49"/>
      <c r="H20" s="51"/>
    </row>
    <row r="21" spans="1:8" ht="19.5" customHeight="1">
      <c r="A21" s="46" t="s">
        <v>121</v>
      </c>
      <c r="B21" s="46">
        <v>19</v>
      </c>
      <c r="C21" s="47"/>
      <c r="D21" s="47"/>
      <c r="E21" s="49"/>
    </row>
    <row r="22" spans="1:8" ht="19.5" customHeight="1">
      <c r="A22" s="46" t="s">
        <v>122</v>
      </c>
      <c r="B22" s="46">
        <v>20</v>
      </c>
      <c r="C22" s="52"/>
      <c r="D22" s="52"/>
      <c r="E22" s="49"/>
    </row>
    <row r="23" spans="1:8" ht="19.5" customHeight="1">
      <c r="A23" s="46" t="s">
        <v>123</v>
      </c>
      <c r="B23" s="46">
        <v>21</v>
      </c>
      <c r="C23" s="47"/>
      <c r="D23" s="47"/>
      <c r="E23" s="49"/>
    </row>
    <row r="24" spans="1:8" ht="19.5" customHeight="1">
      <c r="A24" s="46" t="s">
        <v>124</v>
      </c>
      <c r="B24" s="46">
        <v>22</v>
      </c>
      <c r="C24" s="47"/>
      <c r="D24" s="47"/>
      <c r="E24" s="49"/>
    </row>
    <row r="25" spans="1:8" ht="19.5" customHeight="1">
      <c r="A25" s="46" t="s">
        <v>125</v>
      </c>
      <c r="B25" s="46">
        <v>23</v>
      </c>
      <c r="C25" s="47"/>
      <c r="D25" s="47"/>
      <c r="E25" s="49"/>
    </row>
    <row r="26" spans="1:8" ht="19.5" customHeight="1">
      <c r="A26" s="46" t="s">
        <v>126</v>
      </c>
      <c r="B26" s="46">
        <v>24</v>
      </c>
      <c r="C26" s="47"/>
      <c r="D26" s="47"/>
      <c r="E26" s="49"/>
      <c r="H26" s="51"/>
    </row>
    <row r="27" spans="1:8" ht="19.5" customHeight="1">
      <c r="A27" s="46" t="s">
        <v>127</v>
      </c>
      <c r="B27" s="46">
        <v>25</v>
      </c>
      <c r="C27" s="47"/>
      <c r="D27" s="47"/>
      <c r="E27" s="49"/>
      <c r="H27" s="51"/>
    </row>
    <row r="28" spans="1:8" ht="19.5" customHeight="1">
      <c r="A28" s="46" t="s">
        <v>128</v>
      </c>
      <c r="B28" s="46">
        <v>26</v>
      </c>
      <c r="C28" s="47"/>
      <c r="D28" s="47"/>
      <c r="E28" s="49"/>
    </row>
    <row r="29" spans="1:8" ht="19.5" customHeight="1">
      <c r="A29" s="46" t="s">
        <v>129</v>
      </c>
      <c r="B29" s="46">
        <v>27</v>
      </c>
      <c r="C29" s="47"/>
      <c r="D29" s="47"/>
      <c r="E29" s="49"/>
    </row>
    <row r="30" spans="1:8" ht="19.5" customHeight="1">
      <c r="A30" s="46" t="s">
        <v>130</v>
      </c>
      <c r="B30" s="46">
        <v>28</v>
      </c>
      <c r="C30" s="47"/>
      <c r="D30" s="47"/>
      <c r="E30" s="49"/>
    </row>
    <row r="31" spans="1:8" ht="19.5" customHeight="1">
      <c r="A31" s="46" t="s">
        <v>131</v>
      </c>
      <c r="B31" s="46">
        <v>29</v>
      </c>
      <c r="C31" s="47"/>
      <c r="D31" s="47"/>
      <c r="E31" s="49"/>
    </row>
    <row r="32" spans="1:8" ht="19.5" customHeight="1">
      <c r="A32" s="46" t="s">
        <v>132</v>
      </c>
      <c r="B32" s="46">
        <v>30</v>
      </c>
      <c r="C32" s="47"/>
      <c r="D32" s="47"/>
      <c r="E32" s="49"/>
    </row>
    <row r="33" spans="1:5" ht="19.5" customHeight="1">
      <c r="A33" s="46" t="s">
        <v>133</v>
      </c>
      <c r="B33" s="46">
        <v>31</v>
      </c>
      <c r="C33" s="47"/>
      <c r="D33" s="47"/>
      <c r="E33" s="49"/>
    </row>
    <row r="34" spans="1:5" ht="19.5" customHeight="1">
      <c r="A34" s="46" t="s">
        <v>134</v>
      </c>
      <c r="B34" s="46">
        <v>32</v>
      </c>
      <c r="C34" s="47"/>
      <c r="D34" s="47"/>
      <c r="E34" s="49"/>
    </row>
    <row r="35" spans="1:5" ht="19.5" customHeight="1">
      <c r="A35" s="46" t="s">
        <v>135</v>
      </c>
      <c r="B35" s="46">
        <v>33</v>
      </c>
      <c r="C35" s="47"/>
      <c r="D35" s="47"/>
      <c r="E35" s="49"/>
    </row>
  </sheetData>
  <phoneticPr fontId="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8"/>
  <sheetViews>
    <sheetView zoomScale="115" zoomScaleNormal="115" workbookViewId="0">
      <selection activeCell="C35" sqref="C35"/>
    </sheetView>
  </sheetViews>
  <sheetFormatPr defaultColWidth="9" defaultRowHeight="18" customHeight="1"/>
  <cols>
    <col min="1" max="1" width="40.90625" customWidth="1"/>
    <col min="2" max="2" width="14.26953125" customWidth="1"/>
    <col min="3" max="3" width="37" customWidth="1"/>
  </cols>
  <sheetData>
    <row r="1" spans="1:3" ht="18" customHeight="1">
      <c r="A1" s="39" t="s">
        <v>136</v>
      </c>
      <c r="B1" s="39" t="s">
        <v>137</v>
      </c>
      <c r="C1" s="39" t="s">
        <v>138</v>
      </c>
    </row>
    <row r="2" spans="1:3" ht="18" customHeight="1">
      <c r="A2" s="39" t="s">
        <v>139</v>
      </c>
      <c r="B2" s="39"/>
      <c r="C2" s="39"/>
    </row>
    <row r="3" spans="1:3" ht="18" customHeight="1">
      <c r="A3" s="39" t="s">
        <v>140</v>
      </c>
      <c r="B3" s="39"/>
      <c r="C3" s="39"/>
    </row>
    <row r="4" spans="1:3" ht="18" customHeight="1">
      <c r="A4" s="39" t="s">
        <v>141</v>
      </c>
      <c r="B4" s="42"/>
      <c r="C4" s="39"/>
    </row>
    <row r="5" spans="1:3" ht="18" customHeight="1">
      <c r="A5" s="39" t="s">
        <v>142</v>
      </c>
      <c r="B5" s="39"/>
      <c r="C5" s="39"/>
    </row>
    <row r="6" spans="1:3" ht="18" customHeight="1">
      <c r="A6" s="39" t="s">
        <v>143</v>
      </c>
      <c r="B6" s="43"/>
      <c r="C6" s="39"/>
    </row>
    <row r="7" spans="1:3" ht="18" customHeight="1">
      <c r="A7" s="39" t="s">
        <v>144</v>
      </c>
      <c r="B7" s="39"/>
      <c r="C7" s="39"/>
    </row>
    <row r="8" spans="1:3" ht="18" customHeight="1">
      <c r="A8" s="39" t="s">
        <v>145</v>
      </c>
      <c r="B8" s="39"/>
      <c r="C8" s="39"/>
    </row>
    <row r="9" spans="1:3" ht="18" customHeight="1">
      <c r="A9" s="39" t="s">
        <v>146</v>
      </c>
      <c r="B9" s="44"/>
      <c r="C9" s="39"/>
    </row>
    <row r="10" spans="1:3" ht="18" customHeight="1">
      <c r="A10" s="39" t="s">
        <v>147</v>
      </c>
      <c r="B10" s="44"/>
      <c r="C10" s="39"/>
    </row>
    <row r="11" spans="1:3" ht="18" customHeight="1">
      <c r="A11" s="39" t="s">
        <v>148</v>
      </c>
      <c r="B11" s="44"/>
      <c r="C11" s="39"/>
    </row>
    <row r="12" spans="1:3" ht="18" customHeight="1">
      <c r="A12" s="39" t="s">
        <v>149</v>
      </c>
      <c r="B12" s="44"/>
      <c r="C12" s="39"/>
    </row>
    <row r="13" spans="1:3" ht="18" customHeight="1">
      <c r="A13" s="39" t="s">
        <v>150</v>
      </c>
      <c r="B13" s="44"/>
      <c r="C13" s="39"/>
    </row>
    <row r="14" spans="1:3" ht="18" customHeight="1">
      <c r="A14" s="39" t="s">
        <v>151</v>
      </c>
      <c r="B14" s="43"/>
      <c r="C14" s="39"/>
    </row>
    <row r="15" spans="1:3" ht="18" customHeight="1">
      <c r="A15" s="39" t="s">
        <v>152</v>
      </c>
      <c r="B15" s="39"/>
      <c r="C15" s="39"/>
    </row>
    <row r="16" spans="1:3" ht="18" customHeight="1">
      <c r="A16" s="39" t="s">
        <v>153</v>
      </c>
      <c r="B16" s="39"/>
      <c r="C16" s="39"/>
    </row>
    <row r="17" spans="1:3" ht="18" customHeight="1">
      <c r="A17" s="39"/>
      <c r="B17" s="39"/>
      <c r="C17" s="39"/>
    </row>
    <row r="18" spans="1:3" ht="18" customHeight="1">
      <c r="A18" s="39"/>
      <c r="B18" s="39"/>
      <c r="C18" s="39"/>
    </row>
    <row r="19" spans="1:3" ht="18" customHeight="1">
      <c r="A19" s="39"/>
      <c r="B19" s="39"/>
      <c r="C19" s="39"/>
    </row>
    <row r="20" spans="1:3" ht="18" customHeight="1">
      <c r="A20" s="39"/>
      <c r="B20" s="39"/>
      <c r="C20" s="39"/>
    </row>
    <row r="21" spans="1:3" ht="18" customHeight="1">
      <c r="A21" s="39"/>
      <c r="B21" s="39"/>
      <c r="C21" s="39"/>
    </row>
    <row r="22" spans="1:3" ht="18" customHeight="1">
      <c r="A22" s="39"/>
      <c r="B22" s="39"/>
      <c r="C22" s="39"/>
    </row>
    <row r="23" spans="1:3" ht="18" customHeight="1">
      <c r="A23" s="39" t="s">
        <v>154</v>
      </c>
      <c r="B23" s="39"/>
      <c r="C23" s="39"/>
    </row>
    <row r="24" spans="1:3" ht="18" customHeight="1">
      <c r="A24" s="39" t="s">
        <v>155</v>
      </c>
      <c r="B24" s="42"/>
      <c r="C24" s="39"/>
    </row>
    <row r="25" spans="1:3" ht="18" customHeight="1">
      <c r="A25" s="39" t="s">
        <v>156</v>
      </c>
      <c r="B25" s="39"/>
      <c r="C25" s="39"/>
    </row>
    <row r="26" spans="1:3" ht="18" customHeight="1">
      <c r="A26" s="39" t="s">
        <v>157</v>
      </c>
      <c r="B26" s="39"/>
      <c r="C26" s="39"/>
    </row>
    <row r="27" spans="1:3" ht="18" customHeight="1">
      <c r="A27" s="39" t="s">
        <v>158</v>
      </c>
      <c r="B27" s="39"/>
      <c r="C27" s="39"/>
    </row>
    <row r="28" spans="1:3" ht="18" customHeight="1">
      <c r="A28" s="39" t="s">
        <v>159</v>
      </c>
      <c r="B28" s="39"/>
      <c r="C28" s="39"/>
    </row>
    <row r="29" spans="1:3" ht="18" customHeight="1">
      <c r="A29" s="39" t="s">
        <v>160</v>
      </c>
      <c r="B29" s="44"/>
      <c r="C29" s="39"/>
    </row>
    <row r="30" spans="1:3" ht="18" customHeight="1">
      <c r="A30" s="39" t="s">
        <v>161</v>
      </c>
      <c r="B30" s="44"/>
      <c r="C30" s="39"/>
    </row>
    <row r="31" spans="1:3" ht="18" customHeight="1">
      <c r="A31" s="39" t="s">
        <v>162</v>
      </c>
      <c r="B31" s="44"/>
      <c r="C31" s="39"/>
    </row>
    <row r="32" spans="1:3" ht="18" customHeight="1">
      <c r="A32" s="39" t="s">
        <v>163</v>
      </c>
      <c r="B32" s="44"/>
      <c r="C32" s="39"/>
    </row>
    <row r="33" spans="1:3" ht="18" customHeight="1">
      <c r="A33" s="39" t="s">
        <v>164</v>
      </c>
      <c r="B33" s="44"/>
      <c r="C33" s="39"/>
    </row>
    <row r="34" spans="1:3" ht="18" customHeight="1">
      <c r="A34" s="39" t="s">
        <v>165</v>
      </c>
      <c r="B34" s="39"/>
      <c r="C34" s="39"/>
    </row>
    <row r="35" spans="1:3" ht="18" customHeight="1">
      <c r="A35" s="39" t="s">
        <v>166</v>
      </c>
      <c r="B35" s="39"/>
      <c r="C35" s="39"/>
    </row>
    <row r="36" spans="1:3" ht="18" customHeight="1">
      <c r="A36" s="39" t="s">
        <v>167</v>
      </c>
      <c r="B36" s="39"/>
      <c r="C36" s="39"/>
    </row>
    <row r="37" spans="1:3" ht="18" customHeight="1">
      <c r="A37" s="39" t="s">
        <v>168</v>
      </c>
      <c r="B37" s="39"/>
      <c r="C37" s="39"/>
    </row>
    <row r="38" spans="1:3" ht="18" customHeight="1">
      <c r="A38" s="39"/>
      <c r="B38" s="39"/>
      <c r="C38" s="39"/>
    </row>
    <row r="39" spans="1:3" ht="18" customHeight="1">
      <c r="A39" s="39"/>
      <c r="B39" s="39"/>
      <c r="C39" s="39"/>
    </row>
    <row r="40" spans="1:3" ht="18" customHeight="1">
      <c r="A40" s="39"/>
      <c r="B40" s="39"/>
      <c r="C40" s="39"/>
    </row>
    <row r="41" spans="1:3" ht="18" customHeight="1">
      <c r="A41" s="39"/>
      <c r="B41" s="39"/>
      <c r="C41" s="39"/>
    </row>
    <row r="42" spans="1:3" ht="18" customHeight="1">
      <c r="A42" s="39"/>
      <c r="B42" s="39"/>
      <c r="C42" s="39"/>
    </row>
    <row r="43" spans="1:3" ht="18" customHeight="1">
      <c r="A43" s="39"/>
      <c r="B43" s="39"/>
      <c r="C43" s="39"/>
    </row>
    <row r="44" spans="1:3" ht="18" customHeight="1">
      <c r="A44" s="39" t="s">
        <v>169</v>
      </c>
      <c r="B44" s="39"/>
      <c r="C44" s="39"/>
    </row>
    <row r="45" spans="1:3" ht="18" customHeight="1">
      <c r="A45" s="39" t="s">
        <v>170</v>
      </c>
      <c r="B45" s="39"/>
      <c r="C45" s="39"/>
    </row>
    <row r="46" spans="1:3" ht="18" customHeight="1">
      <c r="A46" s="39" t="s">
        <v>171</v>
      </c>
      <c r="B46" s="39"/>
      <c r="C46" s="39"/>
    </row>
    <row r="47" spans="1:3" ht="18" customHeight="1">
      <c r="A47" s="39" t="s">
        <v>172</v>
      </c>
      <c r="B47" s="39"/>
      <c r="C47" s="39"/>
    </row>
    <row r="48" spans="1:3" ht="18" customHeight="1">
      <c r="A48" s="39" t="s">
        <v>173</v>
      </c>
      <c r="B48" s="39"/>
      <c r="C48" s="39"/>
    </row>
  </sheetData>
  <phoneticPr fontId="1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3"/>
  <sheetViews>
    <sheetView topLeftCell="A19" workbookViewId="0">
      <selection activeCell="D34" sqref="D34:H47"/>
    </sheetView>
  </sheetViews>
  <sheetFormatPr defaultColWidth="9" defaultRowHeight="20.25" customHeight="1"/>
  <cols>
    <col min="1" max="1" width="18.453125" customWidth="1"/>
    <col min="2" max="2" width="5.26953125" customWidth="1"/>
    <col min="3" max="3" width="7.08984375" customWidth="1"/>
    <col min="6" max="7" width="11" customWidth="1"/>
    <col min="8" max="8" width="18.36328125" customWidth="1"/>
  </cols>
  <sheetData>
    <row r="1" spans="1:8" ht="20.25" customHeigh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174</v>
      </c>
      <c r="G1" s="39" t="s">
        <v>175</v>
      </c>
      <c r="H1" s="39" t="s">
        <v>176</v>
      </c>
    </row>
    <row r="2" spans="1:8" ht="20.25" customHeight="1">
      <c r="A2" s="39" t="s">
        <v>177</v>
      </c>
      <c r="B2" s="39">
        <v>1</v>
      </c>
      <c r="C2" s="40"/>
      <c r="D2" s="41"/>
      <c r="E2" s="40"/>
      <c r="F2" s="39"/>
      <c r="G2" s="41"/>
      <c r="H2" s="40"/>
    </row>
    <row r="3" spans="1:8" ht="20.25" customHeight="1">
      <c r="A3" s="39" t="s">
        <v>178</v>
      </c>
      <c r="B3" s="39">
        <v>2</v>
      </c>
      <c r="C3" s="40"/>
      <c r="D3" s="40"/>
      <c r="E3" s="40"/>
      <c r="F3" s="39"/>
      <c r="G3" s="40"/>
      <c r="H3" s="40"/>
    </row>
    <row r="4" spans="1:8" ht="20.25" customHeight="1">
      <c r="A4" s="39" t="s">
        <v>179</v>
      </c>
      <c r="B4" s="39">
        <v>3</v>
      </c>
      <c r="C4" s="40"/>
      <c r="D4" s="41"/>
      <c r="E4" s="40"/>
      <c r="F4" s="39"/>
      <c r="G4" s="41"/>
      <c r="H4" s="40"/>
    </row>
    <row r="5" spans="1:8" ht="20.25" customHeight="1">
      <c r="A5" s="39" t="s">
        <v>180</v>
      </c>
      <c r="B5" s="39">
        <v>4</v>
      </c>
      <c r="C5" s="40"/>
      <c r="D5" s="40"/>
      <c r="E5" s="40"/>
      <c r="F5" s="39"/>
      <c r="G5" s="40"/>
      <c r="H5" s="40"/>
    </row>
    <row r="6" spans="1:8" ht="20.25" customHeight="1">
      <c r="A6" s="39" t="s">
        <v>181</v>
      </c>
      <c r="B6" s="39">
        <v>5</v>
      </c>
      <c r="C6" s="40"/>
      <c r="D6" s="40"/>
      <c r="E6" s="40"/>
      <c r="F6" s="39"/>
      <c r="G6" s="40"/>
      <c r="H6" s="40"/>
    </row>
    <row r="7" spans="1:8" ht="20.25" customHeight="1">
      <c r="A7" s="39" t="s">
        <v>182</v>
      </c>
      <c r="B7" s="39">
        <v>6</v>
      </c>
      <c r="C7" s="40"/>
      <c r="D7" s="40"/>
      <c r="E7" s="40"/>
      <c r="F7" s="39"/>
      <c r="G7" s="40"/>
      <c r="H7" s="40"/>
    </row>
    <row r="8" spans="1:8" ht="20.25" customHeight="1">
      <c r="A8" s="39" t="s">
        <v>183</v>
      </c>
      <c r="B8" s="39">
        <v>7</v>
      </c>
      <c r="C8" s="40"/>
      <c r="D8" s="41"/>
      <c r="E8" s="41"/>
      <c r="F8" s="39"/>
      <c r="G8" s="41"/>
      <c r="H8" s="40"/>
    </row>
    <row r="9" spans="1:8" ht="20.25" customHeight="1">
      <c r="A9" s="39" t="s">
        <v>184</v>
      </c>
      <c r="B9" s="39">
        <v>8</v>
      </c>
      <c r="C9" s="40"/>
      <c r="D9" s="41"/>
      <c r="E9" s="40"/>
      <c r="F9" s="39"/>
      <c r="G9" s="41"/>
      <c r="H9" s="40"/>
    </row>
    <row r="10" spans="1:8" ht="20.25" customHeight="1">
      <c r="A10" s="39" t="s">
        <v>185</v>
      </c>
      <c r="B10" s="39">
        <v>9</v>
      </c>
      <c r="C10" s="40"/>
      <c r="D10" s="40"/>
      <c r="E10" s="40"/>
      <c r="F10" s="39"/>
      <c r="G10" s="40"/>
      <c r="H10" s="40"/>
    </row>
    <row r="11" spans="1:8" ht="20.25" customHeight="1">
      <c r="A11" s="39" t="s">
        <v>186</v>
      </c>
      <c r="B11" s="39">
        <v>10</v>
      </c>
      <c r="C11" s="40"/>
      <c r="D11" s="40"/>
      <c r="E11" s="40"/>
      <c r="F11" s="39"/>
      <c r="G11" s="40"/>
      <c r="H11" s="40"/>
    </row>
    <row r="12" spans="1:8" ht="20.25" customHeight="1">
      <c r="A12" s="39" t="s">
        <v>187</v>
      </c>
      <c r="B12" s="39">
        <v>11</v>
      </c>
      <c r="C12" s="40"/>
      <c r="D12" s="40"/>
      <c r="E12" s="40"/>
      <c r="F12" s="39"/>
      <c r="G12" s="40"/>
      <c r="H12" s="40"/>
    </row>
    <row r="63" spans="6:6" ht="20.25" customHeight="1">
      <c r="F63">
        <v>10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I79"/>
  <sheetViews>
    <sheetView zoomScale="85" zoomScaleNormal="85" workbookViewId="0">
      <selection activeCell="I39" sqref="I39"/>
    </sheetView>
  </sheetViews>
  <sheetFormatPr defaultColWidth="8.90625" defaultRowHeight="14"/>
  <cols>
    <col min="1" max="1" width="8.90625" style="1" customWidth="1"/>
    <col min="2" max="2" width="23.6328125" style="1" customWidth="1"/>
    <col min="3" max="3" width="6.08984375" style="1" customWidth="1"/>
    <col min="4" max="4" width="18.6328125" style="1" customWidth="1"/>
    <col min="5" max="5" width="18.08984375" style="1" customWidth="1"/>
    <col min="6" max="6" width="32.08984375" style="1" customWidth="1"/>
    <col min="7" max="7" width="6.08984375" style="1" customWidth="1"/>
    <col min="8" max="8" width="17.7265625" style="1" customWidth="1"/>
    <col min="9" max="9" width="16.453125" style="1" customWidth="1"/>
    <col min="10" max="16384" width="8.90625" style="1"/>
  </cols>
  <sheetData>
    <row r="1" spans="1:9" ht="24.75" customHeight="1">
      <c r="A1" s="64" t="s">
        <v>188</v>
      </c>
      <c r="B1" s="64"/>
      <c r="C1" s="64"/>
      <c r="D1" s="64"/>
      <c r="E1" s="64"/>
      <c r="F1" s="64"/>
      <c r="G1" s="64"/>
      <c r="H1" s="64"/>
      <c r="I1" s="64"/>
    </row>
    <row r="2" spans="1:9" ht="15">
      <c r="A2" s="65"/>
      <c r="B2" s="65"/>
      <c r="C2" s="65"/>
      <c r="D2" s="66" t="s">
        <v>189</v>
      </c>
      <c r="E2" s="65"/>
      <c r="F2" s="65"/>
      <c r="G2" s="67" t="s">
        <v>190</v>
      </c>
      <c r="H2" s="67"/>
      <c r="I2" s="67"/>
    </row>
    <row r="3" spans="1:9" ht="15">
      <c r="A3" s="19" t="s">
        <v>191</v>
      </c>
      <c r="B3" s="68" t="s">
        <v>192</v>
      </c>
      <c r="C3" s="69"/>
      <c r="D3" s="69"/>
      <c r="E3" s="69"/>
      <c r="F3" s="30"/>
      <c r="G3" s="30"/>
      <c r="H3" s="30"/>
      <c r="I3" s="21" t="s">
        <v>193</v>
      </c>
    </row>
    <row r="4" spans="1:9" ht="15">
      <c r="A4" s="70" t="s">
        <v>0</v>
      </c>
      <c r="B4" s="70"/>
      <c r="C4" s="22" t="s">
        <v>1</v>
      </c>
      <c r="D4" s="22" t="s">
        <v>194</v>
      </c>
      <c r="E4" s="32" t="s">
        <v>195</v>
      </c>
      <c r="F4" s="22" t="s">
        <v>0</v>
      </c>
      <c r="G4" s="22" t="s">
        <v>1</v>
      </c>
      <c r="H4" s="22" t="s">
        <v>194</v>
      </c>
      <c r="I4" s="32" t="s">
        <v>195</v>
      </c>
    </row>
    <row r="5" spans="1:9" ht="21.75" customHeight="1">
      <c r="A5" s="71" t="s">
        <v>196</v>
      </c>
      <c r="B5" s="71"/>
      <c r="C5" s="22">
        <v>1</v>
      </c>
      <c r="D5" s="31"/>
      <c r="E5" s="31"/>
      <c r="F5" s="33" t="s">
        <v>197</v>
      </c>
      <c r="G5" s="22">
        <v>75</v>
      </c>
      <c r="H5" s="31"/>
      <c r="I5" s="31"/>
    </row>
    <row r="6" spans="1:9" ht="21.75" customHeight="1">
      <c r="A6" s="72" t="s">
        <v>198</v>
      </c>
      <c r="B6" s="72"/>
      <c r="C6" s="22">
        <v>2</v>
      </c>
      <c r="D6" s="27" t="s">
        <v>199</v>
      </c>
      <c r="E6" s="27" t="s">
        <v>200</v>
      </c>
      <c r="F6" s="35" t="s">
        <v>201</v>
      </c>
      <c r="G6" s="22">
        <v>76</v>
      </c>
      <c r="H6" s="27" t="s">
        <v>202</v>
      </c>
      <c r="I6" s="27" t="s">
        <v>202</v>
      </c>
    </row>
    <row r="7" spans="1:9" ht="21.75" customHeight="1">
      <c r="A7" s="72" t="s">
        <v>203</v>
      </c>
      <c r="B7" s="72"/>
      <c r="C7" s="22">
        <v>3</v>
      </c>
      <c r="D7" s="31"/>
      <c r="E7" s="31"/>
      <c r="F7" s="35" t="s">
        <v>204</v>
      </c>
      <c r="G7" s="22">
        <v>77</v>
      </c>
      <c r="H7" s="31"/>
      <c r="I7" s="31"/>
    </row>
    <row r="8" spans="1:9" ht="21.75" customHeight="1">
      <c r="A8" s="72" t="s">
        <v>205</v>
      </c>
      <c r="B8" s="72"/>
      <c r="C8" s="22">
        <v>4</v>
      </c>
      <c r="D8" s="31"/>
      <c r="E8" s="31"/>
      <c r="F8" s="35" t="s">
        <v>206</v>
      </c>
      <c r="G8" s="22">
        <v>78</v>
      </c>
      <c r="H8" s="31"/>
      <c r="I8" s="31"/>
    </row>
    <row r="9" spans="1:9" ht="21.75" customHeight="1">
      <c r="A9" s="72" t="s">
        <v>207</v>
      </c>
      <c r="B9" s="72"/>
      <c r="C9" s="22">
        <v>5</v>
      </c>
      <c r="D9" s="27" t="s">
        <v>202</v>
      </c>
      <c r="E9" s="27" t="s">
        <v>202</v>
      </c>
      <c r="F9" s="35" t="s">
        <v>208</v>
      </c>
      <c r="G9" s="22">
        <v>79</v>
      </c>
      <c r="H9" s="27" t="s">
        <v>202</v>
      </c>
      <c r="I9" s="27" t="s">
        <v>202</v>
      </c>
    </row>
    <row r="10" spans="1:9" ht="30.75" customHeight="1">
      <c r="A10" s="73" t="s">
        <v>209</v>
      </c>
      <c r="B10" s="73"/>
      <c r="C10" s="22">
        <v>6</v>
      </c>
      <c r="D10" s="31"/>
      <c r="E10" s="31"/>
      <c r="F10" s="36" t="s">
        <v>210</v>
      </c>
      <c r="G10" s="22">
        <v>80</v>
      </c>
      <c r="H10" s="31"/>
      <c r="I10" s="31"/>
    </row>
    <row r="11" spans="1:9" ht="21.75" customHeight="1">
      <c r="A11" s="72" t="s">
        <v>211</v>
      </c>
      <c r="B11" s="72"/>
      <c r="C11" s="22">
        <v>7</v>
      </c>
      <c r="D11" s="31"/>
      <c r="E11" s="31"/>
      <c r="F11" s="35" t="s">
        <v>212</v>
      </c>
      <c r="G11" s="22">
        <v>81</v>
      </c>
      <c r="H11" s="31"/>
      <c r="I11" s="31"/>
    </row>
    <row r="12" spans="1:9" ht="21.75" customHeight="1">
      <c r="A12" s="72" t="s">
        <v>109</v>
      </c>
      <c r="B12" s="72"/>
      <c r="C12" s="22">
        <v>8</v>
      </c>
      <c r="D12" s="27" t="s">
        <v>213</v>
      </c>
      <c r="E12" s="27" t="s">
        <v>202</v>
      </c>
      <c r="F12" s="35" t="s">
        <v>214</v>
      </c>
      <c r="G12" s="22">
        <v>82</v>
      </c>
      <c r="H12" s="27" t="s">
        <v>215</v>
      </c>
      <c r="I12" s="27" t="s">
        <v>216</v>
      </c>
    </row>
    <row r="13" spans="1:9" ht="21.75" customHeight="1">
      <c r="A13" s="72" t="s">
        <v>217</v>
      </c>
      <c r="B13" s="72"/>
      <c r="C13" s="22">
        <v>9</v>
      </c>
      <c r="D13" s="27" t="s">
        <v>218</v>
      </c>
      <c r="E13" s="27" t="s">
        <v>219</v>
      </c>
      <c r="F13" s="35" t="s">
        <v>220</v>
      </c>
      <c r="G13" s="22">
        <v>83</v>
      </c>
      <c r="H13" s="27" t="s">
        <v>221</v>
      </c>
      <c r="I13" s="27" t="s">
        <v>222</v>
      </c>
    </row>
    <row r="14" spans="1:9" ht="21.75" customHeight="1">
      <c r="A14" s="72" t="s">
        <v>223</v>
      </c>
      <c r="B14" s="72"/>
      <c r="C14" s="22">
        <v>10</v>
      </c>
      <c r="D14" s="27" t="s">
        <v>202</v>
      </c>
      <c r="E14" s="27" t="s">
        <v>202</v>
      </c>
      <c r="F14" s="35" t="s">
        <v>224</v>
      </c>
      <c r="G14" s="22">
        <v>84</v>
      </c>
      <c r="H14" s="27" t="s">
        <v>225</v>
      </c>
      <c r="I14" s="27" t="s">
        <v>226</v>
      </c>
    </row>
    <row r="15" spans="1:9" ht="21.75" customHeight="1">
      <c r="A15" s="72" t="s">
        <v>227</v>
      </c>
      <c r="B15" s="72"/>
      <c r="C15" s="22">
        <v>11</v>
      </c>
      <c r="D15" s="27" t="s">
        <v>228</v>
      </c>
      <c r="E15" s="27" t="s">
        <v>229</v>
      </c>
      <c r="F15" s="35" t="s">
        <v>230</v>
      </c>
      <c r="G15" s="22">
        <v>85</v>
      </c>
      <c r="H15" s="27" t="s">
        <v>202</v>
      </c>
      <c r="I15" s="27" t="s">
        <v>202</v>
      </c>
    </row>
    <row r="16" spans="1:9" ht="21.75" customHeight="1">
      <c r="A16" s="72" t="s">
        <v>231</v>
      </c>
      <c r="B16" s="72"/>
      <c r="C16" s="22">
        <v>12</v>
      </c>
      <c r="D16" s="31"/>
      <c r="E16" s="31"/>
      <c r="F16" s="35" t="s">
        <v>232</v>
      </c>
      <c r="G16" s="22">
        <v>86</v>
      </c>
      <c r="H16" s="31"/>
      <c r="I16" s="31"/>
    </row>
    <row r="17" spans="1:9" ht="21.75" customHeight="1">
      <c r="A17" s="72" t="s">
        <v>233</v>
      </c>
      <c r="B17" s="72"/>
      <c r="C17" s="22">
        <v>13</v>
      </c>
      <c r="D17" s="31"/>
      <c r="E17" s="31"/>
      <c r="F17" s="35" t="s">
        <v>234</v>
      </c>
      <c r="G17" s="22">
        <v>87</v>
      </c>
      <c r="H17" s="31"/>
      <c r="I17" s="31"/>
    </row>
    <row r="18" spans="1:9" ht="21.75" customHeight="1">
      <c r="A18" s="72" t="s">
        <v>235</v>
      </c>
      <c r="B18" s="72"/>
      <c r="C18" s="22">
        <v>14</v>
      </c>
      <c r="D18" s="31"/>
      <c r="E18" s="31"/>
      <c r="F18" s="35" t="s">
        <v>236</v>
      </c>
      <c r="G18" s="22">
        <v>88</v>
      </c>
      <c r="H18" s="31"/>
      <c r="I18" s="31"/>
    </row>
    <row r="19" spans="1:9" ht="21.75" customHeight="1">
      <c r="A19" s="72" t="s">
        <v>110</v>
      </c>
      <c r="B19" s="72"/>
      <c r="C19" s="22">
        <v>15</v>
      </c>
      <c r="D19" s="27" t="s">
        <v>202</v>
      </c>
      <c r="E19" s="27" t="s">
        <v>237</v>
      </c>
      <c r="F19" s="35" t="s">
        <v>238</v>
      </c>
      <c r="G19" s="22">
        <v>89</v>
      </c>
      <c r="H19" s="31"/>
      <c r="I19" s="31"/>
    </row>
    <row r="20" spans="1:9" ht="21.75" customHeight="1">
      <c r="A20" s="72" t="s">
        <v>239</v>
      </c>
      <c r="B20" s="72"/>
      <c r="C20" s="22">
        <v>16</v>
      </c>
      <c r="D20" s="27" t="s">
        <v>202</v>
      </c>
      <c r="E20" s="27" t="s">
        <v>202</v>
      </c>
      <c r="F20" s="35" t="s">
        <v>240</v>
      </c>
      <c r="G20" s="22">
        <v>90</v>
      </c>
      <c r="H20" s="27" t="s">
        <v>202</v>
      </c>
      <c r="I20" s="27" t="s">
        <v>202</v>
      </c>
    </row>
    <row r="21" spans="1:9" ht="21.75" customHeight="1">
      <c r="A21" s="72" t="s">
        <v>241</v>
      </c>
      <c r="B21" s="72"/>
      <c r="C21" s="22">
        <v>17</v>
      </c>
      <c r="D21" s="31"/>
      <c r="E21" s="31"/>
      <c r="F21" s="35" t="s">
        <v>242</v>
      </c>
      <c r="G21" s="22">
        <v>91</v>
      </c>
      <c r="H21" s="27" t="s">
        <v>202</v>
      </c>
      <c r="I21" s="27" t="s">
        <v>202</v>
      </c>
    </row>
    <row r="22" spans="1:9" ht="21.75" customHeight="1">
      <c r="A22" s="72" t="s">
        <v>243</v>
      </c>
      <c r="B22" s="72"/>
      <c r="C22" s="22">
        <v>18</v>
      </c>
      <c r="D22" s="27" t="s">
        <v>244</v>
      </c>
      <c r="E22" s="27" t="s">
        <v>202</v>
      </c>
      <c r="F22" s="35" t="s">
        <v>245</v>
      </c>
      <c r="G22" s="22">
        <v>92</v>
      </c>
      <c r="H22" s="27" t="s">
        <v>202</v>
      </c>
      <c r="I22" s="27" t="s">
        <v>202</v>
      </c>
    </row>
    <row r="23" spans="1:9" ht="30" customHeight="1">
      <c r="A23" s="72" t="s">
        <v>246</v>
      </c>
      <c r="B23" s="72"/>
      <c r="C23" s="22">
        <v>19</v>
      </c>
      <c r="D23" s="27" t="s">
        <v>202</v>
      </c>
      <c r="E23" s="27" t="s">
        <v>202</v>
      </c>
      <c r="F23" s="36" t="s">
        <v>247</v>
      </c>
      <c r="G23" s="22">
        <v>93</v>
      </c>
      <c r="H23" s="31"/>
      <c r="I23" s="31"/>
    </row>
    <row r="24" spans="1:9" ht="21.75" customHeight="1">
      <c r="A24" s="72" t="s">
        <v>248</v>
      </c>
      <c r="B24" s="72"/>
      <c r="C24" s="22">
        <v>20</v>
      </c>
      <c r="D24" s="27" t="s">
        <v>202</v>
      </c>
      <c r="E24" s="27" t="s">
        <v>202</v>
      </c>
      <c r="F24" s="35" t="s">
        <v>249</v>
      </c>
      <c r="G24" s="22">
        <v>94</v>
      </c>
      <c r="H24" s="27" t="s">
        <v>250</v>
      </c>
      <c r="I24" s="27" t="s">
        <v>251</v>
      </c>
    </row>
    <row r="25" spans="1:9" ht="21.75" customHeight="1">
      <c r="A25" s="72" t="s">
        <v>252</v>
      </c>
      <c r="B25" s="72"/>
      <c r="C25" s="22">
        <v>21</v>
      </c>
      <c r="D25" s="31"/>
      <c r="E25" s="31"/>
      <c r="F25" s="35" t="s">
        <v>253</v>
      </c>
      <c r="G25" s="22">
        <v>95</v>
      </c>
      <c r="H25" s="27" t="s">
        <v>250</v>
      </c>
      <c r="I25" s="27" t="s">
        <v>251</v>
      </c>
    </row>
    <row r="26" spans="1:9" ht="21.75" customHeight="1">
      <c r="A26" s="72" t="s">
        <v>254</v>
      </c>
      <c r="B26" s="72"/>
      <c r="C26" s="22">
        <v>22</v>
      </c>
      <c r="D26" s="31"/>
      <c r="E26" s="31"/>
      <c r="F26" s="35" t="s">
        <v>255</v>
      </c>
      <c r="G26" s="22">
        <v>96</v>
      </c>
      <c r="H26" s="27" t="s">
        <v>256</v>
      </c>
      <c r="I26" s="27" t="s">
        <v>257</v>
      </c>
    </row>
    <row r="27" spans="1:9" ht="21.75" customHeight="1">
      <c r="A27" s="72" t="s">
        <v>258</v>
      </c>
      <c r="B27" s="72"/>
      <c r="C27" s="22">
        <v>23</v>
      </c>
      <c r="D27" s="31"/>
      <c r="E27" s="31"/>
      <c r="F27" s="35" t="s">
        <v>259</v>
      </c>
      <c r="G27" s="22">
        <v>97</v>
      </c>
      <c r="H27" s="27" t="s">
        <v>202</v>
      </c>
      <c r="I27" s="27" t="s">
        <v>202</v>
      </c>
    </row>
    <row r="28" spans="1:9" ht="21.75" customHeight="1">
      <c r="A28" s="72" t="s">
        <v>260</v>
      </c>
      <c r="B28" s="72"/>
      <c r="C28" s="22">
        <v>24</v>
      </c>
      <c r="D28" s="27" t="s">
        <v>261</v>
      </c>
      <c r="E28" s="27" t="s">
        <v>262</v>
      </c>
      <c r="F28" s="35" t="s">
        <v>263</v>
      </c>
      <c r="G28" s="22">
        <v>98</v>
      </c>
      <c r="H28" s="31"/>
      <c r="I28" s="31"/>
    </row>
    <row r="29" spans="1:9" ht="21.75" customHeight="1">
      <c r="A29" s="74" t="s">
        <v>264</v>
      </c>
      <c r="B29" s="74"/>
      <c r="C29" s="22">
        <v>25</v>
      </c>
      <c r="D29" s="27" t="s">
        <v>265</v>
      </c>
      <c r="E29" s="27" t="s">
        <v>266</v>
      </c>
      <c r="F29" s="35" t="s">
        <v>267</v>
      </c>
      <c r="G29" s="22">
        <v>99</v>
      </c>
      <c r="H29" s="31"/>
      <c r="I29" s="31"/>
    </row>
    <row r="30" spans="1:9" ht="21.75" customHeight="1">
      <c r="A30" s="71" t="s">
        <v>268</v>
      </c>
      <c r="B30" s="71"/>
      <c r="C30" s="22">
        <v>26</v>
      </c>
      <c r="D30" s="31"/>
      <c r="E30" s="31"/>
      <c r="F30" s="35" t="s">
        <v>269</v>
      </c>
      <c r="G30" s="22">
        <v>100</v>
      </c>
      <c r="H30" s="31"/>
      <c r="I30" s="31"/>
    </row>
    <row r="31" spans="1:9" ht="21.75" customHeight="1">
      <c r="A31" s="72" t="s">
        <v>270</v>
      </c>
      <c r="B31" s="72"/>
      <c r="C31" s="22">
        <v>27</v>
      </c>
      <c r="D31" s="31"/>
      <c r="E31" s="31"/>
      <c r="F31" s="35" t="s">
        <v>271</v>
      </c>
      <c r="G31" s="22">
        <v>101</v>
      </c>
      <c r="H31" s="31"/>
      <c r="I31" s="31"/>
    </row>
    <row r="32" spans="1:9" ht="21.75" customHeight="1">
      <c r="A32" s="72" t="s">
        <v>272</v>
      </c>
      <c r="B32" s="72"/>
      <c r="C32" s="22">
        <v>28</v>
      </c>
      <c r="D32" s="27" t="s">
        <v>202</v>
      </c>
      <c r="E32" s="27"/>
      <c r="F32" s="35" t="s">
        <v>273</v>
      </c>
      <c r="G32" s="22">
        <v>102</v>
      </c>
      <c r="H32" s="27" t="s">
        <v>202</v>
      </c>
      <c r="I32" s="27" t="s">
        <v>202</v>
      </c>
    </row>
    <row r="33" spans="1:9" ht="21.75" customHeight="1">
      <c r="A33" s="72" t="s">
        <v>274</v>
      </c>
      <c r="B33" s="72"/>
      <c r="C33" s="22">
        <v>29</v>
      </c>
      <c r="D33" s="31"/>
      <c r="E33" s="27"/>
      <c r="F33" s="37" t="s">
        <v>275</v>
      </c>
      <c r="G33" s="22">
        <v>103</v>
      </c>
      <c r="H33" s="27" t="s">
        <v>276</v>
      </c>
      <c r="I33" s="27" t="s">
        <v>277</v>
      </c>
    </row>
    <row r="34" spans="1:9" ht="21.75" customHeight="1">
      <c r="A34" s="72" t="s">
        <v>278</v>
      </c>
      <c r="B34" s="72"/>
      <c r="C34" s="22">
        <v>30</v>
      </c>
      <c r="D34" s="27" t="s">
        <v>202</v>
      </c>
      <c r="E34" s="27" t="s">
        <v>202</v>
      </c>
      <c r="F34" s="33" t="s">
        <v>279</v>
      </c>
      <c r="G34" s="22">
        <v>104</v>
      </c>
      <c r="H34" s="31"/>
      <c r="I34" s="31"/>
    </row>
    <row r="35" spans="1:9" ht="21.75" customHeight="1">
      <c r="A35" s="72" t="s">
        <v>280</v>
      </c>
      <c r="B35" s="72"/>
      <c r="C35" s="22">
        <v>31</v>
      </c>
      <c r="D35" s="31"/>
      <c r="E35" s="27"/>
      <c r="F35" s="35" t="s">
        <v>281</v>
      </c>
      <c r="G35" s="22">
        <v>105</v>
      </c>
      <c r="H35" s="31"/>
      <c r="I35" s="31"/>
    </row>
    <row r="36" spans="1:9" ht="21.75" customHeight="1">
      <c r="A36" s="72" t="s">
        <v>282</v>
      </c>
      <c r="B36" s="72"/>
      <c r="C36" s="22">
        <v>32</v>
      </c>
      <c r="D36" s="27" t="s">
        <v>202</v>
      </c>
      <c r="E36" s="27" t="s">
        <v>202</v>
      </c>
      <c r="F36" s="35" t="s">
        <v>283</v>
      </c>
      <c r="G36" s="22">
        <v>106</v>
      </c>
      <c r="H36" s="27" t="s">
        <v>284</v>
      </c>
      <c r="I36" s="27" t="s">
        <v>285</v>
      </c>
    </row>
    <row r="37" spans="1:9" ht="21.75" customHeight="1">
      <c r="A37" s="72" t="s">
        <v>286</v>
      </c>
      <c r="B37" s="72"/>
      <c r="C37" s="22">
        <v>33</v>
      </c>
      <c r="D37" s="27" t="s">
        <v>202</v>
      </c>
      <c r="E37" s="27" t="s">
        <v>202</v>
      </c>
      <c r="F37" s="35" t="s">
        <v>47</v>
      </c>
      <c r="G37" s="22">
        <v>107</v>
      </c>
      <c r="H37" s="27" t="s">
        <v>202</v>
      </c>
      <c r="I37" s="27" t="s">
        <v>202</v>
      </c>
    </row>
    <row r="38" spans="1:9" ht="21.75" customHeight="1">
      <c r="A38" s="72" t="s">
        <v>287</v>
      </c>
      <c r="B38" s="72"/>
      <c r="C38" s="22">
        <v>34</v>
      </c>
      <c r="D38" s="27" t="s">
        <v>202</v>
      </c>
      <c r="E38" s="27" t="s">
        <v>202</v>
      </c>
      <c r="F38" s="35" t="s">
        <v>288</v>
      </c>
      <c r="G38" s="22">
        <v>108</v>
      </c>
      <c r="H38" s="31"/>
      <c r="I38" s="31"/>
    </row>
    <row r="39" spans="1:9" ht="21.75" customHeight="1">
      <c r="A39" s="72" t="s">
        <v>289</v>
      </c>
      <c r="B39" s="72"/>
      <c r="C39" s="22">
        <v>35</v>
      </c>
      <c r="D39" s="31"/>
      <c r="E39" s="31"/>
      <c r="F39" s="35" t="s">
        <v>290</v>
      </c>
      <c r="G39" s="22">
        <v>109</v>
      </c>
      <c r="H39" s="31"/>
      <c r="I39" s="31"/>
    </row>
    <row r="40" spans="1:9" ht="21.75" customHeight="1">
      <c r="A40" s="72" t="s">
        <v>291</v>
      </c>
      <c r="B40" s="72"/>
      <c r="C40" s="22">
        <v>36</v>
      </c>
      <c r="D40" s="27" t="s">
        <v>292</v>
      </c>
      <c r="E40" s="27" t="s">
        <v>202</v>
      </c>
      <c r="F40" s="35" t="s">
        <v>293</v>
      </c>
      <c r="G40" s="22">
        <v>110</v>
      </c>
      <c r="H40" s="27" t="s">
        <v>294</v>
      </c>
      <c r="I40" s="27" t="s">
        <v>294</v>
      </c>
    </row>
    <row r="41" spans="1:9" ht="21.75" customHeight="1">
      <c r="A41" s="72" t="s">
        <v>295</v>
      </c>
      <c r="B41" s="72"/>
      <c r="C41" s="22">
        <v>37</v>
      </c>
      <c r="D41" s="27" t="s">
        <v>296</v>
      </c>
      <c r="E41" s="27" t="s">
        <v>297</v>
      </c>
      <c r="F41" s="35" t="s">
        <v>298</v>
      </c>
      <c r="G41" s="22">
        <v>111</v>
      </c>
      <c r="H41" s="27" t="s">
        <v>202</v>
      </c>
      <c r="I41" s="27" t="s">
        <v>202</v>
      </c>
    </row>
    <row r="42" spans="1:9" ht="21.75" customHeight="1">
      <c r="A42" s="72" t="s">
        <v>299</v>
      </c>
      <c r="B42" s="72"/>
      <c r="C42" s="22">
        <v>38</v>
      </c>
      <c r="D42" s="27" t="s">
        <v>300</v>
      </c>
      <c r="E42" s="27" t="s">
        <v>301</v>
      </c>
      <c r="F42" s="35" t="s">
        <v>302</v>
      </c>
      <c r="G42" s="22">
        <v>112</v>
      </c>
      <c r="H42" s="31"/>
      <c r="I42" s="31"/>
    </row>
    <row r="43" spans="1:9" ht="21.75" customHeight="1">
      <c r="A43" s="72" t="s">
        <v>303</v>
      </c>
      <c r="B43" s="72"/>
      <c r="C43" s="22">
        <v>39</v>
      </c>
      <c r="D43" s="27" t="s">
        <v>304</v>
      </c>
      <c r="E43" s="27" t="s">
        <v>305</v>
      </c>
      <c r="F43" s="35" t="s">
        <v>306</v>
      </c>
      <c r="G43" s="22">
        <v>113</v>
      </c>
      <c r="H43" s="27" t="s">
        <v>202</v>
      </c>
      <c r="I43" s="27" t="s">
        <v>202</v>
      </c>
    </row>
    <row r="44" spans="1:9" ht="21.75" customHeight="1">
      <c r="A44" s="72" t="s">
        <v>307</v>
      </c>
      <c r="B44" s="72"/>
      <c r="C44" s="22">
        <v>40</v>
      </c>
      <c r="D44" s="27" t="s">
        <v>202</v>
      </c>
      <c r="E44" s="27" t="s">
        <v>202</v>
      </c>
      <c r="F44" s="35" t="s">
        <v>308</v>
      </c>
      <c r="G44" s="22">
        <v>114</v>
      </c>
      <c r="H44" s="27" t="s">
        <v>309</v>
      </c>
      <c r="I44" s="27" t="s">
        <v>310</v>
      </c>
    </row>
    <row r="45" spans="1:9" ht="21.75" customHeight="1">
      <c r="A45" s="72" t="s">
        <v>311</v>
      </c>
      <c r="B45" s="72"/>
      <c r="C45" s="22">
        <v>41</v>
      </c>
      <c r="D45" s="27" t="s">
        <v>312</v>
      </c>
      <c r="E45" s="27" t="s">
        <v>313</v>
      </c>
      <c r="F45" s="35" t="s">
        <v>314</v>
      </c>
      <c r="G45" s="22">
        <v>115</v>
      </c>
      <c r="H45" s="27" t="s">
        <v>315</v>
      </c>
      <c r="I45" s="27" t="s">
        <v>202</v>
      </c>
    </row>
    <row r="46" spans="1:9" ht="21.75" customHeight="1">
      <c r="A46" s="72" t="s">
        <v>316</v>
      </c>
      <c r="B46" s="72"/>
      <c r="C46" s="22">
        <v>42</v>
      </c>
      <c r="D46" s="27" t="s">
        <v>202</v>
      </c>
      <c r="E46" s="27" t="s">
        <v>202</v>
      </c>
      <c r="F46" s="35" t="s">
        <v>317</v>
      </c>
      <c r="G46" s="22">
        <v>116</v>
      </c>
      <c r="H46" s="27" t="s">
        <v>202</v>
      </c>
      <c r="I46" s="27" t="s">
        <v>202</v>
      </c>
    </row>
    <row r="47" spans="1:9" ht="21.75" customHeight="1">
      <c r="A47" s="72" t="s">
        <v>318</v>
      </c>
      <c r="B47" s="72"/>
      <c r="C47" s="22">
        <v>43</v>
      </c>
      <c r="D47" s="31"/>
      <c r="E47" s="31"/>
      <c r="F47" s="34" t="s">
        <v>319</v>
      </c>
      <c r="G47" s="22">
        <v>117</v>
      </c>
      <c r="H47" s="31"/>
      <c r="I47" s="31"/>
    </row>
    <row r="48" spans="1:9" ht="21.75" customHeight="1">
      <c r="A48" s="72" t="s">
        <v>320</v>
      </c>
      <c r="B48" s="72"/>
      <c r="C48" s="22">
        <v>44</v>
      </c>
      <c r="D48" s="27" t="s">
        <v>294</v>
      </c>
      <c r="E48" s="27" t="s">
        <v>294</v>
      </c>
      <c r="F48" s="37" t="s">
        <v>321</v>
      </c>
      <c r="G48" s="22">
        <v>118</v>
      </c>
      <c r="H48" s="27" t="s">
        <v>322</v>
      </c>
      <c r="I48" s="27" t="s">
        <v>323</v>
      </c>
    </row>
    <row r="49" spans="1:9" ht="21.75" customHeight="1">
      <c r="A49" s="72" t="s">
        <v>324</v>
      </c>
      <c r="B49" s="72"/>
      <c r="C49" s="22">
        <v>45</v>
      </c>
      <c r="D49" s="27" t="s">
        <v>325</v>
      </c>
      <c r="E49" s="27" t="s">
        <v>326</v>
      </c>
      <c r="F49" s="37" t="s">
        <v>327</v>
      </c>
      <c r="G49" s="22">
        <v>119</v>
      </c>
      <c r="H49" s="27" t="s">
        <v>328</v>
      </c>
      <c r="I49" s="27" t="s">
        <v>329</v>
      </c>
    </row>
    <row r="50" spans="1:9" ht="21.75" customHeight="1">
      <c r="A50" s="72" t="s">
        <v>330</v>
      </c>
      <c r="B50" s="72"/>
      <c r="C50" s="22">
        <v>46</v>
      </c>
      <c r="D50" s="27" t="s">
        <v>202</v>
      </c>
      <c r="E50" s="27" t="s">
        <v>202</v>
      </c>
      <c r="F50" s="33" t="s">
        <v>331</v>
      </c>
      <c r="G50" s="22">
        <v>120</v>
      </c>
      <c r="H50" s="31"/>
      <c r="I50" s="31"/>
    </row>
    <row r="51" spans="1:9" ht="21.75" customHeight="1">
      <c r="A51" s="72" t="s">
        <v>332</v>
      </c>
      <c r="B51" s="72"/>
      <c r="C51" s="22">
        <v>47</v>
      </c>
      <c r="D51" s="27" t="s">
        <v>202</v>
      </c>
      <c r="E51" s="27" t="s">
        <v>202</v>
      </c>
      <c r="F51" s="35" t="s">
        <v>333</v>
      </c>
      <c r="G51" s="22">
        <v>121</v>
      </c>
      <c r="H51" s="27" t="s">
        <v>334</v>
      </c>
      <c r="I51" s="27" t="s">
        <v>335</v>
      </c>
    </row>
    <row r="52" spans="1:9" ht="21.75" customHeight="1">
      <c r="A52" s="72" t="s">
        <v>336</v>
      </c>
      <c r="B52" s="72"/>
      <c r="C52" s="22">
        <v>48</v>
      </c>
      <c r="D52" s="27" t="s">
        <v>202</v>
      </c>
      <c r="E52" s="27" t="s">
        <v>202</v>
      </c>
      <c r="F52" s="35" t="s">
        <v>337</v>
      </c>
      <c r="G52" s="22">
        <v>122</v>
      </c>
      <c r="H52" s="27" t="s">
        <v>202</v>
      </c>
      <c r="I52" s="27" t="s">
        <v>202</v>
      </c>
    </row>
    <row r="53" spans="1:9" ht="21.75" customHeight="1">
      <c r="A53" s="72" t="s">
        <v>338</v>
      </c>
      <c r="B53" s="72"/>
      <c r="C53" s="22">
        <v>49</v>
      </c>
      <c r="D53" s="27" t="s">
        <v>202</v>
      </c>
      <c r="E53" s="27" t="s">
        <v>202</v>
      </c>
      <c r="F53" s="35" t="s">
        <v>339</v>
      </c>
      <c r="G53" s="22">
        <v>123</v>
      </c>
      <c r="H53" s="27" t="s">
        <v>334</v>
      </c>
      <c r="I53" s="27" t="s">
        <v>335</v>
      </c>
    </row>
    <row r="54" spans="1:9" ht="21.75" customHeight="1">
      <c r="A54" s="72" t="s">
        <v>340</v>
      </c>
      <c r="B54" s="72"/>
      <c r="C54" s="22">
        <v>50</v>
      </c>
      <c r="D54" s="27" t="s">
        <v>202</v>
      </c>
      <c r="E54" s="27" t="s">
        <v>202</v>
      </c>
      <c r="F54" s="35" t="s">
        <v>341</v>
      </c>
      <c r="G54" s="22">
        <v>124</v>
      </c>
      <c r="H54" s="27" t="s">
        <v>202</v>
      </c>
      <c r="I54" s="27" t="s">
        <v>202</v>
      </c>
    </row>
    <row r="55" spans="1:9" ht="21.75" customHeight="1">
      <c r="A55" s="72" t="s">
        <v>342</v>
      </c>
      <c r="B55" s="72"/>
      <c r="C55" s="22">
        <v>51</v>
      </c>
      <c r="D55" s="31"/>
      <c r="E55" s="31"/>
      <c r="F55" s="35" t="s">
        <v>343</v>
      </c>
      <c r="G55" s="22">
        <v>125</v>
      </c>
      <c r="H55" s="27" t="s">
        <v>202</v>
      </c>
      <c r="I55" s="27" t="s">
        <v>202</v>
      </c>
    </row>
    <row r="56" spans="1:9" ht="21.75" customHeight="1">
      <c r="A56" s="74" t="s">
        <v>344</v>
      </c>
      <c r="B56" s="74"/>
      <c r="C56" s="22">
        <v>52</v>
      </c>
      <c r="D56" s="27" t="s">
        <v>345</v>
      </c>
      <c r="E56" s="27" t="s">
        <v>346</v>
      </c>
      <c r="F56" s="35" t="s">
        <v>347</v>
      </c>
      <c r="G56" s="22">
        <v>126</v>
      </c>
      <c r="H56" s="27" t="s">
        <v>202</v>
      </c>
      <c r="I56" s="27" t="s">
        <v>202</v>
      </c>
    </row>
    <row r="57" spans="1:9" ht="21.75" customHeight="1">
      <c r="A57" s="74"/>
      <c r="B57" s="74"/>
      <c r="C57" s="22">
        <v>53</v>
      </c>
      <c r="D57" s="35"/>
      <c r="E57" s="38"/>
      <c r="F57" s="35" t="s">
        <v>348</v>
      </c>
      <c r="G57" s="22">
        <v>127</v>
      </c>
      <c r="H57" s="31"/>
      <c r="I57" s="31"/>
    </row>
    <row r="58" spans="1:9" ht="21.75" customHeight="1">
      <c r="A58" s="74"/>
      <c r="B58" s="74"/>
      <c r="C58" s="22">
        <v>54</v>
      </c>
      <c r="D58" s="38"/>
      <c r="E58" s="38"/>
      <c r="F58" s="35" t="s">
        <v>349</v>
      </c>
      <c r="G58" s="22">
        <v>128</v>
      </c>
      <c r="H58" s="27" t="s">
        <v>334</v>
      </c>
      <c r="I58" s="27" t="s">
        <v>335</v>
      </c>
    </row>
    <row r="59" spans="1:9" ht="21.75" customHeight="1">
      <c r="A59" s="74"/>
      <c r="B59" s="74"/>
      <c r="C59" s="22">
        <v>55</v>
      </c>
      <c r="D59" s="38"/>
      <c r="E59" s="38"/>
      <c r="F59" s="35" t="s">
        <v>350</v>
      </c>
      <c r="G59" s="22">
        <v>129</v>
      </c>
      <c r="H59" s="27" t="s">
        <v>202</v>
      </c>
      <c r="I59" s="27" t="s">
        <v>202</v>
      </c>
    </row>
    <row r="60" spans="1:9" ht="21.75" customHeight="1">
      <c r="A60" s="74"/>
      <c r="B60" s="74"/>
      <c r="C60" s="22">
        <v>56</v>
      </c>
      <c r="D60" s="38"/>
      <c r="E60" s="38"/>
      <c r="F60" s="35" t="s">
        <v>351</v>
      </c>
      <c r="G60" s="22">
        <v>130</v>
      </c>
      <c r="H60" s="27" t="s">
        <v>202</v>
      </c>
      <c r="I60" s="27" t="s">
        <v>202</v>
      </c>
    </row>
    <row r="61" spans="1:9" ht="21.75" customHeight="1">
      <c r="A61" s="74"/>
      <c r="B61" s="74"/>
      <c r="C61" s="22">
        <v>57</v>
      </c>
      <c r="D61" s="38"/>
      <c r="E61" s="38"/>
      <c r="F61" s="35" t="s">
        <v>352</v>
      </c>
      <c r="G61" s="22">
        <v>131</v>
      </c>
      <c r="H61" s="27" t="s">
        <v>202</v>
      </c>
      <c r="I61" s="27" t="s">
        <v>202</v>
      </c>
    </row>
    <row r="62" spans="1:9" ht="21.75" customHeight="1">
      <c r="A62" s="74"/>
      <c r="B62" s="74"/>
      <c r="C62" s="22">
        <v>58</v>
      </c>
      <c r="D62" s="38"/>
      <c r="E62" s="38"/>
      <c r="F62" s="35" t="s">
        <v>353</v>
      </c>
      <c r="G62" s="22">
        <v>132</v>
      </c>
      <c r="H62" s="27" t="s">
        <v>202</v>
      </c>
      <c r="I62" s="27" t="s">
        <v>202</v>
      </c>
    </row>
    <row r="63" spans="1:9" ht="21.75" customHeight="1">
      <c r="A63" s="74"/>
      <c r="B63" s="74"/>
      <c r="C63" s="22">
        <v>59</v>
      </c>
      <c r="D63" s="38"/>
      <c r="E63" s="38"/>
      <c r="F63" s="35" t="s">
        <v>354</v>
      </c>
      <c r="G63" s="22">
        <v>133</v>
      </c>
      <c r="H63" s="27" t="s">
        <v>202</v>
      </c>
      <c r="I63" s="27" t="s">
        <v>202</v>
      </c>
    </row>
    <row r="64" spans="1:9" ht="21.75" customHeight="1">
      <c r="A64" s="74"/>
      <c r="B64" s="74"/>
      <c r="C64" s="22">
        <v>60</v>
      </c>
      <c r="D64" s="38"/>
      <c r="E64" s="38"/>
      <c r="F64" s="35" t="s">
        <v>355</v>
      </c>
      <c r="G64" s="22">
        <v>134</v>
      </c>
      <c r="H64" s="27" t="s">
        <v>356</v>
      </c>
      <c r="I64" s="27" t="s">
        <v>202</v>
      </c>
    </row>
    <row r="65" spans="1:9" ht="21.75" customHeight="1">
      <c r="A65" s="74"/>
      <c r="B65" s="74"/>
      <c r="C65" s="22">
        <v>61</v>
      </c>
      <c r="D65" s="38"/>
      <c r="E65" s="38"/>
      <c r="F65" s="22" t="s">
        <v>357</v>
      </c>
      <c r="G65" s="22">
        <v>135</v>
      </c>
      <c r="H65" s="31"/>
      <c r="I65" s="31"/>
    </row>
    <row r="66" spans="1:9" ht="21.75" customHeight="1">
      <c r="A66" s="74"/>
      <c r="B66" s="74"/>
      <c r="C66" s="22">
        <v>62</v>
      </c>
      <c r="D66" s="38"/>
      <c r="E66" s="38"/>
      <c r="F66" s="34" t="s">
        <v>358</v>
      </c>
      <c r="G66" s="22">
        <v>136</v>
      </c>
      <c r="H66" s="27" t="s">
        <v>202</v>
      </c>
      <c r="I66" s="27" t="s">
        <v>202</v>
      </c>
    </row>
    <row r="67" spans="1:9" ht="21.75" customHeight="1">
      <c r="A67" s="74"/>
      <c r="B67" s="74"/>
      <c r="C67" s="22">
        <v>63</v>
      </c>
      <c r="D67" s="38"/>
      <c r="E67" s="38"/>
      <c r="F67" s="35" t="s">
        <v>359</v>
      </c>
      <c r="G67" s="22">
        <v>137</v>
      </c>
      <c r="H67" s="27" t="s">
        <v>360</v>
      </c>
      <c r="I67" s="27" t="s">
        <v>361</v>
      </c>
    </row>
    <row r="68" spans="1:9" ht="21.75" customHeight="1">
      <c r="A68" s="74"/>
      <c r="B68" s="74"/>
      <c r="C68" s="22">
        <v>64</v>
      </c>
      <c r="D68" s="38"/>
      <c r="E68" s="38"/>
      <c r="F68" s="34" t="s">
        <v>362</v>
      </c>
      <c r="G68" s="22">
        <v>138</v>
      </c>
      <c r="H68" s="27" t="s">
        <v>360</v>
      </c>
      <c r="I68" s="27" t="s">
        <v>361</v>
      </c>
    </row>
    <row r="69" spans="1:9" ht="21.75" customHeight="1">
      <c r="A69" s="74"/>
      <c r="B69" s="74"/>
      <c r="C69" s="22">
        <v>65</v>
      </c>
      <c r="D69" s="38"/>
      <c r="E69" s="38"/>
      <c r="F69" s="34" t="s">
        <v>363</v>
      </c>
      <c r="G69" s="22">
        <v>139</v>
      </c>
      <c r="H69" s="27" t="s">
        <v>202</v>
      </c>
      <c r="I69" s="27" t="s">
        <v>202</v>
      </c>
    </row>
    <row r="70" spans="1:9" ht="21.75" customHeight="1">
      <c r="A70" s="74"/>
      <c r="B70" s="74"/>
      <c r="C70" s="22">
        <v>66</v>
      </c>
      <c r="D70" s="38"/>
      <c r="E70" s="38"/>
      <c r="F70" s="34" t="s">
        <v>364</v>
      </c>
      <c r="G70" s="22">
        <v>140</v>
      </c>
      <c r="H70" s="31"/>
      <c r="I70" s="31"/>
    </row>
    <row r="71" spans="1:9" ht="21.75" customHeight="1">
      <c r="A71" s="74"/>
      <c r="B71" s="74"/>
      <c r="C71" s="22">
        <v>67</v>
      </c>
      <c r="D71" s="38"/>
      <c r="E71" s="38"/>
      <c r="F71" s="34" t="s">
        <v>365</v>
      </c>
      <c r="G71" s="22">
        <v>141</v>
      </c>
      <c r="H71" s="31"/>
      <c r="I71" s="31"/>
    </row>
    <row r="72" spans="1:9" ht="21.75" customHeight="1">
      <c r="A72" s="74"/>
      <c r="B72" s="74"/>
      <c r="C72" s="22">
        <v>68</v>
      </c>
      <c r="D72" s="38"/>
      <c r="E72" s="38"/>
      <c r="F72" s="34" t="s">
        <v>366</v>
      </c>
      <c r="G72" s="22">
        <v>142</v>
      </c>
      <c r="H72" s="31"/>
      <c r="I72" s="31"/>
    </row>
    <row r="73" spans="1:9" ht="21.75" customHeight="1">
      <c r="A73" s="74"/>
      <c r="B73" s="74"/>
      <c r="C73" s="22">
        <v>69</v>
      </c>
      <c r="D73" s="38"/>
      <c r="E73" s="38"/>
      <c r="F73" s="34" t="s">
        <v>367</v>
      </c>
      <c r="G73" s="22">
        <v>143</v>
      </c>
      <c r="H73" s="31"/>
      <c r="I73" s="31"/>
    </row>
    <row r="74" spans="1:9" ht="21.75" customHeight="1">
      <c r="A74" s="74"/>
      <c r="B74" s="74"/>
      <c r="C74" s="22">
        <v>70</v>
      </c>
      <c r="D74" s="38"/>
      <c r="E74" s="38"/>
      <c r="F74" s="35" t="s">
        <v>368</v>
      </c>
      <c r="G74" s="22">
        <v>144</v>
      </c>
      <c r="H74" s="27" t="s">
        <v>369</v>
      </c>
      <c r="I74" s="27" t="s">
        <v>370</v>
      </c>
    </row>
    <row r="75" spans="1:9" ht="30" customHeight="1">
      <c r="A75" s="74"/>
      <c r="B75" s="74"/>
      <c r="C75" s="22">
        <v>71</v>
      </c>
      <c r="D75" s="38"/>
      <c r="E75" s="38"/>
      <c r="F75" s="36" t="s">
        <v>371</v>
      </c>
      <c r="G75" s="22">
        <v>145</v>
      </c>
      <c r="H75" s="27" t="s">
        <v>372</v>
      </c>
      <c r="I75" s="27" t="s">
        <v>373</v>
      </c>
    </row>
    <row r="76" spans="1:9" ht="21.75" customHeight="1">
      <c r="A76" s="74"/>
      <c r="B76" s="74"/>
      <c r="C76" s="22">
        <v>72</v>
      </c>
      <c r="D76" s="38"/>
      <c r="E76" s="38"/>
      <c r="F76" s="35" t="s">
        <v>374</v>
      </c>
      <c r="G76" s="22">
        <v>146</v>
      </c>
      <c r="H76" s="31"/>
      <c r="I76" s="31"/>
    </row>
    <row r="77" spans="1:9" ht="21.75" customHeight="1">
      <c r="A77" s="74"/>
      <c r="B77" s="74"/>
      <c r="C77" s="22">
        <v>73</v>
      </c>
      <c r="D77" s="38"/>
      <c r="E77" s="38"/>
      <c r="F77" s="37" t="s">
        <v>375</v>
      </c>
      <c r="G77" s="22">
        <v>147</v>
      </c>
      <c r="H77" s="27" t="s">
        <v>372</v>
      </c>
      <c r="I77" s="27" t="s">
        <v>373</v>
      </c>
    </row>
    <row r="78" spans="1:9" ht="21.75" customHeight="1">
      <c r="A78" s="74" t="s">
        <v>376</v>
      </c>
      <c r="B78" s="74"/>
      <c r="C78" s="22">
        <v>74</v>
      </c>
      <c r="D78" s="27" t="s">
        <v>377</v>
      </c>
      <c r="E78" s="27" t="s">
        <v>378</v>
      </c>
      <c r="F78" s="37" t="s">
        <v>379</v>
      </c>
      <c r="G78" s="22">
        <v>148</v>
      </c>
      <c r="H78" s="27" t="s">
        <v>377</v>
      </c>
      <c r="I78" s="27" t="s">
        <v>378</v>
      </c>
    </row>
    <row r="79" spans="1:9" ht="15">
      <c r="A79" s="75" t="s">
        <v>380</v>
      </c>
      <c r="B79" s="75"/>
      <c r="C79" s="75"/>
      <c r="D79" s="75"/>
      <c r="E79" s="75"/>
      <c r="F79" s="75"/>
      <c r="G79" s="75"/>
      <c r="H79" s="75"/>
      <c r="I79" s="75"/>
    </row>
  </sheetData>
  <mergeCells count="81">
    <mergeCell ref="A79:I79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49:B49"/>
    <mergeCell ref="A50:B50"/>
    <mergeCell ref="A51:B51"/>
    <mergeCell ref="A52:B52"/>
    <mergeCell ref="A53:B53"/>
    <mergeCell ref="A44:B44"/>
    <mergeCell ref="A45:B45"/>
    <mergeCell ref="A46:B46"/>
    <mergeCell ref="A47:B47"/>
    <mergeCell ref="A48:B48"/>
    <mergeCell ref="A39:B39"/>
    <mergeCell ref="A40:B40"/>
    <mergeCell ref="A41:B41"/>
    <mergeCell ref="A42:B42"/>
    <mergeCell ref="A43:B43"/>
    <mergeCell ref="A34:B34"/>
    <mergeCell ref="A35:B35"/>
    <mergeCell ref="A36:B36"/>
    <mergeCell ref="A37:B37"/>
    <mergeCell ref="A38:B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1:I1"/>
    <mergeCell ref="A2:C2"/>
    <mergeCell ref="D2:F2"/>
    <mergeCell ref="G2:I2"/>
    <mergeCell ref="B3:E3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G77"/>
  <sheetViews>
    <sheetView tabSelected="1" workbookViewId="0">
      <selection activeCell="M30" sqref="M30"/>
    </sheetView>
  </sheetViews>
  <sheetFormatPr defaultColWidth="9" defaultRowHeight="14"/>
  <cols>
    <col min="1" max="1" width="11" style="1" customWidth="1"/>
    <col min="2" max="2" width="40.453125" style="1" customWidth="1"/>
    <col min="3" max="3" width="5.453125" style="1" customWidth="1"/>
    <col min="4" max="4" width="13.90625" style="1" customWidth="1"/>
    <col min="5" max="5" width="15" style="1" customWidth="1"/>
    <col min="6" max="6" width="13.90625" style="1" customWidth="1"/>
    <col min="7" max="7" width="15" style="1" customWidth="1"/>
    <col min="8" max="8" width="9" style="1" customWidth="1"/>
    <col min="9" max="9" width="10.36328125" style="1"/>
    <col min="10" max="16384" width="9" style="1"/>
  </cols>
  <sheetData>
    <row r="1" spans="1:7" ht="23">
      <c r="A1" s="64" t="s">
        <v>381</v>
      </c>
      <c r="B1" s="64"/>
      <c r="C1" s="64"/>
      <c r="D1" s="64"/>
      <c r="E1" s="64"/>
      <c r="F1" s="64"/>
      <c r="G1" s="64"/>
    </row>
    <row r="2" spans="1:7">
      <c r="A2" s="76" t="str">
        <f>MID("rptDate('YYYY-MM')"&amp;"_@_"&amp;"2025-09",22,7)</f>
        <v>2025-09</v>
      </c>
      <c r="B2" s="77"/>
      <c r="C2" s="77"/>
      <c r="D2" s="77"/>
      <c r="E2" s="77"/>
      <c r="F2" s="77"/>
      <c r="G2" s="77"/>
    </row>
    <row r="3" spans="1:7" ht="15">
      <c r="A3" s="13"/>
      <c r="B3" s="28"/>
      <c r="C3" s="28"/>
      <c r="D3" s="28"/>
      <c r="E3" s="16"/>
      <c r="F3" s="13"/>
      <c r="G3" s="16" t="s">
        <v>382</v>
      </c>
    </row>
    <row r="4" spans="1:7" ht="15">
      <c r="A4" s="29" t="s">
        <v>191</v>
      </c>
      <c r="B4" s="18" t="str">
        <f>MID("getOrgName('','Company')"&amp;"_@_"&amp;"南宁产投智创科电投资开发有限责任公司",28,18)</f>
        <v>南宁产投智创科电投资开发有限责任公司</v>
      </c>
      <c r="C4" s="19"/>
      <c r="D4" s="19"/>
      <c r="E4" s="21"/>
      <c r="F4" s="30"/>
      <c r="G4" s="21" t="s">
        <v>193</v>
      </c>
    </row>
    <row r="5" spans="1:7" ht="15">
      <c r="A5" s="70" t="s">
        <v>383</v>
      </c>
      <c r="B5" s="70"/>
      <c r="C5" s="22" t="s">
        <v>1</v>
      </c>
      <c r="D5" s="22" t="s">
        <v>384</v>
      </c>
      <c r="E5" s="22" t="s">
        <v>3</v>
      </c>
      <c r="F5" s="22" t="s">
        <v>4</v>
      </c>
      <c r="G5" s="22" t="s">
        <v>385</v>
      </c>
    </row>
    <row r="6" spans="1:7" ht="15">
      <c r="A6" s="78" t="s">
        <v>386</v>
      </c>
      <c r="B6" s="78"/>
      <c r="C6" s="22">
        <v>1</v>
      </c>
      <c r="D6" s="25">
        <f t="shared" ref="D6:G6" si="0">D7+D8+D9+D10</f>
        <v>2251427.4700000002</v>
      </c>
      <c r="E6" s="25">
        <f t="shared" si="0"/>
        <v>11769952.25</v>
      </c>
      <c r="F6" s="25">
        <f t="shared" si="0"/>
        <v>780122.42</v>
      </c>
      <c r="G6" s="25">
        <f t="shared" si="0"/>
        <v>4649574.99</v>
      </c>
    </row>
    <row r="7" spans="1:7" ht="15">
      <c r="A7" s="73" t="s">
        <v>387</v>
      </c>
      <c r="B7" s="73"/>
      <c r="C7" s="22">
        <v>2</v>
      </c>
      <c r="D7" s="25">
        <f>VALUE(MID("acct('','6001','SY',0,0,0,0,'GLC','Company')+acct('','6041','SY',0,0,0,0,'GLC','Company')+acct('','6051','SY',0,0,0,0,'GLC','Company')"&amp;"_@_"&amp;"2251427.47",138,10))</f>
        <v>2251427.4700000002</v>
      </c>
      <c r="E7" s="25">
        <f>VALUE(MID("acct('','6001','SL',0,0,0,0,'GLC','Company')+acct('','6041','SL',0,0,0,0,'GLC','Company')+acct('','6051','SL',0,0,0,0,'GLC','Company')+acct('','f001','SL',0,0,0,0,'GLC','Company')+acct('','f041','SL',0,0,0,0,'GLC','Company')+acct('','f051','SL',0,0,0,0,'G"&amp;"LC','Company')"&amp;"_@_"&amp;"11769952.25",273,11))</f>
        <v>11769952.25</v>
      </c>
      <c r="F7" s="25">
        <f>VALUE(MID("acct('','6001','SY',-1,0,-1,0,'GLC','Company')+acct('','6041','SY',-1,0,-1,0,'GLC','Company')+acct('','6051','SY',-1,0,-1,0,'GLC','Company')+acct('','f001','SY',-1,0,-1,0,'GLC','Company')+acct('','f041','SY',-1,0,-1,0,'GLC','Company')+acct('','f051','SY',"&amp;"-1,0,-1,0,'GLC','Company')"&amp;"_@_"&amp;"780122.42",285,9))</f>
        <v>780122.42</v>
      </c>
      <c r="G7" s="25">
        <f>VALUE(MID("acct('','6001','SL',-1,0,-1,0,'GLC','Company')+acct('','6041','SL',-1,0,-1,0,'GLC','Company')+acct('','6051','SL',-1,0,-1,0,'GLC','Company')+acct('','f001','SL',-1,0,-1,0,'GLC','Company')+acct('','f041','SL',-1,0,-1,0,'GLC','Company')+acct('','f051','SL',"&amp;"-1,0,-1,0,'GLC','Company')"&amp;"_@_"&amp;"4649574.99",285,10))</f>
        <v>4649574.99</v>
      </c>
    </row>
    <row r="8" spans="1:7" ht="15">
      <c r="A8" s="73" t="s">
        <v>388</v>
      </c>
      <c r="B8" s="73"/>
      <c r="C8" s="22">
        <v>3</v>
      </c>
      <c r="D8" s="23"/>
      <c r="E8" s="23"/>
      <c r="F8" s="23"/>
      <c r="G8" s="23"/>
    </row>
    <row r="9" spans="1:7" ht="15">
      <c r="A9" s="73" t="s">
        <v>389</v>
      </c>
      <c r="B9" s="73"/>
      <c r="C9" s="22">
        <v>4</v>
      </c>
      <c r="D9" s="23"/>
      <c r="E9" s="23"/>
      <c r="F9" s="23"/>
      <c r="G9" s="23"/>
    </row>
    <row r="10" spans="1:7" ht="15">
      <c r="A10" s="73" t="s">
        <v>390</v>
      </c>
      <c r="B10" s="73"/>
      <c r="C10" s="22">
        <v>5</v>
      </c>
      <c r="D10" s="23"/>
      <c r="E10" s="23"/>
      <c r="F10" s="23"/>
      <c r="G10" s="23"/>
    </row>
    <row r="11" spans="1:7" ht="15">
      <c r="A11" s="78" t="s">
        <v>391</v>
      </c>
      <c r="B11" s="78"/>
      <c r="C11" s="22">
        <v>6</v>
      </c>
      <c r="D11" s="25">
        <f t="shared" ref="D11:G11" si="1">D12+D13+D14+D15+D16+D17+D18+D19+D20+D21+D22+D23+D24+D28</f>
        <v>1110794.95</v>
      </c>
      <c r="E11" s="25">
        <f t="shared" si="1"/>
        <v>9011262.6300000008</v>
      </c>
      <c r="F11" s="25">
        <f t="shared" si="1"/>
        <v>967846.91</v>
      </c>
      <c r="G11" s="25">
        <f t="shared" si="1"/>
        <v>3612658.98</v>
      </c>
    </row>
    <row r="12" spans="1:7" ht="15">
      <c r="A12" s="73" t="s">
        <v>392</v>
      </c>
      <c r="B12" s="73"/>
      <c r="C12" s="22">
        <v>7</v>
      </c>
      <c r="D12" s="25">
        <f>VALUE(MID("acct('','6401','SY',0,0,0,0,'GLC','Company')+acct('','6402','SY',0,0,0,0,'GLC','Company')"&amp;"_@_"&amp;"681017.85",93,9))</f>
        <v>681017.85</v>
      </c>
      <c r="E12" s="25">
        <f>VALUE(MID("acct('','6401','SL',0,0,0,0,'GLC','Company')+acct('','6402','SL',0,0,0,0,'GLC','Company')+acct('','f401','SL',0,0,0,0,'GLC','Company')+acct('','f402','SL',0,0,0,0,'GLC','Company')"&amp;"_@_"&amp;"7016465.33",183,10))</f>
        <v>7016465.3300000001</v>
      </c>
      <c r="F12" s="25">
        <f>VALUE(MID("acct('','6401','SY',-1,0,-1,0,'GLC','Company')+acct('','6402','SY',-1,0,-1,0,'GLC','Company')+acct('','f401','SY',-1,0,-1,0,'GLC','Company')+acct('','f402','SY',-1,0,-1,0,'GLC','Company')"&amp;"_@_"&amp;"535791.57",191,9))</f>
        <v>535791.56999999995</v>
      </c>
      <c r="G12" s="25">
        <f>VALUE(MID("acct('','6401','SL',-1,0,-1,0,'GLC','Company')+acct('','6402','SL',-1,0,-1,0,'GLC','Company')+acct('','f401','SL',-1,0,-1,0,'GLC','Company')+acct('','f402','SL',-1,0,-1,0,'GLC','Company')"&amp;"_@_"&amp;"3012560.81",191,10))</f>
        <v>3012560.81</v>
      </c>
    </row>
    <row r="13" spans="1:7" ht="15">
      <c r="A13" s="73" t="s">
        <v>393</v>
      </c>
      <c r="B13" s="73"/>
      <c r="C13" s="22">
        <v>8</v>
      </c>
      <c r="D13" s="23"/>
      <c r="E13" s="23"/>
      <c r="F13" s="23"/>
      <c r="G13" s="23"/>
    </row>
    <row r="14" spans="1:7" ht="15">
      <c r="A14" s="73" t="s">
        <v>394</v>
      </c>
      <c r="B14" s="73"/>
      <c r="C14" s="22">
        <v>9</v>
      </c>
      <c r="D14" s="23"/>
      <c r="E14" s="23"/>
      <c r="F14" s="23"/>
      <c r="G14" s="23"/>
    </row>
    <row r="15" spans="1:7" ht="15">
      <c r="A15" s="73" t="s">
        <v>395</v>
      </c>
      <c r="B15" s="73"/>
      <c r="C15" s="22">
        <v>10</v>
      </c>
      <c r="D15" s="23"/>
      <c r="E15" s="23"/>
      <c r="F15" s="23"/>
      <c r="G15" s="23"/>
    </row>
    <row r="16" spans="1:7" ht="15">
      <c r="A16" s="73" t="s">
        <v>396</v>
      </c>
      <c r="B16" s="73"/>
      <c r="C16" s="22">
        <v>11</v>
      </c>
      <c r="D16" s="23"/>
      <c r="E16" s="23"/>
      <c r="F16" s="23"/>
      <c r="G16" s="23"/>
    </row>
    <row r="17" spans="1:7" ht="15">
      <c r="A17" s="73" t="s">
        <v>397</v>
      </c>
      <c r="B17" s="73"/>
      <c r="C17" s="22">
        <v>12</v>
      </c>
      <c r="D17" s="23"/>
      <c r="E17" s="23"/>
      <c r="F17" s="23"/>
      <c r="G17" s="23"/>
    </row>
    <row r="18" spans="1:7" ht="15">
      <c r="A18" s="73" t="s">
        <v>398</v>
      </c>
      <c r="B18" s="73"/>
      <c r="C18" s="22">
        <v>13</v>
      </c>
      <c r="D18" s="23"/>
      <c r="E18" s="23"/>
      <c r="F18" s="23"/>
      <c r="G18" s="23"/>
    </row>
    <row r="19" spans="1:7" ht="15">
      <c r="A19" s="73" t="s">
        <v>399</v>
      </c>
      <c r="B19" s="73"/>
      <c r="C19" s="22">
        <v>14</v>
      </c>
      <c r="D19" s="23"/>
      <c r="E19" s="23"/>
      <c r="F19" s="23"/>
      <c r="G19" s="23"/>
    </row>
    <row r="20" spans="1:7" ht="15">
      <c r="A20" s="73" t="s">
        <v>5109</v>
      </c>
      <c r="B20" s="73"/>
      <c r="C20" s="22">
        <v>15</v>
      </c>
      <c r="D20" s="25">
        <f>VALUE(MID("acct('','6403','SY',0,0,0,0,'GLC','Company')"&amp;"_@_"&amp;"1181.58",48,7))</f>
        <v>1181.58</v>
      </c>
      <c r="E20" s="25">
        <f>VALUE(MID("acct('','6403','SL',0,0,0,0,'GLC','Company')+acct('','f405','SL',0,0,0,0,'GLC','Company')"&amp;"_@_"&amp;"553457.24",93,9))</f>
        <v>553457.24</v>
      </c>
      <c r="F20" s="25">
        <f>VALUE(MID("acct('','6403','SY',-1,0,-1,0,'GLC','Company')+acct('','f405','SY',-1,0,-1,0,'GLC','Company')"&amp;"_@_"&amp;"224.41",97,6))</f>
        <v>224.41</v>
      </c>
      <c r="G20" s="25">
        <f>VALUE(MID("acct('','6403','SL',-1,0,-1,0,'GLC','Company')+acct('','f405','SL',-1,0,-1,0,'GLC','Company')"&amp;"_@_"&amp;"1551",97,4))</f>
        <v>1551</v>
      </c>
    </row>
    <row r="21" spans="1:7" ht="15">
      <c r="A21" s="73" t="s">
        <v>400</v>
      </c>
      <c r="B21" s="73"/>
      <c r="C21" s="22">
        <v>16</v>
      </c>
      <c r="D21" s="25">
        <f>VALUE(MID("acct('','6601','SY',0,0,0,0,'GLC','Company')"&amp;"_@_"&amp;"0",48,1))</f>
        <v>0</v>
      </c>
      <c r="E21" s="25">
        <f>VALUE(MID("acct('','6601','SL',0,0,0,0,'GLC','Company')+acct('','f601','SL',0,0,0,0,'GLC','Company')"&amp;"_@_"&amp;"0",93,1))</f>
        <v>0</v>
      </c>
      <c r="F21" s="25">
        <f>VALUE(MID("acct('','6601','SY',-1,0,-1,0,'GLC','Company')+acct('','f601','SY',-1,0,-1,0,'GLC','Company')"&amp;"_@_"&amp;"0",97,1))</f>
        <v>0</v>
      </c>
      <c r="G21" s="25">
        <f>VALUE(MID("acct('','6601','SL',-1,0,-1,0,'GLC','Company')+acct('','f601','SL',-1,0,-1,0,'GLC','Company')"&amp;"_@_"&amp;"0",97,1))</f>
        <v>0</v>
      </c>
    </row>
    <row r="22" spans="1:7" ht="15">
      <c r="A22" s="73" t="s">
        <v>401</v>
      </c>
      <c r="B22" s="73"/>
      <c r="C22" s="22">
        <v>17</v>
      </c>
      <c r="D22" s="25">
        <f>VALUE(MID("acct('','6602','SY',0,0,0,0,'GLC','Company')-acct('','6602.02.34','SY',0,0,0,0,'GLC','Company')"&amp;"_@_"&amp;"0",99,1))</f>
        <v>0</v>
      </c>
      <c r="E22" s="25">
        <f>VALUE(MID("acct('','6602','SL',0,0,0,0,'GLC','Company')-acct('','6602.02.34','SL',0,0,0,0,'GLC','Company')+acct('','f602','SL',0,0,0,0,'GLC','Company')"&amp;"_@_"&amp;"151588.15",144,9))</f>
        <v>151588.15</v>
      </c>
      <c r="F22" s="25">
        <f>VALUE(MID("acct('','6602','SY',-1,0,-1,0,'GLC','Company')+acct('','f602','SY',-1,0,-1,0,'GLC','Company')"&amp;"_@_"&amp;"0",97,1))</f>
        <v>0</v>
      </c>
      <c r="G22" s="25">
        <f>VALUE(MID("acct('','6602','SL',-1,0,-1,0,'GLC','Company')+acct('','f602','SL',-1,0,-1,0,'GLC','Company')"&amp;"_@_"&amp;"0",97,1))</f>
        <v>0</v>
      </c>
    </row>
    <row r="23" spans="1:7" ht="15">
      <c r="A23" s="73" t="s">
        <v>402</v>
      </c>
      <c r="B23" s="73"/>
      <c r="C23" s="22">
        <v>18</v>
      </c>
      <c r="D23" s="25">
        <f>VALUE(MID("acct('','6602.02.34','SY',0,0,0,0,'GLC','Company')"&amp;"_@_"&amp;"0",54,1))</f>
        <v>0</v>
      </c>
      <c r="E23" s="25">
        <f>VALUE(MID("acct('','6602.02.34','SL',0,0,0,0,'GLC','Company')+acct('','f605','SL',0,0,0,0,'GLC','Company')"&amp;"_@_"&amp;"0",99,1))</f>
        <v>0</v>
      </c>
      <c r="F23" s="25">
        <f>VALUE(MID("acct('','6602.02.34','SY',-1,0,-1,0,'GLC','Company')+acct('','f605','SY',-1,0,-1,0,'GLC','Company')"&amp;"_@_"&amp;"0",103,1))</f>
        <v>0</v>
      </c>
      <c r="G23" s="25">
        <f>VALUE(MID("acct('','6602.02.34','SL',-1,0,-1,0,'GLC','Company')+acct('','f605','SL',-1,0,-1,0,'GLC','Company')"&amp;"_@_"&amp;"0",103,1))</f>
        <v>0</v>
      </c>
    </row>
    <row r="24" spans="1:7" ht="15">
      <c r="A24" s="73" t="s">
        <v>403</v>
      </c>
      <c r="B24" s="73"/>
      <c r="C24" s="22">
        <v>19</v>
      </c>
      <c r="D24" s="25">
        <f>VALUE(MID("acct('','6603','SY',0,0,0,0,'GLC','Company')"&amp;"_@_"&amp;"428595.52",48,9))</f>
        <v>428595.52</v>
      </c>
      <c r="E24" s="25">
        <f>VALUE(MID("acct('','6603','SL',0,0,0,0,'GLC','Company')+acct('','f603','SL',0,0,0,0,'GLC','Company')"&amp;"_@_"&amp;"1289751.91",93,10))</f>
        <v>1289751.9099999999</v>
      </c>
      <c r="F24" s="25">
        <f>VALUE(MID("acct('','6603','SY',-1,0,-1,0,'GLC','Company')+acct('','f603','SY',-1,0,-1,0,'GLC','Company')"&amp;"_@_"&amp;"431830.93",97,9))</f>
        <v>431830.93</v>
      </c>
      <c r="G24" s="25">
        <f>VALUE(MID("acct('','6603','SL',-1,0,-1,0,'GLC','Company')+acct('','f603','SL',-1,0,-1,0,'GLC','Company')"&amp;"_@_"&amp;"598547.17",97,9))</f>
        <v>598547.17000000004</v>
      </c>
    </row>
    <row r="25" spans="1:7" ht="15">
      <c r="A25" s="73" t="s">
        <v>404</v>
      </c>
      <c r="B25" s="73"/>
      <c r="C25" s="22">
        <v>20</v>
      </c>
      <c r="D25" s="25">
        <f>VALUE(MID("acct('','6603.01.02','SY',0,0,0,0,'GLC','Company')+acct('','6603.02.02','SY',0,0,0,0,'GLC','Company')"&amp;"_@_"&amp;"428595.52",105,9))</f>
        <v>428595.52</v>
      </c>
      <c r="E25" s="25">
        <f>VALUE(MID("acct('','6603.01.02','SL',0,0,0,0,'GLC','Company')+acct('','6603.02.02','SL',0,0,0,0,'GLC','Company')"&amp;"_@_"&amp;"1291943.84",105,10))</f>
        <v>1291943.8400000001</v>
      </c>
      <c r="F25" s="25">
        <f>VALUE(MID("acct('','6603.01.02','SY',-1,0,-1,0,'GLC','Company')+acct('','6603.02.02','SY',-1,0,-1,0,'GLC','Company')"&amp;"_@_"&amp;"432483.52",109,9))</f>
        <v>432483.52</v>
      </c>
      <c r="G25" s="25">
        <f>VALUE(MID("acct('','6603.01.02','SL',-1,0,-1,0,'GLC','Company')+acct('','6603.02.02','SL',-1,0,-1,0,'GLC','Company')"&amp;"_@_"&amp;"595676.86",109,9))</f>
        <v>595676.86</v>
      </c>
    </row>
    <row r="26" spans="1:7" ht="15">
      <c r="A26" s="73" t="s">
        <v>405</v>
      </c>
      <c r="B26" s="73"/>
      <c r="C26" s="22">
        <v>21</v>
      </c>
      <c r="D26" s="25">
        <f>VALUE(MID("acct('','6603.01.01','SY',0,0,0,0,'GLC','Company')+acct('','6603.02.01','SY',0,0,0,0,'GLC','Company')"&amp;"_@_"&amp;"0",105,1))</f>
        <v>0</v>
      </c>
      <c r="E26" s="25">
        <f>VALUE(MID("acct('','6603.01.01','SL',0,0,0,0,'GLC','Company')+acct('','6603.02.01','SL',0,0,0,0,'GLC','Company')"&amp;"_@_"&amp;"-6007.18",105,8))</f>
        <v>-6007.18</v>
      </c>
      <c r="F26" s="25">
        <f>VALUE(MID("acct('','6603.01.01','SY',-1,0,-1,0,'GLC','Company')+acct('','6603.02.01','SY',-1,0,-1,0,'GLC','Company')"&amp;"_@_"&amp;"-652.59",109,7))</f>
        <v>-652.59</v>
      </c>
      <c r="G26" s="25">
        <f>VALUE(MID("acct('','6603.01.01','SL',-1,0,-1,0,'GLC','Company')+acct('','6603.02.01','SL',-1,0,-1,0,'GLC','Company')"&amp;"_@_"&amp;"-866.38",109,7))</f>
        <v>-866.38</v>
      </c>
    </row>
    <row r="27" spans="1:7" ht="15">
      <c r="A27" s="73" t="s">
        <v>406</v>
      </c>
      <c r="B27" s="73"/>
      <c r="C27" s="22">
        <v>22</v>
      </c>
      <c r="D27" s="25">
        <f>VALUE(MID("acct('','6603.02.03','SY',0,0,0,0,'GLC','Company')"&amp;"_@_"&amp;"0",54,1))</f>
        <v>0</v>
      </c>
      <c r="E27" s="25">
        <f>VALUE(MID("acct('','6603.02.03','SL',0,0,0,0,'GLC','Company')"&amp;"_@_"&amp;"0",54,1))</f>
        <v>0</v>
      </c>
      <c r="F27" s="25">
        <f>VALUE(MID("acct('','6603.02.03','SY',-1,0,-1,0,'GLC','Company')"&amp;"_@_"&amp;"0",56,1))</f>
        <v>0</v>
      </c>
      <c r="G27" s="25">
        <f>VALUE(MID("acct('','6603.02.03','SL',-1,0,-1,0,'GLC','Company')"&amp;"_@_"&amp;"0",56,1))</f>
        <v>0</v>
      </c>
    </row>
    <row r="28" spans="1:7" ht="15">
      <c r="A28" s="73" t="s">
        <v>407</v>
      </c>
      <c r="B28" s="73"/>
      <c r="C28" s="22">
        <v>23</v>
      </c>
      <c r="D28" s="23"/>
      <c r="E28" s="23"/>
      <c r="F28" s="23"/>
      <c r="G28" s="23"/>
    </row>
    <row r="29" spans="1:7" ht="15">
      <c r="A29" s="73" t="s">
        <v>408</v>
      </c>
      <c r="B29" s="73"/>
      <c r="C29" s="22">
        <v>24</v>
      </c>
      <c r="D29" s="25">
        <f>VALUE(MID("acct('','6117','SY',0,0,0,0,'GLC','Company')"&amp;"_@_"&amp;"0",48,1))</f>
        <v>0</v>
      </c>
      <c r="E29" s="25">
        <f>VALUE(MID("acct('','6117','SL',0,0,0,0,'GLC','Company')+acct('','f117','SL',0,0,0,0,'GLC','Company')"&amp;"_@_"&amp;"160000",93,6))</f>
        <v>160000</v>
      </c>
      <c r="F29" s="25">
        <f>VALUE(MID("acct('','6117','SY',-1,0,-1,0,'GLC','Company')+acct('','f117','SY',-1,0,-1,0,'GLC','Company')"&amp;"_@_"&amp;"265000",97,6))</f>
        <v>265000</v>
      </c>
      <c r="G29" s="25">
        <f>VALUE(MID("acct('','6117','SL',-1,0,-1,0,'GLC','Company')+acct('','f117','SL',-1,0,-1,0,'GLC','Company')"&amp;"_@_"&amp;"525000",97,6))</f>
        <v>525000</v>
      </c>
    </row>
    <row r="30" spans="1:7" ht="15">
      <c r="A30" s="73" t="s">
        <v>409</v>
      </c>
      <c r="B30" s="73"/>
      <c r="C30" s="22">
        <v>25</v>
      </c>
      <c r="D30" s="25">
        <f>VALUE(MID("acct('','6111','SY',0,0,0,0,'GLC','Company')"&amp;"_@_"&amp;"0",48,1))</f>
        <v>0</v>
      </c>
      <c r="E30" s="25">
        <f>VALUE(MID("acct('','6111','SL',0,0,0,0,'GLC','Company')+acct('','f111','SL',0,0,0,0,'GLC','Company')"&amp;"_@_"&amp;"0",93,1))</f>
        <v>0</v>
      </c>
      <c r="F30" s="25">
        <f>VALUE(MID("acct('','6111','SY',-1,0,-1,0,'GLC','Company')+acct('','f111','SY',-1,0,-1,0,'GLC','Company')"&amp;"_@_"&amp;"0",97,1))</f>
        <v>0</v>
      </c>
      <c r="G30" s="25">
        <f>VALUE(MID("acct('','6111','SL',-1,0,-1,0,'GLC','Company')+acct('','f111','SL',-1,0,-1,0,'GLC','Company')"&amp;"_@_"&amp;"0",97,1))</f>
        <v>0</v>
      </c>
    </row>
    <row r="31" spans="1:7" ht="15">
      <c r="A31" s="73" t="s">
        <v>410</v>
      </c>
      <c r="B31" s="73"/>
      <c r="C31" s="22">
        <v>26</v>
      </c>
      <c r="D31" s="23"/>
      <c r="E31" s="23"/>
      <c r="F31" s="23"/>
      <c r="G31" s="23"/>
    </row>
    <row r="32" spans="1:7" ht="15">
      <c r="A32" s="73" t="s">
        <v>411</v>
      </c>
      <c r="B32" s="73"/>
      <c r="C32" s="22">
        <v>27</v>
      </c>
      <c r="D32" s="23"/>
      <c r="E32" s="23"/>
      <c r="F32" s="23"/>
      <c r="G32" s="23"/>
    </row>
    <row r="33" spans="1:7" ht="15">
      <c r="A33" s="79" t="s">
        <v>412</v>
      </c>
      <c r="B33" s="79"/>
      <c r="C33" s="22">
        <v>28</v>
      </c>
      <c r="D33" s="23"/>
      <c r="E33" s="23"/>
      <c r="F33" s="23"/>
      <c r="G33" s="23"/>
    </row>
    <row r="34" spans="1:7" ht="15">
      <c r="A34" s="79" t="s">
        <v>413</v>
      </c>
      <c r="B34" s="79"/>
      <c r="C34" s="22">
        <v>29</v>
      </c>
      <c r="D34" s="23"/>
      <c r="E34" s="23"/>
      <c r="F34" s="23"/>
      <c r="G34" s="23"/>
    </row>
    <row r="35" spans="1:7" ht="15">
      <c r="A35" s="73" t="s">
        <v>414</v>
      </c>
      <c r="B35" s="73"/>
      <c r="C35" s="22">
        <v>30</v>
      </c>
      <c r="D35" s="25">
        <f>VALUE(MID("acct('','6101','SY',0,0,0,0,'GLC','Company')"&amp;"_@_"&amp;"0",48,1))</f>
        <v>0</v>
      </c>
      <c r="E35" s="25">
        <f>VALUE(MID("acct('','6101','SL',0,0,0,0,'GLC','Company')+acct('','f101','SL',0,0,0,0,'GLC','Company')"&amp;"_@_"&amp;"0",93,1))</f>
        <v>0</v>
      </c>
      <c r="F35" s="25">
        <f>VALUE(MID("acct('','6101','SY',-1,0,-1,0,'GLC','Company')+acct('','f101','SY',-1,0,-1,0,'GLC','Company')"&amp;"_@_"&amp;"0",97,1))</f>
        <v>0</v>
      </c>
      <c r="G35" s="25">
        <f>VALUE(MID("acct('','6101','SL',0,0,0,0,'GLC','Company')+acct('','f101','SL',0,0,0,0,'GLC','Company')"&amp;"_@_"&amp;"0",93,1))</f>
        <v>0</v>
      </c>
    </row>
    <row r="36" spans="1:7" ht="15">
      <c r="A36" s="79" t="s">
        <v>415</v>
      </c>
      <c r="B36" s="79"/>
      <c r="C36" s="22">
        <v>31</v>
      </c>
      <c r="D36" s="25">
        <f>VALUE(MID("-acct('','6702','SY',0,0,0,0,'GLC','Company')"&amp;"_@_"&amp;"0",49,1))</f>
        <v>0</v>
      </c>
      <c r="E36" s="25">
        <f>VALUE(MID("-acct('','6702','SL',0,0,0,0,'GLC','Company')-acct('','f702','SL',0,0,0,0,'GLC','Company')"&amp;"_@_"&amp;"0",94,1))</f>
        <v>0</v>
      </c>
      <c r="F36" s="25">
        <f>VALUE(MID("acct('','6702','SY',-1,0,-1,0,'GLC','Company')+acct('','f702','SY',-1,0,-1,0,'GLC','Company')"&amp;"_@_"&amp;"0",97,1))</f>
        <v>0</v>
      </c>
      <c r="G36" s="25">
        <f>VALUE(MID("acct('','6702','SL',-1,0,-1,0,'GLC','Company')+acct('','f702','SL',-1,0,-1,0,'GLC','Company')"&amp;"_@_"&amp;"0",97,1))</f>
        <v>0</v>
      </c>
    </row>
    <row r="37" spans="1:7" ht="15">
      <c r="A37" s="73" t="s">
        <v>416</v>
      </c>
      <c r="B37" s="73"/>
      <c r="C37" s="22">
        <v>32</v>
      </c>
      <c r="D37" s="25">
        <f>VALUE(MID("-acct('','6701','SY',0,0,0,0,'GLC','Company')"&amp;"_@_"&amp;"0",49,1))</f>
        <v>0</v>
      </c>
      <c r="E37" s="25">
        <f>VALUE(MID("-acct('','6701','SL',0,0,0,0,'GLC','Company')-acct('','f701','SL',0,0,0,0,'GLC','Company')"&amp;"_@_"&amp;"0",94,1))</f>
        <v>0</v>
      </c>
      <c r="F37" s="25">
        <f>VALUE(MID("-acct('','6701','SY',-1,0,-1,0,'GLC','Company')-acct('','f701','SY',-1,0,-1,0,'GLC','Company')"&amp;"_@_"&amp;"0",98,1))</f>
        <v>0</v>
      </c>
      <c r="G37" s="25">
        <f>VALUE(MID("-acct('','6701','SL',-1,0,-1,0,'GLC','Company')-acct('','f701','SL',-1,0,-1,0,'GLC','Company')"&amp;"_@_"&amp;"0",98,1))</f>
        <v>0</v>
      </c>
    </row>
    <row r="38" spans="1:7" ht="15">
      <c r="A38" s="73" t="s">
        <v>417</v>
      </c>
      <c r="B38" s="73"/>
      <c r="C38" s="22">
        <v>33</v>
      </c>
      <c r="D38" s="25">
        <f>VALUE(MID("acct('','6115','SY',0,0,0,0,'GLC','Company')"&amp;"_@_"&amp;"0",48,1))</f>
        <v>0</v>
      </c>
      <c r="E38" s="25">
        <f>VALUE(MID("acct('','6115','SL',0,0,0,0,'GLC','Company')+acct('','f115','SL',0,0,0,0,'GLC','Company')"&amp;"_@_"&amp;"0",93,1))</f>
        <v>0</v>
      </c>
      <c r="F38" s="25">
        <f>VALUE(MID("-acct('','6115','SY',-1,0,-1,0,'GLC','Company')+acct('','f115','SY',-1,0,-1,0,'GLC','Company')"&amp;"_@_"&amp;"0",98,1))</f>
        <v>0</v>
      </c>
      <c r="G38" s="25">
        <f>VALUE(MID("-acct('','6115','SL',-1,0,-1,0,'GLC','Company')+acct('','f115','SL',-1,0,-1,0,'GLC','Company')"&amp;"_@_"&amp;"0",98,1))</f>
        <v>0</v>
      </c>
    </row>
    <row r="39" spans="1:7" ht="15">
      <c r="A39" s="78" t="s">
        <v>418</v>
      </c>
      <c r="B39" s="78"/>
      <c r="C39" s="22">
        <v>34</v>
      </c>
      <c r="D39" s="25">
        <f t="shared" ref="D39:G39" si="2">D6-D11+D29+D30+D33+D34+D35+D36+D37+D38</f>
        <v>1140632.52</v>
      </c>
      <c r="E39" s="25">
        <f t="shared" si="2"/>
        <v>2918689.62</v>
      </c>
      <c r="F39" s="25">
        <f t="shared" si="2"/>
        <v>77275.510000000097</v>
      </c>
      <c r="G39" s="25">
        <f t="shared" si="2"/>
        <v>1561916.01</v>
      </c>
    </row>
    <row r="40" spans="1:7" ht="15">
      <c r="A40" s="73" t="s">
        <v>419</v>
      </c>
      <c r="B40" s="73"/>
      <c r="C40" s="22">
        <v>35</v>
      </c>
      <c r="D40" s="25">
        <f>VALUE(MID("acct('','6301','SY',0,0,0,0,'GLC','Company')"&amp;"_@_"&amp;"0",48,1))</f>
        <v>0</v>
      </c>
      <c r="E40" s="25">
        <f>VALUE(MID("acct('','6301','SL',0,0,0,0,'GLC','Company')+acct('','f301','SL',0,0,0,0,'GLC','Company')"&amp;"_@_"&amp;"0.92",93,4))</f>
        <v>0.92</v>
      </c>
      <c r="F40" s="25">
        <f>VALUE(MID("acct('','6301','SY',-1,0,-1,0,'GLC','Company')+acct('','f301','SY',-1,0,-1,0,'GLC','Company')"&amp;"_@_"&amp;"0",97,1))</f>
        <v>0</v>
      </c>
      <c r="G40" s="25">
        <f>VALUE(MID("acct('','6301','SL',-1,0,-1,0,'GLC','Company')+acct('','f301','SL',-1,0,-1,0,'GLC','Company')"&amp;"_@_"&amp;"0.01",97,4))</f>
        <v>0.01</v>
      </c>
    </row>
    <row r="41" spans="1:7" ht="15">
      <c r="A41" s="73" t="s">
        <v>420</v>
      </c>
      <c r="B41" s="73"/>
      <c r="C41" s="22">
        <v>36</v>
      </c>
      <c r="D41" s="25">
        <f>VALUE(MID("acct('','6301.04','SY',0,0,0,0,'GLC','Company')"&amp;"_@_"&amp;"0",51,1))</f>
        <v>0</v>
      </c>
      <c r="E41" s="25">
        <f>VALUE(MID("acct('','6301.04','SL',0,0,0,0,'GLC','Company')"&amp;"_@_"&amp;"0",51,1))</f>
        <v>0</v>
      </c>
      <c r="F41" s="25">
        <f>VALUE(MID("acct('','6301.04','SY',-1,0,-1,0,'GLC','Company')"&amp;"_@_"&amp;"0",53,1))</f>
        <v>0</v>
      </c>
      <c r="G41" s="25">
        <f>VALUE(MID("acct('','6301.04','SL',-1,0,-1,0,'GLC','Company')"&amp;"_@_"&amp;"0",53,1))</f>
        <v>0</v>
      </c>
    </row>
    <row r="42" spans="1:7" ht="15">
      <c r="A42" s="80" t="s">
        <v>421</v>
      </c>
      <c r="B42" s="80"/>
      <c r="C42" s="22">
        <v>37</v>
      </c>
      <c r="D42" s="25">
        <f>VALUE(MID("acct('','6711','SY',0,0,0,0,'GLC','Company')"&amp;"_@_"&amp;"0",48,1))</f>
        <v>0</v>
      </c>
      <c r="E42" s="25">
        <f>VALUE(MID("acct('','6711','SL',0,0,0,0,'GLC','Company')+acct('','f711','SL',0,0,0,0,'GLC','Company')"&amp;"_@_"&amp;"0",93,1))</f>
        <v>0</v>
      </c>
      <c r="F42" s="25">
        <f>VALUE(MID("acct('','6711','SY',-1,0,-1,0,'GLC','Company')+acct('','f711','SY',-1,0,-1,0,'GLC','Company')"&amp;"_@_"&amp;"0",97,1))</f>
        <v>0</v>
      </c>
      <c r="G42" s="25">
        <f>VALUE(MID("acct('','6711','SL',-1,0,-1,0,'GLC','Company')+acct('','f711','SL',-1,0,-1,0,'GLC','Company')"&amp;"_@_"&amp;"0",97,1))</f>
        <v>0</v>
      </c>
    </row>
    <row r="43" spans="1:7" ht="15">
      <c r="A43" s="78" t="s">
        <v>422</v>
      </c>
      <c r="B43" s="78"/>
      <c r="C43" s="22">
        <v>38</v>
      </c>
      <c r="D43" s="25">
        <f t="shared" ref="D43:G43" si="3">D39+D40-D42</f>
        <v>1140632.52</v>
      </c>
      <c r="E43" s="25">
        <f t="shared" si="3"/>
        <v>2918690.54</v>
      </c>
      <c r="F43" s="25">
        <f t="shared" si="3"/>
        <v>77275.510000000097</v>
      </c>
      <c r="G43" s="25">
        <f t="shared" si="3"/>
        <v>1561916.02</v>
      </c>
    </row>
    <row r="44" spans="1:7" ht="15">
      <c r="A44" s="80" t="s">
        <v>423</v>
      </c>
      <c r="B44" s="80"/>
      <c r="C44" s="22">
        <v>39</v>
      </c>
      <c r="D44" s="25">
        <f>VALUE(MID("acct('','6801','SY',0,0,0,0,'GLC','Company')"&amp;"_@_"&amp;"0",48,1))</f>
        <v>0</v>
      </c>
      <c r="E44" s="25">
        <f>VALUE(MID("acct('','6801','SL',0,0,0,0,'GLC','Company')+acct('','f801','SL',0,0,0,0,'GLC','Company')"&amp;"_@_"&amp;"-81656.25",93,9))</f>
        <v>-81656.25</v>
      </c>
      <c r="F44" s="25">
        <f>VALUE(MID("acct('','6801','SY',-1,0,-1,0,'GLC','Company')+acct('','f801','SY',-1,0,-1,0,'GLC','Company')"&amp;"_@_"&amp;"0",97,1))</f>
        <v>0</v>
      </c>
      <c r="G44" s="25">
        <f>VALUE(MID("acct('','6801','SL',-1,0,-1,0,'GLC','Company')+acct('','f801','SL',-1,0,-1,0,'GLC','Company')"&amp;"_@_"&amp;"0",97,1))</f>
        <v>0</v>
      </c>
    </row>
    <row r="45" spans="1:7" ht="15">
      <c r="A45" s="78" t="s">
        <v>424</v>
      </c>
      <c r="B45" s="78"/>
      <c r="C45" s="22">
        <v>40</v>
      </c>
      <c r="D45" s="25">
        <f t="shared" ref="D45:G45" si="4">D43-D44</f>
        <v>1140632.52</v>
      </c>
      <c r="E45" s="25">
        <f t="shared" si="4"/>
        <v>3000346.79</v>
      </c>
      <c r="F45" s="25">
        <f t="shared" si="4"/>
        <v>77275.510000000097</v>
      </c>
      <c r="G45" s="25">
        <f t="shared" si="4"/>
        <v>1561916.02</v>
      </c>
    </row>
    <row r="46" spans="1:7" ht="15">
      <c r="A46" s="73" t="s">
        <v>425</v>
      </c>
      <c r="B46" s="73"/>
      <c r="C46" s="22">
        <v>41</v>
      </c>
      <c r="D46" s="23"/>
      <c r="E46" s="23"/>
      <c r="F46" s="23"/>
      <c r="G46" s="23"/>
    </row>
    <row r="47" spans="1:7" ht="15">
      <c r="A47" s="73" t="s">
        <v>426</v>
      </c>
      <c r="B47" s="73"/>
      <c r="C47" s="22">
        <v>42</v>
      </c>
      <c r="D47" s="25">
        <f t="shared" ref="D47:G47" si="5">D45-D48</f>
        <v>1140632.52</v>
      </c>
      <c r="E47" s="25">
        <f t="shared" si="5"/>
        <v>3000346.79</v>
      </c>
      <c r="F47" s="25">
        <f t="shared" si="5"/>
        <v>77275.510000000097</v>
      </c>
      <c r="G47" s="25">
        <f t="shared" si="5"/>
        <v>1561916.02</v>
      </c>
    </row>
    <row r="48" spans="1:7" ht="15">
      <c r="A48" s="73" t="s">
        <v>427</v>
      </c>
      <c r="B48" s="73"/>
      <c r="C48" s="22">
        <v>43</v>
      </c>
      <c r="D48" s="23"/>
      <c r="E48" s="23"/>
      <c r="F48" s="23"/>
      <c r="G48" s="23"/>
    </row>
    <row r="49" spans="1:7" ht="15">
      <c r="A49" s="73" t="s">
        <v>428</v>
      </c>
      <c r="B49" s="73"/>
      <c r="C49" s="22">
        <v>44</v>
      </c>
      <c r="D49" s="27">
        <f t="shared" ref="D49:G49" si="6">D50+D51</f>
        <v>1140632.52</v>
      </c>
      <c r="E49" s="27">
        <f t="shared" si="6"/>
        <v>3000346.79</v>
      </c>
      <c r="F49" s="27">
        <f t="shared" si="6"/>
        <v>77275.510000000097</v>
      </c>
      <c r="G49" s="27">
        <f t="shared" si="6"/>
        <v>1561916.02</v>
      </c>
    </row>
    <row r="50" spans="1:7" ht="15">
      <c r="A50" s="73" t="s">
        <v>429</v>
      </c>
      <c r="B50" s="73"/>
      <c r="C50" s="22">
        <v>45</v>
      </c>
      <c r="D50" s="27">
        <f t="shared" ref="D50:G50" si="7">D45</f>
        <v>1140632.52</v>
      </c>
      <c r="E50" s="27">
        <f t="shared" si="7"/>
        <v>3000346.79</v>
      </c>
      <c r="F50" s="27">
        <f t="shared" si="7"/>
        <v>77275.510000000097</v>
      </c>
      <c r="G50" s="27">
        <f t="shared" si="7"/>
        <v>1561916.02</v>
      </c>
    </row>
    <row r="51" spans="1:7" ht="15">
      <c r="A51" s="73" t="s">
        <v>430</v>
      </c>
      <c r="B51" s="73"/>
      <c r="C51" s="22">
        <v>46</v>
      </c>
      <c r="D51" s="31"/>
      <c r="E51" s="31"/>
      <c r="F51" s="23"/>
      <c r="G51" s="23"/>
    </row>
    <row r="52" spans="1:7" ht="15">
      <c r="A52" s="78" t="s">
        <v>431</v>
      </c>
      <c r="B52" s="78"/>
      <c r="C52" s="22">
        <v>47</v>
      </c>
      <c r="D52" s="27">
        <f t="shared" ref="D52:G52" si="8">D53+D70</f>
        <v>0</v>
      </c>
      <c r="E52" s="27">
        <f t="shared" si="8"/>
        <v>0</v>
      </c>
      <c r="F52" s="27">
        <f t="shared" si="8"/>
        <v>0</v>
      </c>
      <c r="G52" s="27">
        <f t="shared" si="8"/>
        <v>0</v>
      </c>
    </row>
    <row r="53" spans="1:7" ht="15">
      <c r="A53" s="73" t="s">
        <v>432</v>
      </c>
      <c r="B53" s="73"/>
      <c r="C53" s="22">
        <v>48</v>
      </c>
      <c r="D53" s="27">
        <f t="shared" ref="D53:G53" si="9">D54+D60</f>
        <v>0</v>
      </c>
      <c r="E53" s="27">
        <f t="shared" si="9"/>
        <v>0</v>
      </c>
      <c r="F53" s="27">
        <f t="shared" si="9"/>
        <v>0</v>
      </c>
      <c r="G53" s="27">
        <f t="shared" si="9"/>
        <v>0</v>
      </c>
    </row>
    <row r="54" spans="1:7" ht="15">
      <c r="A54" s="73" t="s">
        <v>433</v>
      </c>
      <c r="B54" s="73"/>
      <c r="C54" s="22">
        <v>49</v>
      </c>
      <c r="D54" s="31"/>
      <c r="E54" s="31"/>
      <c r="F54" s="23"/>
      <c r="G54" s="23"/>
    </row>
    <row r="55" spans="1:7" ht="15">
      <c r="A55" s="73" t="s">
        <v>434</v>
      </c>
      <c r="B55" s="73"/>
      <c r="C55" s="22">
        <v>50</v>
      </c>
      <c r="D55" s="31"/>
      <c r="E55" s="31"/>
      <c r="F55" s="23"/>
      <c r="G55" s="23"/>
    </row>
    <row r="56" spans="1:7" ht="15">
      <c r="A56" s="73" t="s">
        <v>435</v>
      </c>
      <c r="B56" s="73"/>
      <c r="C56" s="22">
        <v>51</v>
      </c>
      <c r="D56" s="31"/>
      <c r="E56" s="31"/>
      <c r="F56" s="23"/>
      <c r="G56" s="23"/>
    </row>
    <row r="57" spans="1:7" ht="15">
      <c r="A57" s="73" t="s">
        <v>436</v>
      </c>
      <c r="B57" s="73"/>
      <c r="C57" s="22">
        <v>52</v>
      </c>
      <c r="D57" s="31"/>
      <c r="E57" s="31"/>
      <c r="F57" s="23"/>
      <c r="G57" s="23"/>
    </row>
    <row r="58" spans="1:7" ht="15">
      <c r="A58" s="73" t="s">
        <v>437</v>
      </c>
      <c r="B58" s="73"/>
      <c r="C58" s="22">
        <v>53</v>
      </c>
      <c r="D58" s="31"/>
      <c r="E58" s="31"/>
      <c r="F58" s="23"/>
      <c r="G58" s="23"/>
    </row>
    <row r="59" spans="1:7" ht="15">
      <c r="A59" s="73" t="s">
        <v>438</v>
      </c>
      <c r="B59" s="73"/>
      <c r="C59" s="22">
        <v>54</v>
      </c>
      <c r="D59" s="31"/>
      <c r="E59" s="31"/>
      <c r="F59" s="23"/>
      <c r="G59" s="23"/>
    </row>
    <row r="60" spans="1:7" ht="15">
      <c r="A60" s="73" t="s">
        <v>439</v>
      </c>
      <c r="B60" s="73"/>
      <c r="C60" s="22">
        <v>55</v>
      </c>
      <c r="D60" s="31"/>
      <c r="E60" s="31"/>
      <c r="F60" s="23"/>
      <c r="G60" s="23"/>
    </row>
    <row r="61" spans="1:7" ht="15">
      <c r="A61" s="73" t="s">
        <v>440</v>
      </c>
      <c r="B61" s="73"/>
      <c r="C61" s="22">
        <v>56</v>
      </c>
      <c r="D61" s="31"/>
      <c r="E61" s="31"/>
      <c r="F61" s="23"/>
      <c r="G61" s="23"/>
    </row>
    <row r="62" spans="1:7" ht="15">
      <c r="A62" s="73" t="s">
        <v>441</v>
      </c>
      <c r="B62" s="73"/>
      <c r="C62" s="22">
        <v>57</v>
      </c>
      <c r="D62" s="31"/>
      <c r="E62" s="31"/>
      <c r="F62" s="23"/>
      <c r="G62" s="23"/>
    </row>
    <row r="63" spans="1:7" ht="15">
      <c r="A63" s="73" t="s">
        <v>442</v>
      </c>
      <c r="B63" s="73"/>
      <c r="C63" s="22">
        <v>58</v>
      </c>
      <c r="D63" s="31"/>
      <c r="E63" s="31"/>
      <c r="F63" s="23"/>
      <c r="G63" s="23"/>
    </row>
    <row r="64" spans="1:7" ht="15">
      <c r="A64" s="73" t="s">
        <v>443</v>
      </c>
      <c r="B64" s="73"/>
      <c r="C64" s="22">
        <v>59</v>
      </c>
      <c r="D64" s="31"/>
      <c r="E64" s="31"/>
      <c r="F64" s="23"/>
      <c r="G64" s="23"/>
    </row>
    <row r="65" spans="1:7" ht="15">
      <c r="A65" s="73" t="s">
        <v>444</v>
      </c>
      <c r="B65" s="73"/>
      <c r="C65" s="22">
        <v>60</v>
      </c>
      <c r="D65" s="31"/>
      <c r="E65" s="31"/>
      <c r="F65" s="23"/>
      <c r="G65" s="23"/>
    </row>
    <row r="66" spans="1:7" ht="15">
      <c r="A66" s="73" t="s">
        <v>445</v>
      </c>
      <c r="B66" s="73"/>
      <c r="C66" s="22">
        <v>61</v>
      </c>
      <c r="D66" s="31"/>
      <c r="E66" s="31"/>
      <c r="F66" s="23"/>
      <c r="G66" s="23"/>
    </row>
    <row r="67" spans="1:7" ht="15">
      <c r="A67" s="73" t="s">
        <v>446</v>
      </c>
      <c r="B67" s="73"/>
      <c r="C67" s="22">
        <v>62</v>
      </c>
      <c r="D67" s="31"/>
      <c r="E67" s="31"/>
      <c r="F67" s="23"/>
      <c r="G67" s="23"/>
    </row>
    <row r="68" spans="1:7" ht="15">
      <c r="A68" s="73" t="s">
        <v>447</v>
      </c>
      <c r="B68" s="73"/>
      <c r="C68" s="22">
        <v>63</v>
      </c>
      <c r="D68" s="31"/>
      <c r="E68" s="31"/>
      <c r="F68" s="23"/>
      <c r="G68" s="23"/>
    </row>
    <row r="69" spans="1:7" ht="15">
      <c r="A69" s="73" t="s">
        <v>448</v>
      </c>
      <c r="B69" s="73"/>
      <c r="C69" s="22">
        <v>64</v>
      </c>
      <c r="D69" s="31"/>
      <c r="E69" s="31"/>
      <c r="F69" s="23"/>
      <c r="G69" s="23"/>
    </row>
    <row r="70" spans="1:7" ht="15">
      <c r="A70" s="73" t="s">
        <v>449</v>
      </c>
      <c r="B70" s="73"/>
      <c r="C70" s="22">
        <v>65</v>
      </c>
      <c r="D70" s="31"/>
      <c r="E70" s="31"/>
      <c r="F70" s="23"/>
      <c r="G70" s="23"/>
    </row>
    <row r="71" spans="1:7" ht="15">
      <c r="A71" s="78" t="s">
        <v>450</v>
      </c>
      <c r="B71" s="78"/>
      <c r="C71" s="22">
        <v>66</v>
      </c>
      <c r="D71" s="27">
        <f t="shared" ref="D71:F71" si="10">D45+D52</f>
        <v>1140632.52</v>
      </c>
      <c r="E71" s="27">
        <f t="shared" si="10"/>
        <v>3000346.79</v>
      </c>
      <c r="F71" s="27">
        <f t="shared" si="10"/>
        <v>77275.510000000097</v>
      </c>
      <c r="G71" s="27">
        <f>G47+G52</f>
        <v>1561916.02</v>
      </c>
    </row>
    <row r="72" spans="1:7" ht="15">
      <c r="A72" s="73" t="s">
        <v>451</v>
      </c>
      <c r="B72" s="73"/>
      <c r="C72" s="22">
        <v>67</v>
      </c>
      <c r="D72" s="27">
        <f t="shared" ref="D72:G72" si="11">D47+D53</f>
        <v>1140632.52</v>
      </c>
      <c r="E72" s="27">
        <f t="shared" si="11"/>
        <v>3000346.79</v>
      </c>
      <c r="F72" s="27">
        <f t="shared" si="11"/>
        <v>77275.510000000097</v>
      </c>
      <c r="G72" s="27">
        <f t="shared" si="11"/>
        <v>1561916.02</v>
      </c>
    </row>
    <row r="73" spans="1:7" ht="15">
      <c r="A73" s="73" t="s">
        <v>452</v>
      </c>
      <c r="B73" s="73"/>
      <c r="C73" s="22">
        <v>68</v>
      </c>
      <c r="D73" s="27">
        <f t="shared" ref="D73:G73" si="12">D48+D70</f>
        <v>0</v>
      </c>
      <c r="E73" s="27">
        <f t="shared" si="12"/>
        <v>0</v>
      </c>
      <c r="F73" s="27">
        <f t="shared" si="12"/>
        <v>0</v>
      </c>
      <c r="G73" s="27">
        <f t="shared" si="12"/>
        <v>0</v>
      </c>
    </row>
    <row r="74" spans="1:7" ht="15">
      <c r="A74" s="78" t="s">
        <v>453</v>
      </c>
      <c r="B74" s="78"/>
      <c r="C74" s="22">
        <v>69</v>
      </c>
      <c r="D74" s="31"/>
      <c r="E74" s="31"/>
      <c r="F74" s="23"/>
      <c r="G74" s="23"/>
    </row>
    <row r="75" spans="1:7" ht="15">
      <c r="A75" s="73" t="s">
        <v>454</v>
      </c>
      <c r="B75" s="73"/>
      <c r="C75" s="22">
        <v>70</v>
      </c>
      <c r="D75" s="31"/>
      <c r="E75" s="31"/>
      <c r="F75" s="23"/>
      <c r="G75" s="23"/>
    </row>
    <row r="76" spans="1:7" ht="15">
      <c r="A76" s="73" t="s">
        <v>455</v>
      </c>
      <c r="B76" s="73"/>
      <c r="C76" s="22">
        <v>71</v>
      </c>
      <c r="D76" s="31"/>
      <c r="E76" s="31"/>
      <c r="F76" s="23"/>
      <c r="G76" s="23"/>
    </row>
    <row r="77" spans="1:7" ht="15">
      <c r="A77" s="75" t="s">
        <v>456</v>
      </c>
      <c r="B77" s="75"/>
      <c r="C77" s="75"/>
      <c r="D77" s="75"/>
      <c r="E77" s="75"/>
      <c r="F77" s="75"/>
      <c r="G77" s="75"/>
    </row>
  </sheetData>
  <mergeCells count="75">
    <mergeCell ref="A73:B73"/>
    <mergeCell ref="A74:B74"/>
    <mergeCell ref="A75:B75"/>
    <mergeCell ref="A76:B76"/>
    <mergeCell ref="A77:G77"/>
    <mergeCell ref="A68:B68"/>
    <mergeCell ref="A69:B69"/>
    <mergeCell ref="A70:B70"/>
    <mergeCell ref="A71:B71"/>
    <mergeCell ref="A72:B72"/>
    <mergeCell ref="A63:B63"/>
    <mergeCell ref="A64:B64"/>
    <mergeCell ref="A65:B65"/>
    <mergeCell ref="A66:B66"/>
    <mergeCell ref="A67:B67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48:B48"/>
    <mergeCell ref="A49:B49"/>
    <mergeCell ref="A50:B50"/>
    <mergeCell ref="A51:B51"/>
    <mergeCell ref="A52:B52"/>
    <mergeCell ref="A43:B43"/>
    <mergeCell ref="A44:B44"/>
    <mergeCell ref="A45:B45"/>
    <mergeCell ref="A46:B46"/>
    <mergeCell ref="A47:B47"/>
    <mergeCell ref="A38:B38"/>
    <mergeCell ref="A39:B39"/>
    <mergeCell ref="A40:B40"/>
    <mergeCell ref="A41:B41"/>
    <mergeCell ref="A42:B42"/>
    <mergeCell ref="A33:B33"/>
    <mergeCell ref="A34:B34"/>
    <mergeCell ref="A35:B35"/>
    <mergeCell ref="A36:B36"/>
    <mergeCell ref="A37:B37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1:G1"/>
    <mergeCell ref="A2:G2"/>
    <mergeCell ref="A5:B5"/>
    <mergeCell ref="A6:B6"/>
    <mergeCell ref="A7:B7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G91"/>
  <sheetViews>
    <sheetView workbookViewId="0">
      <selection activeCell="H1" sqref="H1:K1048576"/>
    </sheetView>
  </sheetViews>
  <sheetFormatPr defaultColWidth="9" defaultRowHeight="14"/>
  <cols>
    <col min="1" max="1" width="11.6328125" style="1" customWidth="1"/>
    <col min="2" max="2" width="40.453125" style="1" customWidth="1"/>
    <col min="3" max="3" width="5.453125" style="1" customWidth="1"/>
    <col min="4" max="4" width="15" style="1" customWidth="1"/>
    <col min="5" max="5" width="17.26953125" style="1" customWidth="1"/>
    <col min="6" max="6" width="16.08984375" style="1" customWidth="1"/>
    <col min="7" max="7" width="17.26953125" style="1" customWidth="1"/>
    <col min="8" max="16384" width="9" style="1"/>
  </cols>
  <sheetData>
    <row r="1" spans="1:7" ht="23">
      <c r="A1" s="64" t="s">
        <v>457</v>
      </c>
      <c r="B1" s="64"/>
      <c r="C1" s="64"/>
      <c r="D1" s="64"/>
      <c r="E1" s="64"/>
      <c r="F1" s="64"/>
      <c r="G1" s="64"/>
    </row>
    <row r="2" spans="1:7" ht="15">
      <c r="A2" s="13"/>
      <c r="B2" s="13"/>
      <c r="C2" s="14"/>
      <c r="D2" s="13"/>
      <c r="E2" s="15"/>
      <c r="F2" s="13"/>
      <c r="G2" s="16" t="s">
        <v>458</v>
      </c>
    </row>
    <row r="3" spans="1:7" ht="15">
      <c r="A3" s="17" t="s">
        <v>459</v>
      </c>
      <c r="B3" s="18" t="str">
        <f>MID("getOrgName('','Company')"&amp;"_@_"&amp;"南宁产投智创科电投资开发有限责任公司",28,18)</f>
        <v>南宁产投智创科电投资开发有限责任公司</v>
      </c>
      <c r="C3" s="19"/>
      <c r="D3" s="19"/>
      <c r="E3" s="19"/>
      <c r="F3" s="20" t="str">
        <f>MID("rptDate('YYYY年M月')"&amp;"_@_"&amp;"2025年9月",22,7)</f>
        <v>2025年9月</v>
      </c>
      <c r="G3" s="21" t="s">
        <v>193</v>
      </c>
    </row>
    <row r="4" spans="1:7" ht="15">
      <c r="A4" s="70" t="s">
        <v>460</v>
      </c>
      <c r="B4" s="70"/>
      <c r="C4" s="22" t="s">
        <v>1</v>
      </c>
      <c r="D4" s="22" t="s">
        <v>384</v>
      </c>
      <c r="E4" s="22" t="s">
        <v>3</v>
      </c>
      <c r="F4" s="22" t="s">
        <v>4</v>
      </c>
      <c r="G4" s="22" t="s">
        <v>385</v>
      </c>
    </row>
    <row r="5" spans="1:7" ht="15">
      <c r="A5" s="78" t="s">
        <v>461</v>
      </c>
      <c r="B5" s="78"/>
      <c r="C5" s="22">
        <v>1</v>
      </c>
      <c r="D5" s="23"/>
      <c r="E5" s="23"/>
      <c r="F5" s="24"/>
      <c r="G5" s="23"/>
    </row>
    <row r="6" spans="1:7" ht="15">
      <c r="A6" s="73" t="s">
        <v>462</v>
      </c>
      <c r="B6" s="73"/>
      <c r="C6" s="22">
        <v>2</v>
      </c>
      <c r="D6" s="25" t="s">
        <v>202</v>
      </c>
      <c r="E6" s="25" t="s">
        <v>463</v>
      </c>
      <c r="F6" s="25" t="s">
        <v>464</v>
      </c>
      <c r="G6" s="25" t="s">
        <v>465</v>
      </c>
    </row>
    <row r="7" spans="1:7" ht="15">
      <c r="A7" s="73" t="s">
        <v>466</v>
      </c>
      <c r="B7" s="73"/>
      <c r="C7" s="22">
        <v>3</v>
      </c>
      <c r="D7" s="23"/>
      <c r="E7" s="23"/>
      <c r="F7" s="24"/>
      <c r="G7" s="23"/>
    </row>
    <row r="8" spans="1:7" ht="15">
      <c r="A8" s="73" t="s">
        <v>467</v>
      </c>
      <c r="B8" s="73"/>
      <c r="C8" s="22">
        <v>4</v>
      </c>
      <c r="D8" s="23"/>
      <c r="E8" s="23"/>
      <c r="F8" s="24"/>
      <c r="G8" s="23"/>
    </row>
    <row r="9" spans="1:7" ht="15">
      <c r="A9" s="73" t="s">
        <v>468</v>
      </c>
      <c r="B9" s="73"/>
      <c r="C9" s="22">
        <v>5</v>
      </c>
      <c r="D9" s="23"/>
      <c r="E9" s="23"/>
      <c r="F9" s="26"/>
      <c r="G9" s="23"/>
    </row>
    <row r="10" spans="1:7" ht="15">
      <c r="A10" s="73" t="s">
        <v>469</v>
      </c>
      <c r="B10" s="73"/>
      <c r="C10" s="22">
        <v>6</v>
      </c>
      <c r="D10" s="23"/>
      <c r="E10" s="23"/>
      <c r="F10" s="24"/>
      <c r="G10" s="23"/>
    </row>
    <row r="11" spans="1:7" ht="15">
      <c r="A11" s="73" t="s">
        <v>470</v>
      </c>
      <c r="B11" s="73"/>
      <c r="C11" s="22">
        <v>7</v>
      </c>
      <c r="D11" s="23"/>
      <c r="E11" s="23"/>
      <c r="F11" s="24"/>
      <c r="G11" s="23"/>
    </row>
    <row r="12" spans="1:7" ht="15">
      <c r="A12" s="73" t="s">
        <v>471</v>
      </c>
      <c r="B12" s="73"/>
      <c r="C12" s="22">
        <v>8</v>
      </c>
      <c r="D12" s="23"/>
      <c r="E12" s="23"/>
      <c r="F12" s="24"/>
      <c r="G12" s="23"/>
    </row>
    <row r="13" spans="1:7" ht="15">
      <c r="A13" s="73" t="s">
        <v>472</v>
      </c>
      <c r="B13" s="73"/>
      <c r="C13" s="22">
        <v>9</v>
      </c>
      <c r="D13" s="23"/>
      <c r="E13" s="23"/>
      <c r="F13" s="24"/>
      <c r="G13" s="23"/>
    </row>
    <row r="14" spans="1:7" ht="15">
      <c r="A14" s="73" t="s">
        <v>473</v>
      </c>
      <c r="B14" s="73"/>
      <c r="C14" s="22">
        <v>10</v>
      </c>
      <c r="D14" s="23"/>
      <c r="E14" s="23"/>
      <c r="F14" s="24"/>
      <c r="G14" s="23"/>
    </row>
    <row r="15" spans="1:7" ht="15">
      <c r="A15" s="73" t="s">
        <v>474</v>
      </c>
      <c r="B15" s="73"/>
      <c r="C15" s="22">
        <v>11</v>
      </c>
      <c r="D15" s="23"/>
      <c r="E15" s="23"/>
      <c r="F15" s="26"/>
      <c r="G15" s="23"/>
    </row>
    <row r="16" spans="1:7" ht="15">
      <c r="A16" s="73" t="s">
        <v>475</v>
      </c>
      <c r="B16" s="73"/>
      <c r="C16" s="22">
        <v>12</v>
      </c>
      <c r="D16" s="23"/>
      <c r="E16" s="23"/>
      <c r="F16" s="26"/>
      <c r="G16" s="23"/>
    </row>
    <row r="17" spans="1:7" ht="15">
      <c r="A17" s="73" t="s">
        <v>476</v>
      </c>
      <c r="B17" s="73"/>
      <c r="C17" s="22">
        <v>13</v>
      </c>
      <c r="D17" s="25" t="s">
        <v>202</v>
      </c>
      <c r="E17" s="25" t="s">
        <v>202</v>
      </c>
      <c r="F17" s="25" t="s">
        <v>477</v>
      </c>
      <c r="G17" s="25" t="s">
        <v>477</v>
      </c>
    </row>
    <row r="18" spans="1:7" ht="15">
      <c r="A18" s="73" t="s">
        <v>478</v>
      </c>
      <c r="B18" s="73"/>
      <c r="C18" s="22">
        <v>14</v>
      </c>
      <c r="D18" s="25" t="s">
        <v>479</v>
      </c>
      <c r="E18" s="25" t="s">
        <v>480</v>
      </c>
      <c r="F18" s="25" t="s">
        <v>481</v>
      </c>
      <c r="G18" s="25" t="s">
        <v>482</v>
      </c>
    </row>
    <row r="19" spans="1:7" ht="15">
      <c r="A19" s="81" t="s">
        <v>483</v>
      </c>
      <c r="B19" s="81"/>
      <c r="C19" s="22">
        <v>15</v>
      </c>
      <c r="D19" s="25" t="s">
        <v>479</v>
      </c>
      <c r="E19" s="25" t="s">
        <v>484</v>
      </c>
      <c r="F19" s="25" t="s">
        <v>485</v>
      </c>
      <c r="G19" s="25" t="s">
        <v>486</v>
      </c>
    </row>
    <row r="20" spans="1:7" ht="15">
      <c r="A20" s="73" t="s">
        <v>487</v>
      </c>
      <c r="B20" s="73"/>
      <c r="C20" s="22">
        <v>16</v>
      </c>
      <c r="D20" s="25" t="s">
        <v>488</v>
      </c>
      <c r="E20" s="25" t="s">
        <v>489</v>
      </c>
      <c r="F20" s="25" t="s">
        <v>202</v>
      </c>
      <c r="G20" s="25" t="s">
        <v>202</v>
      </c>
    </row>
    <row r="21" spans="1:7" ht="15">
      <c r="A21" s="73" t="s">
        <v>490</v>
      </c>
      <c r="B21" s="73"/>
      <c r="C21" s="22">
        <v>17</v>
      </c>
      <c r="D21" s="23"/>
      <c r="E21" s="23"/>
      <c r="F21" s="23"/>
      <c r="G21" s="23"/>
    </row>
    <row r="22" spans="1:7" ht="15">
      <c r="A22" s="73" t="s">
        <v>491</v>
      </c>
      <c r="B22" s="73"/>
      <c r="C22" s="22">
        <v>18</v>
      </c>
      <c r="D22" s="23"/>
      <c r="E22" s="23"/>
      <c r="F22" s="23"/>
      <c r="G22" s="23"/>
    </row>
    <row r="23" spans="1:7" ht="15">
      <c r="A23" s="73" t="s">
        <v>492</v>
      </c>
      <c r="B23" s="73"/>
      <c r="C23" s="22">
        <v>19</v>
      </c>
      <c r="D23" s="23"/>
      <c r="E23" s="23"/>
      <c r="F23" s="23"/>
      <c r="G23" s="23"/>
    </row>
    <row r="24" spans="1:7" ht="15">
      <c r="A24" s="73" t="s">
        <v>493</v>
      </c>
      <c r="B24" s="73"/>
      <c r="C24" s="22">
        <v>20</v>
      </c>
      <c r="D24" s="23"/>
      <c r="E24" s="23"/>
      <c r="F24" s="23"/>
      <c r="G24" s="23"/>
    </row>
    <row r="25" spans="1:7" ht="15">
      <c r="A25" s="73" t="s">
        <v>494</v>
      </c>
      <c r="B25" s="73"/>
      <c r="C25" s="22">
        <v>21</v>
      </c>
      <c r="D25" s="23"/>
      <c r="E25" s="23"/>
      <c r="F25" s="23"/>
      <c r="G25" s="23"/>
    </row>
    <row r="26" spans="1:7" ht="15">
      <c r="A26" s="73" t="s">
        <v>495</v>
      </c>
      <c r="B26" s="73"/>
      <c r="C26" s="22">
        <v>22</v>
      </c>
      <c r="D26" s="25" t="s">
        <v>202</v>
      </c>
      <c r="E26" s="25" t="s">
        <v>202</v>
      </c>
      <c r="F26" s="25" t="s">
        <v>202</v>
      </c>
      <c r="G26" s="25" t="s">
        <v>202</v>
      </c>
    </row>
    <row r="27" spans="1:7" ht="15">
      <c r="A27" s="73" t="s">
        <v>496</v>
      </c>
      <c r="B27" s="73"/>
      <c r="C27" s="22">
        <v>23</v>
      </c>
      <c r="D27" s="25" t="s">
        <v>202</v>
      </c>
      <c r="E27" s="25" t="s">
        <v>497</v>
      </c>
      <c r="F27" s="25" t="s">
        <v>498</v>
      </c>
      <c r="G27" s="25" t="s">
        <v>499</v>
      </c>
    </row>
    <row r="28" spans="1:7" ht="15">
      <c r="A28" s="73" t="s">
        <v>500</v>
      </c>
      <c r="B28" s="73"/>
      <c r="C28" s="22">
        <v>24</v>
      </c>
      <c r="D28" s="25" t="s">
        <v>202</v>
      </c>
      <c r="E28" s="25" t="s">
        <v>501</v>
      </c>
      <c r="F28" s="25" t="s">
        <v>202</v>
      </c>
      <c r="G28" s="25" t="s">
        <v>202</v>
      </c>
    </row>
    <row r="29" spans="1:7" ht="15">
      <c r="A29" s="81" t="s">
        <v>502</v>
      </c>
      <c r="B29" s="81"/>
      <c r="C29" s="22">
        <v>25</v>
      </c>
      <c r="D29" s="25" t="s">
        <v>488</v>
      </c>
      <c r="E29" s="25" t="s">
        <v>503</v>
      </c>
      <c r="F29" s="25" t="s">
        <v>498</v>
      </c>
      <c r="G29" s="25" t="s">
        <v>499</v>
      </c>
    </row>
    <row r="30" spans="1:7" ht="15">
      <c r="A30" s="81" t="s">
        <v>504</v>
      </c>
      <c r="B30" s="81"/>
      <c r="C30" s="22">
        <v>26</v>
      </c>
      <c r="D30" s="25" t="s">
        <v>505</v>
      </c>
      <c r="E30" s="25" t="s">
        <v>506</v>
      </c>
      <c r="F30" s="25" t="s">
        <v>507</v>
      </c>
      <c r="G30" s="25" t="s">
        <v>508</v>
      </c>
    </row>
    <row r="31" spans="1:7" ht="15">
      <c r="A31" s="78" t="s">
        <v>509</v>
      </c>
      <c r="B31" s="78"/>
      <c r="C31" s="22">
        <v>27</v>
      </c>
      <c r="D31" s="23"/>
      <c r="E31" s="23"/>
      <c r="F31" s="23"/>
      <c r="G31" s="23"/>
    </row>
    <row r="32" spans="1:7" ht="15">
      <c r="A32" s="73" t="s">
        <v>510</v>
      </c>
      <c r="B32" s="73"/>
      <c r="C32" s="22">
        <v>28</v>
      </c>
      <c r="D32" s="25" t="s">
        <v>202</v>
      </c>
      <c r="E32" s="25" t="s">
        <v>202</v>
      </c>
      <c r="F32" s="25" t="s">
        <v>202</v>
      </c>
      <c r="G32" s="25" t="s">
        <v>202</v>
      </c>
    </row>
    <row r="33" spans="1:7" ht="15">
      <c r="A33" s="73" t="s">
        <v>511</v>
      </c>
      <c r="B33" s="73"/>
      <c r="C33" s="22">
        <v>29</v>
      </c>
      <c r="D33" s="25" t="s">
        <v>202</v>
      </c>
      <c r="E33" s="25" t="s">
        <v>202</v>
      </c>
      <c r="F33" s="25" t="s">
        <v>202</v>
      </c>
      <c r="G33" s="25" t="s">
        <v>202</v>
      </c>
    </row>
    <row r="34" spans="1:7" ht="15">
      <c r="A34" s="73" t="s">
        <v>512</v>
      </c>
      <c r="B34" s="73"/>
      <c r="C34" s="22">
        <v>30</v>
      </c>
      <c r="D34" s="25" t="s">
        <v>202</v>
      </c>
      <c r="E34" s="25" t="s">
        <v>202</v>
      </c>
      <c r="F34" s="25" t="s">
        <v>202</v>
      </c>
      <c r="G34" s="25" t="s">
        <v>202</v>
      </c>
    </row>
    <row r="35" spans="1:7" ht="15">
      <c r="A35" s="73" t="s">
        <v>513</v>
      </c>
      <c r="B35" s="73"/>
      <c r="C35" s="22">
        <v>31</v>
      </c>
      <c r="D35" s="25" t="s">
        <v>202</v>
      </c>
      <c r="E35" s="25" t="s">
        <v>202</v>
      </c>
      <c r="F35" s="25" t="s">
        <v>202</v>
      </c>
      <c r="G35" s="25" t="s">
        <v>202</v>
      </c>
    </row>
    <row r="36" spans="1:7" ht="15">
      <c r="A36" s="73" t="s">
        <v>514</v>
      </c>
      <c r="B36" s="73"/>
      <c r="C36" s="22">
        <v>32</v>
      </c>
      <c r="D36" s="25" t="s">
        <v>202</v>
      </c>
      <c r="E36" s="25" t="s">
        <v>202</v>
      </c>
      <c r="F36" s="25" t="s">
        <v>202</v>
      </c>
      <c r="G36" s="25" t="s">
        <v>202</v>
      </c>
    </row>
    <row r="37" spans="1:7" ht="15">
      <c r="A37" s="81" t="s">
        <v>515</v>
      </c>
      <c r="B37" s="81"/>
      <c r="C37" s="22">
        <v>33</v>
      </c>
      <c r="D37" s="25" t="s">
        <v>202</v>
      </c>
      <c r="E37" s="25" t="s">
        <v>202</v>
      </c>
      <c r="F37" s="25" t="s">
        <v>202</v>
      </c>
      <c r="G37" s="25" t="s">
        <v>202</v>
      </c>
    </row>
    <row r="38" spans="1:7" ht="15">
      <c r="A38" s="73" t="s">
        <v>516</v>
      </c>
      <c r="B38" s="73"/>
      <c r="C38" s="22">
        <v>34</v>
      </c>
      <c r="D38" s="25" t="s">
        <v>517</v>
      </c>
      <c r="E38" s="25" t="s">
        <v>518</v>
      </c>
      <c r="F38" s="25" t="s">
        <v>519</v>
      </c>
      <c r="G38" s="25" t="s">
        <v>520</v>
      </c>
    </row>
    <row r="39" spans="1:7" ht="15">
      <c r="A39" s="73" t="s">
        <v>521</v>
      </c>
      <c r="B39" s="73"/>
      <c r="C39" s="22">
        <v>35</v>
      </c>
      <c r="D39" s="25" t="s">
        <v>202</v>
      </c>
      <c r="E39" s="25" t="s">
        <v>202</v>
      </c>
      <c r="F39" s="25" t="s">
        <v>202</v>
      </c>
      <c r="G39" s="25" t="s">
        <v>202</v>
      </c>
    </row>
    <row r="40" spans="1:7" ht="15">
      <c r="A40" s="73" t="s">
        <v>522</v>
      </c>
      <c r="B40" s="73"/>
      <c r="C40" s="22">
        <v>36</v>
      </c>
      <c r="D40" s="23"/>
      <c r="E40" s="23"/>
      <c r="F40" s="23"/>
      <c r="G40" s="23"/>
    </row>
    <row r="41" spans="1:7" ht="15">
      <c r="A41" s="73" t="s">
        <v>523</v>
      </c>
      <c r="B41" s="73"/>
      <c r="C41" s="22">
        <v>37</v>
      </c>
      <c r="D41" s="25" t="s">
        <v>202</v>
      </c>
      <c r="E41" s="25" t="s">
        <v>202</v>
      </c>
      <c r="F41" s="25" t="s">
        <v>202</v>
      </c>
      <c r="G41" s="25" t="s">
        <v>202</v>
      </c>
    </row>
    <row r="42" spans="1:7" ht="15">
      <c r="A42" s="73" t="s">
        <v>524</v>
      </c>
      <c r="B42" s="73"/>
      <c r="C42" s="22">
        <v>38</v>
      </c>
      <c r="D42" s="25" t="s">
        <v>202</v>
      </c>
      <c r="E42" s="25" t="s">
        <v>202</v>
      </c>
      <c r="F42" s="25" t="s">
        <v>202</v>
      </c>
      <c r="G42" s="25" t="s">
        <v>202</v>
      </c>
    </row>
    <row r="43" spans="1:7" ht="15">
      <c r="A43" s="81" t="s">
        <v>525</v>
      </c>
      <c r="B43" s="81"/>
      <c r="C43" s="22">
        <v>39</v>
      </c>
      <c r="D43" s="25" t="s">
        <v>517</v>
      </c>
      <c r="E43" s="25" t="s">
        <v>518</v>
      </c>
      <c r="F43" s="25" t="s">
        <v>519</v>
      </c>
      <c r="G43" s="25" t="s">
        <v>520</v>
      </c>
    </row>
    <row r="44" spans="1:7" ht="15">
      <c r="A44" s="81" t="s">
        <v>526</v>
      </c>
      <c r="B44" s="81"/>
      <c r="C44" s="22">
        <v>40</v>
      </c>
      <c r="D44" s="25" t="s">
        <v>527</v>
      </c>
      <c r="E44" s="25" t="s">
        <v>528</v>
      </c>
      <c r="F44" s="25" t="s">
        <v>529</v>
      </c>
      <c r="G44" s="25" t="s">
        <v>530</v>
      </c>
    </row>
    <row r="45" spans="1:7" ht="15">
      <c r="A45" s="78" t="s">
        <v>531</v>
      </c>
      <c r="B45" s="78"/>
      <c r="C45" s="22">
        <v>41</v>
      </c>
      <c r="D45" s="23"/>
      <c r="E45" s="23"/>
      <c r="F45" s="23"/>
      <c r="G45" s="23"/>
    </row>
    <row r="46" spans="1:7" ht="15">
      <c r="A46" s="73" t="s">
        <v>532</v>
      </c>
      <c r="B46" s="73"/>
      <c r="C46" s="22">
        <v>42</v>
      </c>
      <c r="D46" s="25" t="s">
        <v>202</v>
      </c>
      <c r="E46" s="25" t="s">
        <v>533</v>
      </c>
      <c r="F46" s="25" t="s">
        <v>202</v>
      </c>
      <c r="G46" s="25" t="s">
        <v>534</v>
      </c>
    </row>
    <row r="47" spans="1:7" ht="15">
      <c r="A47" s="73" t="s">
        <v>535</v>
      </c>
      <c r="B47" s="73"/>
      <c r="C47" s="22">
        <v>43</v>
      </c>
      <c r="D47" s="23"/>
      <c r="E47" s="23"/>
      <c r="F47" s="23"/>
      <c r="G47" s="23"/>
    </row>
    <row r="48" spans="1:7" ht="15">
      <c r="A48" s="73" t="s">
        <v>536</v>
      </c>
      <c r="B48" s="73"/>
      <c r="C48" s="22">
        <v>44</v>
      </c>
      <c r="D48" s="25" t="s">
        <v>202</v>
      </c>
      <c r="E48" s="25" t="s">
        <v>537</v>
      </c>
      <c r="F48" s="25" t="s">
        <v>202</v>
      </c>
      <c r="G48" s="25" t="s">
        <v>538</v>
      </c>
    </row>
    <row r="49" spans="1:7" ht="15">
      <c r="A49" s="73" t="s">
        <v>539</v>
      </c>
      <c r="B49" s="73"/>
      <c r="C49" s="22">
        <v>45</v>
      </c>
      <c r="D49" s="25" t="s">
        <v>202</v>
      </c>
      <c r="E49" s="25" t="s">
        <v>202</v>
      </c>
      <c r="F49" s="25" t="s">
        <v>202</v>
      </c>
      <c r="G49" s="25" t="s">
        <v>202</v>
      </c>
    </row>
    <row r="50" spans="1:7" ht="15">
      <c r="A50" s="82" t="s">
        <v>540</v>
      </c>
      <c r="B50" s="82"/>
      <c r="C50" s="22">
        <v>46</v>
      </c>
      <c r="D50" s="25" t="s">
        <v>202</v>
      </c>
      <c r="E50" s="25" t="s">
        <v>541</v>
      </c>
      <c r="F50" s="25" t="s">
        <v>202</v>
      </c>
      <c r="G50" s="25" t="s">
        <v>542</v>
      </c>
    </row>
    <row r="51" spans="1:7" ht="15">
      <c r="A51" s="73" t="s">
        <v>543</v>
      </c>
      <c r="B51" s="73"/>
      <c r="C51" s="22">
        <v>47</v>
      </c>
      <c r="D51" s="25" t="s">
        <v>202</v>
      </c>
      <c r="E51" s="25" t="s">
        <v>544</v>
      </c>
      <c r="F51" s="25" t="s">
        <v>202</v>
      </c>
      <c r="G51" s="25" t="s">
        <v>545</v>
      </c>
    </row>
    <row r="52" spans="1:7" ht="15">
      <c r="A52" s="73" t="s">
        <v>546</v>
      </c>
      <c r="B52" s="73"/>
      <c r="C52" s="22">
        <v>48</v>
      </c>
      <c r="D52" s="25" t="s">
        <v>547</v>
      </c>
      <c r="E52" s="25" t="s">
        <v>548</v>
      </c>
      <c r="F52" s="25" t="s">
        <v>202</v>
      </c>
      <c r="G52" s="25" t="s">
        <v>549</v>
      </c>
    </row>
    <row r="53" spans="1:7" ht="15">
      <c r="A53" s="73" t="s">
        <v>550</v>
      </c>
      <c r="B53" s="73"/>
      <c r="C53" s="22">
        <v>49</v>
      </c>
      <c r="D53" s="23"/>
      <c r="E53" s="23"/>
      <c r="F53" s="23"/>
      <c r="G53" s="23"/>
    </row>
    <row r="54" spans="1:7" ht="15">
      <c r="A54" s="73" t="s">
        <v>551</v>
      </c>
      <c r="B54" s="73"/>
      <c r="C54" s="22">
        <v>50</v>
      </c>
      <c r="D54" s="25" t="s">
        <v>202</v>
      </c>
      <c r="E54" s="25" t="s">
        <v>552</v>
      </c>
      <c r="F54" s="25" t="s">
        <v>553</v>
      </c>
      <c r="G54" s="25" t="s">
        <v>554</v>
      </c>
    </row>
    <row r="55" spans="1:7" ht="15">
      <c r="A55" s="81" t="s">
        <v>555</v>
      </c>
      <c r="B55" s="81"/>
      <c r="C55" s="22">
        <v>51</v>
      </c>
      <c r="D55" s="25" t="s">
        <v>547</v>
      </c>
      <c r="E55" s="25" t="s">
        <v>556</v>
      </c>
      <c r="F55" s="25" t="s">
        <v>553</v>
      </c>
      <c r="G55" s="25" t="s">
        <v>557</v>
      </c>
    </row>
    <row r="56" spans="1:7" ht="15">
      <c r="A56" s="81" t="s">
        <v>558</v>
      </c>
      <c r="B56" s="81"/>
      <c r="C56" s="22">
        <v>52</v>
      </c>
      <c r="D56" s="25" t="s">
        <v>559</v>
      </c>
      <c r="E56" s="25" t="s">
        <v>560</v>
      </c>
      <c r="F56" s="25" t="s">
        <v>561</v>
      </c>
      <c r="G56" s="25" t="s">
        <v>562</v>
      </c>
    </row>
    <row r="57" spans="1:7" ht="15">
      <c r="A57" s="78" t="s">
        <v>563</v>
      </c>
      <c r="B57" s="78"/>
      <c r="C57" s="22">
        <v>53</v>
      </c>
      <c r="D57" s="25" t="s">
        <v>202</v>
      </c>
      <c r="E57" s="25" t="s">
        <v>202</v>
      </c>
      <c r="F57" s="25" t="s">
        <v>202</v>
      </c>
      <c r="G57" s="25" t="s">
        <v>202</v>
      </c>
    </row>
    <row r="58" spans="1:7" ht="15">
      <c r="A58" s="78" t="s">
        <v>564</v>
      </c>
      <c r="B58" s="78"/>
      <c r="C58" s="22">
        <v>54</v>
      </c>
      <c r="D58" s="25" t="s">
        <v>565</v>
      </c>
      <c r="E58" s="25" t="s">
        <v>566</v>
      </c>
      <c r="F58" s="25" t="s">
        <v>567</v>
      </c>
      <c r="G58" s="25" t="s">
        <v>568</v>
      </c>
    </row>
    <row r="59" spans="1:7" ht="15">
      <c r="A59" s="73" t="s">
        <v>569</v>
      </c>
      <c r="B59" s="73"/>
      <c r="C59" s="22">
        <v>55</v>
      </c>
      <c r="D59" s="25" t="s">
        <v>570</v>
      </c>
      <c r="E59" s="25" t="s">
        <v>571</v>
      </c>
      <c r="F59" s="25" t="s">
        <v>572</v>
      </c>
      <c r="G59" s="25" t="s">
        <v>573</v>
      </c>
    </row>
    <row r="60" spans="1:7" ht="15">
      <c r="A60" s="78" t="s">
        <v>574</v>
      </c>
      <c r="B60" s="78"/>
      <c r="C60" s="22">
        <v>56</v>
      </c>
      <c r="D60" s="25" t="s">
        <v>199</v>
      </c>
      <c r="E60" s="25" t="s">
        <v>199</v>
      </c>
      <c r="F60" s="25" t="s">
        <v>200</v>
      </c>
      <c r="G60" s="25" t="s">
        <v>200</v>
      </c>
    </row>
    <row r="61" spans="1:7" ht="15">
      <c r="A61" s="81" t="s">
        <v>575</v>
      </c>
      <c r="B61" s="81"/>
      <c r="C61" s="22">
        <v>57</v>
      </c>
      <c r="D61" s="23"/>
      <c r="E61" s="23"/>
      <c r="F61" s="23"/>
      <c r="G61" s="23"/>
    </row>
    <row r="62" spans="1:7" ht="15">
      <c r="A62" s="73" t="s">
        <v>576</v>
      </c>
      <c r="B62" s="73"/>
      <c r="C62" s="22">
        <v>58</v>
      </c>
      <c r="D62" s="23"/>
      <c r="E62" s="23"/>
      <c r="F62" s="23"/>
      <c r="G62" s="23"/>
    </row>
    <row r="63" spans="1:7" ht="15">
      <c r="A63" s="73" t="s">
        <v>577</v>
      </c>
      <c r="B63" s="73"/>
      <c r="C63" s="22">
        <v>59</v>
      </c>
      <c r="D63" s="25" t="s">
        <v>578</v>
      </c>
      <c r="E63" s="25" t="s">
        <v>579</v>
      </c>
      <c r="F63" s="25" t="s">
        <v>580</v>
      </c>
      <c r="G63" s="25" t="s">
        <v>581</v>
      </c>
    </row>
    <row r="64" spans="1:7" ht="15">
      <c r="A64" s="73" t="s">
        <v>582</v>
      </c>
      <c r="B64" s="73"/>
      <c r="C64" s="22">
        <v>60</v>
      </c>
      <c r="D64" s="25" t="s">
        <v>202</v>
      </c>
      <c r="E64" s="25" t="s">
        <v>202</v>
      </c>
      <c r="F64" s="25" t="s">
        <v>202</v>
      </c>
      <c r="G64" s="25" t="s">
        <v>202</v>
      </c>
    </row>
    <row r="65" spans="1:7" ht="15">
      <c r="A65" s="73" t="s">
        <v>583</v>
      </c>
      <c r="B65" s="73"/>
      <c r="C65" s="22">
        <v>61</v>
      </c>
      <c r="D65" s="27" t="s">
        <v>584</v>
      </c>
      <c r="E65" s="27" t="s">
        <v>585</v>
      </c>
      <c r="F65" s="27" t="s">
        <v>586</v>
      </c>
      <c r="G65" s="27" t="s">
        <v>587</v>
      </c>
    </row>
    <row r="66" spans="1:7" ht="15">
      <c r="A66" s="73" t="s">
        <v>588</v>
      </c>
      <c r="B66" s="73"/>
      <c r="C66" s="22">
        <v>62</v>
      </c>
      <c r="D66" s="27" t="s">
        <v>589</v>
      </c>
      <c r="E66" s="27" t="s">
        <v>590</v>
      </c>
      <c r="F66" s="27" t="s">
        <v>591</v>
      </c>
      <c r="G66" s="27" t="s">
        <v>592</v>
      </c>
    </row>
    <row r="67" spans="1:7" ht="15">
      <c r="A67" s="73" t="s">
        <v>593</v>
      </c>
      <c r="B67" s="73"/>
      <c r="C67" s="22">
        <v>63</v>
      </c>
      <c r="D67" s="27" t="s">
        <v>202</v>
      </c>
      <c r="E67" s="27" t="s">
        <v>202</v>
      </c>
      <c r="F67" s="27" t="s">
        <v>202</v>
      </c>
      <c r="G67" s="27" t="s">
        <v>202</v>
      </c>
    </row>
    <row r="68" spans="1:7" ht="15">
      <c r="A68" s="73" t="s">
        <v>594</v>
      </c>
      <c r="B68" s="73"/>
      <c r="C68" s="22">
        <v>64</v>
      </c>
      <c r="D68" s="23"/>
      <c r="E68" s="23"/>
      <c r="F68" s="23"/>
      <c r="G68" s="23"/>
    </row>
    <row r="69" spans="1:7" ht="15">
      <c r="A69" s="73" t="s">
        <v>595</v>
      </c>
      <c r="B69" s="73"/>
      <c r="C69" s="22">
        <v>65</v>
      </c>
      <c r="D69" s="23"/>
      <c r="E69" s="23"/>
      <c r="F69" s="23"/>
      <c r="G69" s="23"/>
    </row>
    <row r="70" spans="1:7" ht="15">
      <c r="A70" s="73" t="s">
        <v>596</v>
      </c>
      <c r="B70" s="73"/>
      <c r="C70" s="22">
        <v>66</v>
      </c>
      <c r="D70" s="23"/>
      <c r="E70" s="23"/>
      <c r="F70" s="23"/>
      <c r="G70" s="23"/>
    </row>
    <row r="71" spans="1:7" ht="15">
      <c r="A71" s="73" t="s">
        <v>597</v>
      </c>
      <c r="B71" s="73"/>
      <c r="C71" s="22">
        <v>67</v>
      </c>
      <c r="D71" s="23"/>
      <c r="E71" s="23"/>
      <c r="F71" s="23"/>
      <c r="G71" s="23"/>
    </row>
    <row r="72" spans="1:7" ht="15">
      <c r="A72" s="73" t="s">
        <v>598</v>
      </c>
      <c r="B72" s="73"/>
      <c r="C72" s="22">
        <v>68</v>
      </c>
      <c r="D72" s="25" t="s">
        <v>202</v>
      </c>
      <c r="E72" s="25" t="s">
        <v>202</v>
      </c>
      <c r="F72" s="25" t="s">
        <v>202</v>
      </c>
      <c r="G72" s="25" t="s">
        <v>202</v>
      </c>
    </row>
    <row r="73" spans="1:7" ht="15">
      <c r="A73" s="73" t="s">
        <v>599</v>
      </c>
      <c r="B73" s="73"/>
      <c r="C73" s="22">
        <v>69</v>
      </c>
      <c r="D73" s="23"/>
      <c r="E73" s="23"/>
      <c r="F73" s="23"/>
      <c r="G73" s="23"/>
    </row>
    <row r="74" spans="1:7" ht="15">
      <c r="A74" s="73" t="s">
        <v>600</v>
      </c>
      <c r="B74" s="73"/>
      <c r="C74" s="22">
        <v>70</v>
      </c>
      <c r="D74" s="23"/>
      <c r="E74" s="23"/>
      <c r="F74" s="23"/>
      <c r="G74" s="23"/>
    </row>
    <row r="75" spans="1:7" ht="15">
      <c r="A75" s="73" t="s">
        <v>601</v>
      </c>
      <c r="B75" s="73"/>
      <c r="C75" s="22">
        <v>71</v>
      </c>
      <c r="D75" s="27" t="s">
        <v>202</v>
      </c>
      <c r="E75" s="27" t="s">
        <v>202</v>
      </c>
      <c r="F75" s="27" t="s">
        <v>202</v>
      </c>
      <c r="G75" s="27" t="s">
        <v>202</v>
      </c>
    </row>
    <row r="76" spans="1:7" ht="15">
      <c r="A76" s="73" t="s">
        <v>602</v>
      </c>
      <c r="B76" s="73"/>
      <c r="C76" s="22">
        <v>72</v>
      </c>
      <c r="D76" s="27" t="s">
        <v>202</v>
      </c>
      <c r="E76" s="27" t="s">
        <v>202</v>
      </c>
      <c r="F76" s="27" t="s">
        <v>202</v>
      </c>
      <c r="G76" s="27" t="s">
        <v>202</v>
      </c>
    </row>
    <row r="77" spans="1:7" ht="15">
      <c r="A77" s="73" t="s">
        <v>603</v>
      </c>
      <c r="B77" s="73"/>
      <c r="C77" s="22">
        <v>73</v>
      </c>
      <c r="D77" s="23"/>
      <c r="E77" s="23"/>
      <c r="F77" s="23"/>
      <c r="G77" s="23"/>
    </row>
    <row r="78" spans="1:7" ht="15">
      <c r="A78" s="73" t="s">
        <v>604</v>
      </c>
      <c r="B78" s="73"/>
      <c r="C78" s="22">
        <v>74</v>
      </c>
      <c r="D78" s="23"/>
      <c r="E78" s="23"/>
      <c r="F78" s="23"/>
      <c r="G78" s="23"/>
    </row>
    <row r="79" spans="1:7" ht="15">
      <c r="A79" s="73" t="s">
        <v>605</v>
      </c>
      <c r="B79" s="73"/>
      <c r="C79" s="22">
        <v>75</v>
      </c>
      <c r="D79" s="23"/>
      <c r="E79" s="23"/>
      <c r="F79" s="23"/>
      <c r="G79" s="23"/>
    </row>
    <row r="80" spans="1:7" ht="15">
      <c r="A80" s="73" t="s">
        <v>606</v>
      </c>
      <c r="B80" s="73"/>
      <c r="C80" s="22">
        <v>76</v>
      </c>
      <c r="D80" s="23"/>
      <c r="E80" s="23"/>
      <c r="F80" s="23"/>
      <c r="G80" s="23"/>
    </row>
    <row r="81" spans="1:7" ht="15">
      <c r="A81" s="73" t="s">
        <v>607</v>
      </c>
      <c r="B81" s="73"/>
      <c r="C81" s="22">
        <v>77</v>
      </c>
      <c r="D81" s="25" t="s">
        <v>608</v>
      </c>
      <c r="E81" s="25" t="s">
        <v>609</v>
      </c>
      <c r="F81" s="25" t="s">
        <v>610</v>
      </c>
      <c r="G81" s="25" t="s">
        <v>611</v>
      </c>
    </row>
    <row r="82" spans="1:7" ht="15">
      <c r="A82" s="73" t="s">
        <v>612</v>
      </c>
      <c r="B82" s="73"/>
      <c r="C82" s="22">
        <v>78</v>
      </c>
      <c r="D82" s="23"/>
      <c r="E82" s="23"/>
      <c r="F82" s="23"/>
      <c r="G82" s="23"/>
    </row>
    <row r="83" spans="1:7" ht="15">
      <c r="A83" s="73" t="s">
        <v>613</v>
      </c>
      <c r="B83" s="73"/>
      <c r="C83" s="22">
        <v>79</v>
      </c>
      <c r="D83" s="23"/>
      <c r="E83" s="23"/>
      <c r="F83" s="23"/>
      <c r="G83" s="23"/>
    </row>
    <row r="84" spans="1:7" ht="15">
      <c r="A84" s="73" t="s">
        <v>614</v>
      </c>
      <c r="B84" s="73"/>
      <c r="C84" s="22">
        <v>80</v>
      </c>
      <c r="D84" s="23"/>
      <c r="E84" s="23"/>
      <c r="F84" s="23"/>
      <c r="G84" s="23"/>
    </row>
    <row r="85" spans="1:7" ht="15">
      <c r="A85" s="73" t="s">
        <v>615</v>
      </c>
      <c r="B85" s="73"/>
      <c r="C85" s="22">
        <v>81</v>
      </c>
      <c r="D85" s="23"/>
      <c r="E85" s="23"/>
      <c r="F85" s="23"/>
      <c r="G85" s="23"/>
    </row>
    <row r="86" spans="1:7" ht="15">
      <c r="A86" s="73" t="s">
        <v>616</v>
      </c>
      <c r="B86" s="73"/>
      <c r="C86" s="22">
        <v>82</v>
      </c>
      <c r="D86" s="23"/>
      <c r="E86" s="23"/>
      <c r="F86" s="23"/>
      <c r="G86" s="23"/>
    </row>
    <row r="87" spans="1:7" ht="15">
      <c r="A87" s="73" t="s">
        <v>617</v>
      </c>
      <c r="B87" s="73"/>
      <c r="C87" s="22">
        <v>83</v>
      </c>
      <c r="D87" s="25" t="s">
        <v>199</v>
      </c>
      <c r="E87" s="25" t="s">
        <v>199</v>
      </c>
      <c r="F87" s="25" t="s">
        <v>200</v>
      </c>
      <c r="G87" s="25" t="s">
        <v>200</v>
      </c>
    </row>
    <row r="88" spans="1:7" ht="15">
      <c r="A88" s="73" t="s">
        <v>618</v>
      </c>
      <c r="B88" s="73"/>
      <c r="C88" s="22">
        <v>84</v>
      </c>
      <c r="D88" s="23"/>
      <c r="E88" s="23"/>
      <c r="F88" s="23"/>
      <c r="G88" s="23"/>
    </row>
    <row r="89" spans="1:7" ht="15">
      <c r="A89" s="73" t="s">
        <v>619</v>
      </c>
      <c r="B89" s="73"/>
      <c r="C89" s="22">
        <v>85</v>
      </c>
      <c r="D89" s="23"/>
      <c r="E89" s="23"/>
      <c r="F89" s="23"/>
      <c r="G89" s="23"/>
    </row>
    <row r="90" spans="1:7" ht="15">
      <c r="A90" s="73" t="s">
        <v>620</v>
      </c>
      <c r="B90" s="73"/>
      <c r="C90" s="22">
        <v>86</v>
      </c>
      <c r="D90" s="23"/>
      <c r="E90" s="23"/>
      <c r="F90" s="23"/>
      <c r="G90" s="23"/>
    </row>
    <row r="91" spans="1:7" ht="15">
      <c r="A91" s="73" t="s">
        <v>621</v>
      </c>
      <c r="B91" s="73"/>
      <c r="C91" s="22">
        <v>87</v>
      </c>
      <c r="D91" s="23"/>
      <c r="E91" s="23"/>
      <c r="F91" s="23"/>
      <c r="G91" s="23"/>
    </row>
  </sheetData>
  <mergeCells count="89">
    <mergeCell ref="A88:B88"/>
    <mergeCell ref="A89:B89"/>
    <mergeCell ref="A90:B90"/>
    <mergeCell ref="A91:B91"/>
    <mergeCell ref="A83:B83"/>
    <mergeCell ref="A84:B84"/>
    <mergeCell ref="A85:B85"/>
    <mergeCell ref="A86:B86"/>
    <mergeCell ref="A87:B87"/>
    <mergeCell ref="A78:B78"/>
    <mergeCell ref="A79:B79"/>
    <mergeCell ref="A80:B80"/>
    <mergeCell ref="A81:B81"/>
    <mergeCell ref="A82:B82"/>
    <mergeCell ref="A73:B73"/>
    <mergeCell ref="A74:B74"/>
    <mergeCell ref="A75:B75"/>
    <mergeCell ref="A76:B76"/>
    <mergeCell ref="A77:B77"/>
    <mergeCell ref="A68:B68"/>
    <mergeCell ref="A69:B69"/>
    <mergeCell ref="A70:B70"/>
    <mergeCell ref="A71:B71"/>
    <mergeCell ref="A72:B72"/>
    <mergeCell ref="A63:B63"/>
    <mergeCell ref="A64:B64"/>
    <mergeCell ref="A65:B65"/>
    <mergeCell ref="A66:B66"/>
    <mergeCell ref="A67:B67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48:B48"/>
    <mergeCell ref="A49:B49"/>
    <mergeCell ref="A50:B50"/>
    <mergeCell ref="A51:B51"/>
    <mergeCell ref="A52:B52"/>
    <mergeCell ref="A43:B43"/>
    <mergeCell ref="A44:B44"/>
    <mergeCell ref="A45:B45"/>
    <mergeCell ref="A46:B46"/>
    <mergeCell ref="A47:B47"/>
    <mergeCell ref="A38:B38"/>
    <mergeCell ref="A39:B39"/>
    <mergeCell ref="A40:B40"/>
    <mergeCell ref="A41:B41"/>
    <mergeCell ref="A42:B42"/>
    <mergeCell ref="A33:B33"/>
    <mergeCell ref="A34:B34"/>
    <mergeCell ref="A35:B35"/>
    <mergeCell ref="A36:B36"/>
    <mergeCell ref="A37:B37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1:G1"/>
    <mergeCell ref="A4:B4"/>
    <mergeCell ref="A5:B5"/>
    <mergeCell ref="A6:B6"/>
    <mergeCell ref="A7:B7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L1965"/>
  <sheetViews>
    <sheetView workbookViewId="0">
      <pane ySplit="2" topLeftCell="A3" activePane="bottomLeft" state="frozen"/>
      <selection pane="bottomLeft" activeCell="P50" sqref="P50"/>
    </sheetView>
  </sheetViews>
  <sheetFormatPr defaultColWidth="9" defaultRowHeight="14"/>
  <cols>
    <col min="1" max="1" width="12.453125" style="7" customWidth="1"/>
    <col min="2" max="2" width="23.453125" style="7" customWidth="1"/>
    <col min="3" max="12" width="17.1796875" style="7" customWidth="1"/>
    <col min="13" max="16384" width="9" style="7"/>
  </cols>
  <sheetData>
    <row r="1" spans="1:12">
      <c r="A1" s="83" t="s">
        <v>622</v>
      </c>
      <c r="B1" s="83"/>
      <c r="C1" s="83"/>
      <c r="D1" s="83"/>
      <c r="E1" s="83" t="s">
        <v>623</v>
      </c>
      <c r="F1" s="83"/>
      <c r="G1" s="83" t="s">
        <v>624</v>
      </c>
      <c r="H1" s="83"/>
      <c r="I1" s="83" t="s">
        <v>625</v>
      </c>
      <c r="J1" s="83"/>
      <c r="K1" s="83"/>
      <c r="L1" s="83"/>
    </row>
    <row r="2" spans="1:12">
      <c r="A2" s="84" t="s">
        <v>626</v>
      </c>
      <c r="B2" s="84" t="s">
        <v>627</v>
      </c>
      <c r="C2" s="84" t="s">
        <v>628</v>
      </c>
      <c r="D2" s="84" t="s">
        <v>628</v>
      </c>
      <c r="E2" s="84" t="s">
        <v>629</v>
      </c>
      <c r="F2" s="84" t="s">
        <v>629</v>
      </c>
      <c r="G2" s="84" t="s">
        <v>630</v>
      </c>
      <c r="H2" s="84" t="s">
        <v>630</v>
      </c>
      <c r="I2" s="84" t="s">
        <v>3</v>
      </c>
      <c r="J2" s="84" t="s">
        <v>3</v>
      </c>
      <c r="K2" s="84" t="s">
        <v>631</v>
      </c>
      <c r="L2" s="84" t="s">
        <v>631</v>
      </c>
    </row>
    <row r="3" spans="1:12">
      <c r="A3" s="84" t="s">
        <v>626</v>
      </c>
      <c r="B3" s="84" t="s">
        <v>627</v>
      </c>
      <c r="C3" s="8" t="s">
        <v>632</v>
      </c>
      <c r="D3" s="8" t="s">
        <v>633</v>
      </c>
      <c r="E3" s="8" t="s">
        <v>632</v>
      </c>
      <c r="F3" s="8" t="s">
        <v>633</v>
      </c>
      <c r="G3" s="8" t="s">
        <v>632</v>
      </c>
      <c r="H3" s="8" t="s">
        <v>633</v>
      </c>
      <c r="I3" s="8" t="s">
        <v>632</v>
      </c>
      <c r="J3" s="8" t="s">
        <v>633</v>
      </c>
      <c r="K3" s="8" t="s">
        <v>632</v>
      </c>
      <c r="L3" s="8" t="s">
        <v>633</v>
      </c>
    </row>
    <row r="4" spans="1:12">
      <c r="A4" s="9" t="s">
        <v>634</v>
      </c>
      <c r="B4" s="9" t="s">
        <v>635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>
      <c r="A5" s="9" t="s">
        <v>636</v>
      </c>
      <c r="B5" s="9" t="s">
        <v>637</v>
      </c>
      <c r="C5" s="10">
        <v>14745610.82</v>
      </c>
      <c r="D5" s="10"/>
      <c r="E5" s="10">
        <v>7377542.5099999998</v>
      </c>
      <c r="F5" s="10"/>
      <c r="G5" s="10"/>
      <c r="H5" s="10">
        <v>916679.48</v>
      </c>
      <c r="I5" s="10">
        <v>80305947.709999993</v>
      </c>
      <c r="J5" s="10">
        <v>88590695.5</v>
      </c>
      <c r="K5" s="10">
        <v>6460863.0300000003</v>
      </c>
      <c r="L5" s="10"/>
    </row>
    <row r="6" spans="1:12">
      <c r="A6" s="9" t="s">
        <v>638</v>
      </c>
      <c r="B6" s="9" t="s">
        <v>639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>
      <c r="A7" s="9" t="s">
        <v>640</v>
      </c>
      <c r="B7" s="9" t="s">
        <v>641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>
      <c r="A8" s="9" t="s">
        <v>642</v>
      </c>
      <c r="B8" s="9" t="s">
        <v>643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>
      <c r="A9" s="9" t="s">
        <v>644</v>
      </c>
      <c r="B9" s="9" t="s">
        <v>645</v>
      </c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>
      <c r="A10" s="9" t="s">
        <v>646</v>
      </c>
      <c r="B10" s="9" t="s">
        <v>647</v>
      </c>
      <c r="C10" s="10">
        <v>10662449.57</v>
      </c>
      <c r="D10" s="10"/>
      <c r="E10" s="10">
        <v>1943202.45</v>
      </c>
      <c r="F10" s="10"/>
      <c r="G10" s="10"/>
      <c r="H10" s="10">
        <v>59488.44</v>
      </c>
      <c r="I10" s="10">
        <v>18441752.77</v>
      </c>
      <c r="J10" s="10">
        <v>27220488.329999998</v>
      </c>
      <c r="K10" s="10">
        <v>1883714.01</v>
      </c>
      <c r="L10" s="10"/>
    </row>
    <row r="11" spans="1:12">
      <c r="A11" s="9" t="s">
        <v>648</v>
      </c>
      <c r="B11" s="9" t="s">
        <v>649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>
      <c r="A12" s="9" t="s">
        <v>650</v>
      </c>
      <c r="B12" s="9" t="s">
        <v>651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>
      <c r="A13" s="9" t="s">
        <v>652</v>
      </c>
      <c r="B13" s="9" t="s">
        <v>653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>
      <c r="A14" s="9" t="s">
        <v>654</v>
      </c>
      <c r="B14" s="9" t="s">
        <v>655</v>
      </c>
      <c r="C14" s="10">
        <v>1516722.78</v>
      </c>
      <c r="D14" s="10"/>
      <c r="E14" s="10">
        <v>1621670.97</v>
      </c>
      <c r="F14" s="10"/>
      <c r="G14" s="10"/>
      <c r="H14" s="10">
        <v>857191.04</v>
      </c>
      <c r="I14" s="10">
        <v>3840976.35</v>
      </c>
      <c r="J14" s="10">
        <v>4593219.2</v>
      </c>
      <c r="K14" s="10">
        <v>764479.93</v>
      </c>
      <c r="L14" s="10"/>
    </row>
    <row r="15" spans="1:12">
      <c r="A15" s="9" t="s">
        <v>656</v>
      </c>
      <c r="B15" s="9" t="s">
        <v>657</v>
      </c>
      <c r="C15" s="10">
        <v>179702.95</v>
      </c>
      <c r="D15" s="10"/>
      <c r="E15" s="10">
        <v>66075.839999999997</v>
      </c>
      <c r="F15" s="10"/>
      <c r="G15" s="10"/>
      <c r="H15" s="10"/>
      <c r="I15" s="10">
        <v>22463112.190000001</v>
      </c>
      <c r="J15" s="10">
        <v>22576739.300000001</v>
      </c>
      <c r="K15" s="10">
        <v>66075.839999999997</v>
      </c>
      <c r="L15" s="10"/>
    </row>
    <row r="16" spans="1:12">
      <c r="A16" s="9" t="s">
        <v>658</v>
      </c>
      <c r="B16" s="9" t="s">
        <v>659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>
      <c r="A17" s="9" t="s">
        <v>660</v>
      </c>
      <c r="B17" s="9" t="s">
        <v>661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9" t="s">
        <v>662</v>
      </c>
      <c r="B18" s="9" t="s">
        <v>663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>
      <c r="A19" s="9" t="s">
        <v>664</v>
      </c>
      <c r="B19" s="9" t="s">
        <v>665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>
      <c r="A20" s="9" t="s">
        <v>666</v>
      </c>
      <c r="B20" s="9" t="s">
        <v>667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>
      <c r="A21" s="9" t="s">
        <v>668</v>
      </c>
      <c r="B21" s="9" t="s">
        <v>669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>
      <c r="A22" s="9" t="s">
        <v>670</v>
      </c>
      <c r="B22" s="9" t="s">
        <v>671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>
      <c r="A23" s="9" t="s">
        <v>672</v>
      </c>
      <c r="B23" s="9" t="s">
        <v>673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>
      <c r="A24" s="9" t="s">
        <v>674</v>
      </c>
      <c r="B24" s="9" t="s">
        <v>675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>
      <c r="A25" s="9" t="s">
        <v>676</v>
      </c>
      <c r="B25" s="9" t="s">
        <v>677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>
      <c r="A26" s="9" t="s">
        <v>678</v>
      </c>
      <c r="B26" s="9" t="s">
        <v>679</v>
      </c>
      <c r="C26" s="10">
        <v>506553.85</v>
      </c>
      <c r="D26" s="10"/>
      <c r="E26" s="10">
        <v>1083538.92</v>
      </c>
      <c r="F26" s="10"/>
      <c r="G26" s="10"/>
      <c r="H26" s="10"/>
      <c r="I26" s="10">
        <v>32865652.5</v>
      </c>
      <c r="J26" s="10">
        <v>32288667.43</v>
      </c>
      <c r="K26" s="10">
        <v>1083538.92</v>
      </c>
      <c r="L26" s="10"/>
    </row>
    <row r="27" spans="1:12">
      <c r="A27" s="9" t="s">
        <v>680</v>
      </c>
      <c r="B27" s="9" t="s">
        <v>681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>
      <c r="A28" s="9" t="s">
        <v>682</v>
      </c>
      <c r="B28" s="9" t="s">
        <v>683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>
      <c r="A29" s="9" t="s">
        <v>684</v>
      </c>
      <c r="B29" s="9" t="s">
        <v>685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>
      <c r="A30" s="9" t="s">
        <v>686</v>
      </c>
      <c r="B30" s="9" t="s">
        <v>687</v>
      </c>
      <c r="C30" s="10">
        <v>1880181.67</v>
      </c>
      <c r="D30" s="10"/>
      <c r="E30" s="10">
        <v>1863443.03</v>
      </c>
      <c r="F30" s="10"/>
      <c r="G30" s="10"/>
      <c r="H30" s="10"/>
      <c r="I30" s="10">
        <v>997842.6</v>
      </c>
      <c r="J30" s="10">
        <v>1014581.24</v>
      </c>
      <c r="K30" s="10">
        <v>1863443.03</v>
      </c>
      <c r="L30" s="10"/>
    </row>
    <row r="31" spans="1:12">
      <c r="A31" s="9" t="s">
        <v>688</v>
      </c>
      <c r="B31" s="9" t="s">
        <v>689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>
      <c r="A32" s="9" t="s">
        <v>690</v>
      </c>
      <c r="B32" s="9" t="s">
        <v>691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>
      <c r="A33" s="9" t="s">
        <v>692</v>
      </c>
      <c r="B33" s="9" t="s">
        <v>693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>
      <c r="A34" s="9" t="s">
        <v>694</v>
      </c>
      <c r="B34" s="9" t="s">
        <v>695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>
      <c r="A35" s="9" t="s">
        <v>696</v>
      </c>
      <c r="B35" s="9" t="s">
        <v>697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>
      <c r="A36" s="9" t="s">
        <v>698</v>
      </c>
      <c r="B36" s="9" t="s">
        <v>699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>
      <c r="A37" s="9" t="s">
        <v>700</v>
      </c>
      <c r="B37" s="9" t="s">
        <v>701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>
      <c r="A38" s="9" t="s">
        <v>702</v>
      </c>
      <c r="B38" s="9" t="s">
        <v>703</v>
      </c>
      <c r="C38" s="10"/>
      <c r="D38" s="10"/>
      <c r="E38" s="10">
        <v>799611.3</v>
      </c>
      <c r="F38" s="10"/>
      <c r="G38" s="10"/>
      <c r="H38" s="10"/>
      <c r="I38" s="10">
        <v>1696611.3</v>
      </c>
      <c r="J38" s="10">
        <v>897000</v>
      </c>
      <c r="K38" s="10">
        <v>799611.3</v>
      </c>
      <c r="L38" s="10"/>
    </row>
    <row r="39" spans="1:12">
      <c r="A39" s="9" t="s">
        <v>704</v>
      </c>
      <c r="B39" s="9" t="s">
        <v>705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>
      <c r="A40" s="9" t="s">
        <v>706</v>
      </c>
      <c r="B40" s="9" t="s">
        <v>707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>
      <c r="A41" s="9" t="s">
        <v>708</v>
      </c>
      <c r="B41" s="9" t="s">
        <v>709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>
      <c r="A42" s="9" t="s">
        <v>710</v>
      </c>
      <c r="B42" s="9" t="s">
        <v>711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>
      <c r="A43" s="9" t="s">
        <v>712</v>
      </c>
      <c r="B43" s="9" t="s">
        <v>713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>
      <c r="A44" s="9" t="s">
        <v>714</v>
      </c>
      <c r="B44" s="9" t="s">
        <v>715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>
      <c r="A45" s="9" t="s">
        <v>716</v>
      </c>
      <c r="B45" s="9" t="s">
        <v>717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>
      <c r="A46" s="9" t="s">
        <v>718</v>
      </c>
      <c r="B46" s="9" t="s">
        <v>719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>
      <c r="A47" s="9" t="s">
        <v>720</v>
      </c>
      <c r="B47" s="9" t="s">
        <v>721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>
      <c r="A48" s="9" t="s">
        <v>722</v>
      </c>
      <c r="B48" s="9" t="s">
        <v>723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>
      <c r="A49" s="9" t="s">
        <v>724</v>
      </c>
      <c r="B49" s="9" t="s">
        <v>725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>
      <c r="A50" s="9" t="s">
        <v>726</v>
      </c>
      <c r="B50" s="9" t="s">
        <v>727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>
      <c r="A51" s="9" t="s">
        <v>728</v>
      </c>
      <c r="B51" s="9" t="s">
        <v>729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>
      <c r="A52" s="9" t="s">
        <v>730</v>
      </c>
      <c r="B52" s="9" t="s">
        <v>731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>
      <c r="A53" s="9" t="s">
        <v>732</v>
      </c>
      <c r="B53" s="9" t="s">
        <v>733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>
      <c r="A54" s="9" t="s">
        <v>734</v>
      </c>
      <c r="B54" s="9" t="s">
        <v>735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>
      <c r="A55" s="9" t="s">
        <v>736</v>
      </c>
      <c r="B55" s="9" t="s">
        <v>737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>
      <c r="A56" s="9" t="s">
        <v>738</v>
      </c>
      <c r="B56" s="9" t="s">
        <v>739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>
      <c r="A57" s="9" t="s">
        <v>740</v>
      </c>
      <c r="B57" s="9" t="s">
        <v>741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>
      <c r="A58" s="9" t="s">
        <v>742</v>
      </c>
      <c r="B58" s="9" t="s">
        <v>743</v>
      </c>
      <c r="C58" s="10"/>
      <c r="D58" s="10"/>
      <c r="E58" s="10">
        <v>717379.15</v>
      </c>
      <c r="F58" s="10"/>
      <c r="G58" s="10">
        <v>673807.55</v>
      </c>
      <c r="H58" s="10"/>
      <c r="I58" s="10">
        <v>3154358.12</v>
      </c>
      <c r="J58" s="10">
        <v>1763171.42</v>
      </c>
      <c r="K58" s="10">
        <v>1391186.7</v>
      </c>
      <c r="L58" s="10"/>
    </row>
    <row r="59" spans="1:12">
      <c r="A59" s="9" t="s">
        <v>744</v>
      </c>
      <c r="B59" s="9" t="s">
        <v>745</v>
      </c>
      <c r="C59" s="10"/>
      <c r="D59" s="10"/>
      <c r="E59" s="10">
        <v>717379.15</v>
      </c>
      <c r="F59" s="10"/>
      <c r="G59" s="10">
        <v>673807.55</v>
      </c>
      <c r="H59" s="10"/>
      <c r="I59" s="10">
        <v>3154358.12</v>
      </c>
      <c r="J59" s="10">
        <v>1763171.42</v>
      </c>
      <c r="K59" s="10">
        <v>1391186.7</v>
      </c>
      <c r="L59" s="10"/>
    </row>
    <row r="60" spans="1:12">
      <c r="A60" s="9" t="s">
        <v>746</v>
      </c>
      <c r="B60" s="9" t="s">
        <v>747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>
      <c r="A61" s="9" t="s">
        <v>748</v>
      </c>
      <c r="B61" s="9" t="s">
        <v>749</v>
      </c>
      <c r="C61" s="10"/>
      <c r="D61" s="10"/>
      <c r="E61" s="10">
        <v>717379.15</v>
      </c>
      <c r="F61" s="10"/>
      <c r="G61" s="10">
        <v>673807.55</v>
      </c>
      <c r="H61" s="10"/>
      <c r="I61" s="10">
        <v>3154358.12</v>
      </c>
      <c r="J61" s="10">
        <v>1763171.42</v>
      </c>
      <c r="K61" s="10">
        <v>1391186.7</v>
      </c>
      <c r="L61" s="10"/>
    </row>
    <row r="62" spans="1:12">
      <c r="A62" s="9" t="s">
        <v>750</v>
      </c>
      <c r="B62" s="9" t="s">
        <v>751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>
      <c r="A63" s="9" t="s">
        <v>752</v>
      </c>
      <c r="B63" s="9" t="s">
        <v>753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>
      <c r="A64" s="9" t="s">
        <v>754</v>
      </c>
      <c r="B64" s="9" t="s">
        <v>755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>
      <c r="A65" s="9" t="s">
        <v>756</v>
      </c>
      <c r="B65" s="9" t="s">
        <v>757</v>
      </c>
      <c r="C65" s="10">
        <v>2270067.3199999998</v>
      </c>
      <c r="D65" s="10"/>
      <c r="E65" s="10">
        <v>4486787.41</v>
      </c>
      <c r="F65" s="10"/>
      <c r="G65" s="10">
        <v>2528850.7200000002</v>
      </c>
      <c r="H65" s="10">
        <v>742432.55</v>
      </c>
      <c r="I65" s="10">
        <v>19498207.300000001</v>
      </c>
      <c r="J65" s="10">
        <v>15495069.039999999</v>
      </c>
      <c r="K65" s="10">
        <v>6273205.5800000001</v>
      </c>
      <c r="L65" s="10"/>
    </row>
    <row r="66" spans="1:12">
      <c r="A66" s="9" t="s">
        <v>758</v>
      </c>
      <c r="B66" s="9" t="s">
        <v>759</v>
      </c>
      <c r="C66" s="10">
        <v>1828197.68</v>
      </c>
      <c r="D66" s="10"/>
      <c r="E66" s="10">
        <v>4877170.54</v>
      </c>
      <c r="F66" s="10"/>
      <c r="G66" s="10">
        <v>729249.07</v>
      </c>
      <c r="H66" s="10">
        <v>742432.55</v>
      </c>
      <c r="I66" s="10">
        <v>11674734.75</v>
      </c>
      <c r="J66" s="10">
        <v>8638945.3699999992</v>
      </c>
      <c r="K66" s="10">
        <v>4863987.0599999996</v>
      </c>
      <c r="L66" s="10"/>
    </row>
    <row r="67" spans="1:12">
      <c r="A67" s="9" t="s">
        <v>760</v>
      </c>
      <c r="B67" s="9" t="s">
        <v>761</v>
      </c>
      <c r="C67" s="10"/>
      <c r="D67" s="10">
        <v>382119.72</v>
      </c>
      <c r="E67" s="10"/>
      <c r="F67" s="10">
        <v>553945.72</v>
      </c>
      <c r="G67" s="10"/>
      <c r="H67" s="10">
        <v>68625</v>
      </c>
      <c r="I67" s="10">
        <v>378000</v>
      </c>
      <c r="J67" s="10">
        <v>618451</v>
      </c>
      <c r="K67" s="10"/>
      <c r="L67" s="10">
        <v>622570.72</v>
      </c>
    </row>
    <row r="68" spans="1:12">
      <c r="A68" s="9" t="s">
        <v>762</v>
      </c>
      <c r="B68" s="9" t="s">
        <v>763</v>
      </c>
      <c r="C68" s="10">
        <v>37990.26</v>
      </c>
      <c r="D68" s="10"/>
      <c r="E68" s="10"/>
      <c r="F68" s="10"/>
      <c r="G68" s="10"/>
      <c r="H68" s="10"/>
      <c r="I68" s="10"/>
      <c r="J68" s="10">
        <v>37990.26</v>
      </c>
      <c r="K68" s="10"/>
      <c r="L68" s="10"/>
    </row>
    <row r="69" spans="1:12">
      <c r="A69" s="9" t="s">
        <v>764</v>
      </c>
      <c r="B69" s="9" t="s">
        <v>765</v>
      </c>
      <c r="C69" s="10">
        <v>37990.26</v>
      </c>
      <c r="D69" s="10"/>
      <c r="E69" s="10"/>
      <c r="F69" s="10"/>
      <c r="G69" s="10"/>
      <c r="H69" s="10"/>
      <c r="I69" s="10"/>
      <c r="J69" s="10">
        <v>37990.26</v>
      </c>
      <c r="K69" s="10"/>
      <c r="L69" s="10"/>
    </row>
    <row r="70" spans="1:12">
      <c r="A70" s="9" t="s">
        <v>766</v>
      </c>
      <c r="B70" s="9" t="s">
        <v>767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>
      <c r="A71" s="9" t="s">
        <v>768</v>
      </c>
      <c r="B71" s="9" t="s">
        <v>769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>
      <c r="A72" s="9" t="s">
        <v>770</v>
      </c>
      <c r="B72" s="9" t="s">
        <v>771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>
      <c r="A73" s="9" t="s">
        <v>772</v>
      </c>
      <c r="B73" s="9" t="s">
        <v>773</v>
      </c>
      <c r="C73" s="10"/>
      <c r="D73" s="10">
        <v>1871386.99</v>
      </c>
      <c r="E73" s="10"/>
      <c r="F73" s="10">
        <v>1871386.99</v>
      </c>
      <c r="G73" s="10"/>
      <c r="H73" s="10"/>
      <c r="I73" s="10"/>
      <c r="J73" s="10"/>
      <c r="K73" s="10"/>
      <c r="L73" s="10">
        <v>1871386.99</v>
      </c>
    </row>
    <row r="74" spans="1:12">
      <c r="A74" s="9" t="s">
        <v>774</v>
      </c>
      <c r="B74" s="9" t="s">
        <v>775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>
      <c r="A75" s="9" t="s">
        <v>776</v>
      </c>
      <c r="B75" s="9" t="s">
        <v>777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>
      <c r="A76" s="9" t="s">
        <v>778</v>
      </c>
      <c r="B76" s="9" t="s">
        <v>779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>
      <c r="A77" s="9" t="s">
        <v>780</v>
      </c>
      <c r="B77" s="9" t="s">
        <v>781</v>
      </c>
      <c r="C77" s="10">
        <v>4043714.13</v>
      </c>
      <c r="D77" s="10"/>
      <c r="E77" s="10">
        <v>7302503.25</v>
      </c>
      <c r="F77" s="10"/>
      <c r="G77" s="10">
        <v>729249.07</v>
      </c>
      <c r="H77" s="10">
        <v>673807.55</v>
      </c>
      <c r="I77" s="10">
        <v>11296734.75</v>
      </c>
      <c r="J77" s="10">
        <v>7982504.1100000003</v>
      </c>
      <c r="K77" s="10">
        <v>7357944.7699999996</v>
      </c>
      <c r="L77" s="10"/>
    </row>
    <row r="78" spans="1:12">
      <c r="A78" s="9" t="s">
        <v>782</v>
      </c>
      <c r="B78" s="9" t="s">
        <v>783</v>
      </c>
      <c r="C78" s="10">
        <v>4043714.13</v>
      </c>
      <c r="D78" s="10"/>
      <c r="E78" s="10"/>
      <c r="F78" s="10"/>
      <c r="G78" s="10"/>
      <c r="H78" s="10"/>
      <c r="I78" s="10"/>
      <c r="J78" s="10">
        <v>4043714.13</v>
      </c>
      <c r="K78" s="10"/>
      <c r="L78" s="10"/>
    </row>
    <row r="79" spans="1:12">
      <c r="A79" s="9" t="s">
        <v>784</v>
      </c>
      <c r="B79" s="9" t="s">
        <v>785</v>
      </c>
      <c r="C79" s="10"/>
      <c r="D79" s="10"/>
      <c r="E79" s="10">
        <v>7302493.25</v>
      </c>
      <c r="F79" s="10"/>
      <c r="G79" s="10">
        <v>729249.07</v>
      </c>
      <c r="H79" s="10">
        <v>673807.55</v>
      </c>
      <c r="I79" s="10">
        <v>11258744.49</v>
      </c>
      <c r="J79" s="10">
        <v>3900809.72</v>
      </c>
      <c r="K79" s="10">
        <v>7357934.7699999996</v>
      </c>
      <c r="L79" s="10"/>
    </row>
    <row r="80" spans="1:12">
      <c r="A80" s="9" t="s">
        <v>786</v>
      </c>
      <c r="B80" s="9" t="s">
        <v>787</v>
      </c>
      <c r="C80" s="10"/>
      <c r="D80" s="10"/>
      <c r="E80" s="10">
        <v>37990.26</v>
      </c>
      <c r="F80" s="10"/>
      <c r="G80" s="10"/>
      <c r="H80" s="10"/>
      <c r="I80" s="10">
        <v>37990.26</v>
      </c>
      <c r="J80" s="10"/>
      <c r="K80" s="10">
        <v>37990.26</v>
      </c>
      <c r="L80" s="10"/>
    </row>
    <row r="81" spans="1:12">
      <c r="A81" s="9" t="s">
        <v>788</v>
      </c>
      <c r="B81" s="9" t="s">
        <v>789</v>
      </c>
      <c r="C81" s="10"/>
      <c r="D81" s="10"/>
      <c r="E81" s="10"/>
      <c r="F81" s="10">
        <v>37980.26</v>
      </c>
      <c r="G81" s="10"/>
      <c r="H81" s="10"/>
      <c r="I81" s="10"/>
      <c r="J81" s="10">
        <v>37980.26</v>
      </c>
      <c r="K81" s="10"/>
      <c r="L81" s="10">
        <v>37980.26</v>
      </c>
    </row>
    <row r="82" spans="1:12">
      <c r="A82" s="9" t="s">
        <v>790</v>
      </c>
      <c r="B82" s="9" t="s">
        <v>791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>
      <c r="A83" s="9" t="s">
        <v>792</v>
      </c>
      <c r="B83" s="9" t="s">
        <v>793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>
      <c r="A84" s="9" t="s">
        <v>794</v>
      </c>
      <c r="B84" s="9" t="s">
        <v>795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1:12">
      <c r="A85" s="9" t="s">
        <v>796</v>
      </c>
      <c r="B85" s="9" t="s">
        <v>797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>
      <c r="A86" s="9" t="s">
        <v>798</v>
      </c>
      <c r="B86" s="9" t="s">
        <v>799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>
      <c r="A87" s="9" t="s">
        <v>800</v>
      </c>
      <c r="B87" s="9" t="s">
        <v>801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>
      <c r="A88" s="9" t="s">
        <v>802</v>
      </c>
      <c r="B88" s="9" t="s">
        <v>803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>
      <c r="A89" s="9" t="s">
        <v>804</v>
      </c>
      <c r="B89" s="9" t="s">
        <v>805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1:12">
      <c r="A90" s="9" t="s">
        <v>806</v>
      </c>
      <c r="B90" s="9" t="s">
        <v>807</v>
      </c>
      <c r="C90" s="10">
        <v>441869.64</v>
      </c>
      <c r="D90" s="10"/>
      <c r="E90" s="10"/>
      <c r="F90" s="10">
        <v>390383.13</v>
      </c>
      <c r="G90" s="10">
        <v>1799601.65</v>
      </c>
      <c r="H90" s="10"/>
      <c r="I90" s="10">
        <v>7823472.5499999998</v>
      </c>
      <c r="J90" s="10">
        <v>6856123.6699999999</v>
      </c>
      <c r="K90" s="10">
        <v>1409218.52</v>
      </c>
      <c r="L90" s="10"/>
    </row>
    <row r="91" spans="1:12">
      <c r="A91" s="9" t="s">
        <v>808</v>
      </c>
      <c r="B91" s="9" t="s">
        <v>809</v>
      </c>
      <c r="C91" s="10"/>
      <c r="D91" s="10"/>
      <c r="E91" s="10"/>
      <c r="F91" s="10">
        <v>182524.16</v>
      </c>
      <c r="G91" s="10">
        <v>285985.38</v>
      </c>
      <c r="H91" s="10"/>
      <c r="I91" s="10">
        <v>1214267.56</v>
      </c>
      <c r="J91" s="10">
        <v>1110806.3400000001</v>
      </c>
      <c r="K91" s="10">
        <v>103461.22</v>
      </c>
      <c r="L91" s="10"/>
    </row>
    <row r="92" spans="1:12">
      <c r="A92" s="9" t="s">
        <v>810</v>
      </c>
      <c r="B92" s="9" t="s">
        <v>811</v>
      </c>
      <c r="C92" s="10">
        <v>441869.64</v>
      </c>
      <c r="D92" s="10"/>
      <c r="E92" s="10"/>
      <c r="F92" s="10"/>
      <c r="G92" s="10"/>
      <c r="H92" s="10"/>
      <c r="I92" s="10"/>
      <c r="J92" s="10">
        <v>441869.64</v>
      </c>
      <c r="K92" s="10"/>
      <c r="L92" s="10"/>
    </row>
    <row r="93" spans="1:12">
      <c r="A93" s="9" t="s">
        <v>812</v>
      </c>
      <c r="B93" s="9" t="s">
        <v>813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>
      <c r="A94" s="9" t="s">
        <v>814</v>
      </c>
      <c r="B94" s="9" t="s">
        <v>815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>
      <c r="A95" s="9" t="s">
        <v>816</v>
      </c>
      <c r="B95" s="9" t="s">
        <v>817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>
      <c r="A96" s="9" t="s">
        <v>818</v>
      </c>
      <c r="B96" s="9" t="s">
        <v>819</v>
      </c>
      <c r="C96" s="10">
        <v>441869.64</v>
      </c>
      <c r="D96" s="10"/>
      <c r="E96" s="10"/>
      <c r="F96" s="10"/>
      <c r="G96" s="10"/>
      <c r="H96" s="10"/>
      <c r="I96" s="10"/>
      <c r="J96" s="10">
        <v>441869.64</v>
      </c>
      <c r="K96" s="10"/>
      <c r="L96" s="10"/>
    </row>
    <row r="97" spans="1:12">
      <c r="A97" s="9" t="s">
        <v>820</v>
      </c>
      <c r="B97" s="9" t="s">
        <v>821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>
      <c r="A98" s="9" t="s">
        <v>822</v>
      </c>
      <c r="B98" s="9" t="s">
        <v>823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>
      <c r="A99" s="9" t="s">
        <v>824</v>
      </c>
      <c r="B99" s="9" t="s">
        <v>825</v>
      </c>
      <c r="C99" s="10"/>
      <c r="D99" s="10"/>
      <c r="E99" s="10">
        <v>59267.91</v>
      </c>
      <c r="F99" s="10"/>
      <c r="G99" s="10">
        <v>72192.88</v>
      </c>
      <c r="H99" s="10"/>
      <c r="I99" s="10">
        <v>322608.09999999998</v>
      </c>
      <c r="J99" s="10">
        <v>191147.31</v>
      </c>
      <c r="K99" s="10">
        <v>131460.79</v>
      </c>
      <c r="L99" s="10"/>
    </row>
    <row r="100" spans="1:12">
      <c r="A100" s="9" t="s">
        <v>826</v>
      </c>
      <c r="B100" s="9" t="s">
        <v>827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>
      <c r="A101" s="9" t="s">
        <v>828</v>
      </c>
      <c r="B101" s="9" t="s">
        <v>829</v>
      </c>
      <c r="C101" s="10"/>
      <c r="D101" s="10"/>
      <c r="E101" s="10"/>
      <c r="F101" s="10">
        <v>267126.88</v>
      </c>
      <c r="G101" s="10">
        <v>1441423.39</v>
      </c>
      <c r="H101" s="10"/>
      <c r="I101" s="10">
        <v>6286596.8899999997</v>
      </c>
      <c r="J101" s="10">
        <v>5112300.38</v>
      </c>
      <c r="K101" s="10">
        <v>1174296.51</v>
      </c>
      <c r="L101" s="10"/>
    </row>
    <row r="102" spans="1:12">
      <c r="A102" s="9" t="s">
        <v>830</v>
      </c>
      <c r="B102" s="9" t="s">
        <v>831</v>
      </c>
      <c r="C102" s="10"/>
      <c r="D102" s="10"/>
      <c r="E102" s="10"/>
      <c r="F102" s="10">
        <v>200000</v>
      </c>
      <c r="G102" s="10"/>
      <c r="H102" s="10"/>
      <c r="I102" s="10"/>
      <c r="J102" s="10">
        <v>200000</v>
      </c>
      <c r="K102" s="10"/>
      <c r="L102" s="10">
        <v>200000</v>
      </c>
    </row>
    <row r="103" spans="1:12">
      <c r="A103" s="9" t="s">
        <v>832</v>
      </c>
      <c r="B103" s="9" t="s">
        <v>833</v>
      </c>
      <c r="C103" s="10"/>
      <c r="D103" s="10"/>
      <c r="E103" s="10">
        <v>5382.86</v>
      </c>
      <c r="F103" s="10"/>
      <c r="G103" s="10">
        <v>1441423.39</v>
      </c>
      <c r="H103" s="10"/>
      <c r="I103" s="10">
        <v>6166237.7699999996</v>
      </c>
      <c r="J103" s="10">
        <v>4719431.5199999996</v>
      </c>
      <c r="K103" s="10">
        <v>1446806.25</v>
      </c>
      <c r="L103" s="10"/>
    </row>
    <row r="104" spans="1:12">
      <c r="A104" s="9" t="s">
        <v>834</v>
      </c>
      <c r="B104" s="9" t="s">
        <v>835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>
      <c r="A105" s="9" t="s">
        <v>836</v>
      </c>
      <c r="B105" s="9" t="s">
        <v>837</v>
      </c>
      <c r="C105" s="10"/>
      <c r="D105" s="10"/>
      <c r="E105" s="10"/>
      <c r="F105" s="10">
        <v>72509.740000000005</v>
      </c>
      <c r="G105" s="10"/>
      <c r="H105" s="10"/>
      <c r="I105" s="10">
        <v>120359.12</v>
      </c>
      <c r="J105" s="10">
        <v>192868.86</v>
      </c>
      <c r="K105" s="10"/>
      <c r="L105" s="10">
        <v>72509.740000000005</v>
      </c>
    </row>
    <row r="106" spans="1:12">
      <c r="A106" s="9" t="s">
        <v>838</v>
      </c>
      <c r="B106" s="9" t="s">
        <v>839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>
      <c r="A107" s="9" t="s">
        <v>840</v>
      </c>
      <c r="B107" s="9" t="s">
        <v>841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12">
      <c r="A108" s="9" t="s">
        <v>842</v>
      </c>
      <c r="B108" s="9" t="s">
        <v>843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1:12">
      <c r="A109" s="9" t="s">
        <v>844</v>
      </c>
      <c r="B109" s="9" t="s">
        <v>845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>
      <c r="A110" s="9" t="s">
        <v>846</v>
      </c>
      <c r="B110" s="9" t="s">
        <v>847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>
      <c r="A111" s="9" t="s">
        <v>848</v>
      </c>
      <c r="B111" s="9" t="s">
        <v>849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>
      <c r="A112" s="9" t="s">
        <v>850</v>
      </c>
      <c r="B112" s="9" t="s">
        <v>851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>
      <c r="A113" s="9" t="s">
        <v>852</v>
      </c>
      <c r="B113" s="9" t="s">
        <v>853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1:12">
      <c r="A114" s="9" t="s">
        <v>854</v>
      </c>
      <c r="B114" s="9" t="s">
        <v>855</v>
      </c>
      <c r="C114" s="10"/>
      <c r="D114" s="10">
        <v>143596472.25</v>
      </c>
      <c r="E114" s="10"/>
      <c r="F114" s="10">
        <v>102279395.33</v>
      </c>
      <c r="G114" s="10">
        <v>59488.44</v>
      </c>
      <c r="H114" s="10">
        <v>56232.33</v>
      </c>
      <c r="I114" s="10">
        <v>45618422.710000001</v>
      </c>
      <c r="J114" s="10">
        <v>4298089.68</v>
      </c>
      <c r="K114" s="10"/>
      <c r="L114" s="10">
        <v>102276139.22</v>
      </c>
    </row>
    <row r="115" spans="1:12">
      <c r="A115" s="9" t="s">
        <v>856</v>
      </c>
      <c r="B115" s="9" t="s">
        <v>857</v>
      </c>
      <c r="C115" s="10"/>
      <c r="D115" s="10"/>
      <c r="E115" s="10"/>
      <c r="F115" s="10"/>
      <c r="G115" s="10"/>
      <c r="H115" s="10"/>
      <c r="I115" s="10">
        <v>1603306.44</v>
      </c>
      <c r="J115" s="10">
        <v>1603306.44</v>
      </c>
      <c r="K115" s="10"/>
      <c r="L115" s="10"/>
    </row>
    <row r="116" spans="1:12">
      <c r="A116" s="9" t="s">
        <v>858</v>
      </c>
      <c r="B116" s="9" t="s">
        <v>859</v>
      </c>
      <c r="C116" s="10"/>
      <c r="D116" s="10"/>
      <c r="E116" s="10"/>
      <c r="F116" s="10"/>
      <c r="G116" s="10"/>
      <c r="H116" s="10"/>
      <c r="I116" s="10">
        <v>1603306.44</v>
      </c>
      <c r="J116" s="10">
        <v>1603306.44</v>
      </c>
      <c r="K116" s="10"/>
      <c r="L116" s="10"/>
    </row>
    <row r="117" spans="1:12">
      <c r="A117" s="9" t="s">
        <v>860</v>
      </c>
      <c r="B117" s="9" t="s">
        <v>861</v>
      </c>
      <c r="C117" s="10"/>
      <c r="D117" s="10"/>
      <c r="E117" s="10"/>
      <c r="F117" s="10"/>
      <c r="G117" s="10"/>
      <c r="H117" s="10"/>
      <c r="I117" s="10">
        <v>1603306.44</v>
      </c>
      <c r="J117" s="10">
        <v>1603306.44</v>
      </c>
      <c r="K117" s="10"/>
      <c r="L117" s="10"/>
    </row>
    <row r="118" spans="1:12">
      <c r="A118" s="9" t="s">
        <v>862</v>
      </c>
      <c r="B118" s="9" t="s">
        <v>863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>
      <c r="A119" s="9" t="s">
        <v>864</v>
      </c>
      <c r="B119" s="9" t="s">
        <v>865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>
      <c r="A120" s="9" t="s">
        <v>866</v>
      </c>
      <c r="B120" s="9" t="s">
        <v>867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>
      <c r="A121" s="9" t="s">
        <v>868</v>
      </c>
      <c r="B121" s="9" t="s">
        <v>869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>
      <c r="A122" s="9" t="s">
        <v>870</v>
      </c>
      <c r="B122" s="9" t="s">
        <v>871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>
      <c r="A123" s="9" t="s">
        <v>872</v>
      </c>
      <c r="B123" s="9" t="s">
        <v>873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>
      <c r="A124" s="9" t="s">
        <v>874</v>
      </c>
      <c r="B124" s="9" t="s">
        <v>875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>
      <c r="A125" s="9" t="s">
        <v>876</v>
      </c>
      <c r="B125" s="9" t="s">
        <v>877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>
      <c r="A126" s="9" t="s">
        <v>878</v>
      </c>
      <c r="B126" s="9" t="s">
        <v>879</v>
      </c>
      <c r="C126" s="10"/>
      <c r="D126" s="10">
        <v>143596472.25</v>
      </c>
      <c r="E126" s="10"/>
      <c r="F126" s="10">
        <v>102279395.33</v>
      </c>
      <c r="G126" s="10">
        <v>59488.44</v>
      </c>
      <c r="H126" s="10">
        <v>56232.33</v>
      </c>
      <c r="I126" s="10">
        <v>44015116.270000003</v>
      </c>
      <c r="J126" s="10">
        <v>2694783.24</v>
      </c>
      <c r="K126" s="10"/>
      <c r="L126" s="10">
        <v>102276139.22</v>
      </c>
    </row>
    <row r="127" spans="1:12">
      <c r="A127" s="9" t="s">
        <v>880</v>
      </c>
      <c r="B127" s="9" t="s">
        <v>881</v>
      </c>
      <c r="C127" s="10"/>
      <c r="D127" s="10">
        <v>143596472.25</v>
      </c>
      <c r="E127" s="10"/>
      <c r="F127" s="10">
        <v>102478395.33</v>
      </c>
      <c r="G127" s="10">
        <v>59488.44</v>
      </c>
      <c r="H127" s="10">
        <v>56232.33</v>
      </c>
      <c r="I127" s="10">
        <v>42896116.270000003</v>
      </c>
      <c r="J127" s="10">
        <v>1774783.24</v>
      </c>
      <c r="K127" s="10"/>
      <c r="L127" s="10">
        <v>102475139.22</v>
      </c>
    </row>
    <row r="128" spans="1:12">
      <c r="A128" s="9" t="s">
        <v>882</v>
      </c>
      <c r="B128" s="9" t="s">
        <v>883</v>
      </c>
      <c r="C128" s="10"/>
      <c r="D128" s="10">
        <v>48517969.259999998</v>
      </c>
      <c r="E128" s="10"/>
      <c r="F128" s="10">
        <v>9939166.5999999996</v>
      </c>
      <c r="G128" s="10">
        <v>59488.44</v>
      </c>
      <c r="H128" s="10">
        <v>56232.33</v>
      </c>
      <c r="I128" s="10">
        <v>42896116.270000003</v>
      </c>
      <c r="J128" s="10">
        <v>4314057.5</v>
      </c>
      <c r="K128" s="10"/>
      <c r="L128" s="10">
        <v>9935910.4900000002</v>
      </c>
    </row>
    <row r="129" spans="1:12">
      <c r="A129" s="9" t="s">
        <v>884</v>
      </c>
      <c r="B129" s="9" t="s">
        <v>885</v>
      </c>
      <c r="C129" s="10"/>
      <c r="D129" s="10">
        <v>95078502.989999995</v>
      </c>
      <c r="E129" s="10"/>
      <c r="F129" s="10">
        <v>92539228.730000004</v>
      </c>
      <c r="G129" s="10"/>
      <c r="H129" s="10"/>
      <c r="I129" s="10"/>
      <c r="J129" s="10">
        <v>-2539274.2599999998</v>
      </c>
      <c r="K129" s="10"/>
      <c r="L129" s="10">
        <v>92539228.730000004</v>
      </c>
    </row>
    <row r="130" spans="1:12">
      <c r="A130" s="9" t="s">
        <v>886</v>
      </c>
      <c r="B130" s="9" t="s">
        <v>887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>
      <c r="A131" s="9" t="s">
        <v>888</v>
      </c>
      <c r="B131" s="9" t="s">
        <v>889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>
      <c r="A132" s="9" t="s">
        <v>890</v>
      </c>
      <c r="B132" s="9" t="s">
        <v>891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1:12">
      <c r="A133" s="9" t="s">
        <v>892</v>
      </c>
      <c r="B133" s="9" t="s">
        <v>893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1:12">
      <c r="A134" s="9" t="s">
        <v>894</v>
      </c>
      <c r="B134" s="9" t="s">
        <v>895</v>
      </c>
      <c r="C134" s="10"/>
      <c r="D134" s="10"/>
      <c r="E134" s="10">
        <v>199000</v>
      </c>
      <c r="F134" s="10"/>
      <c r="G134" s="10"/>
      <c r="H134" s="10"/>
      <c r="I134" s="10">
        <v>1119000</v>
      </c>
      <c r="J134" s="10">
        <v>920000</v>
      </c>
      <c r="K134" s="10">
        <v>199000</v>
      </c>
      <c r="L134" s="10"/>
    </row>
    <row r="135" spans="1:12">
      <c r="A135" s="9" t="s">
        <v>896</v>
      </c>
      <c r="B135" s="9" t="s">
        <v>897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1:12">
      <c r="A136" s="9" t="s">
        <v>898</v>
      </c>
      <c r="B136" s="9" t="s">
        <v>899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1:12">
      <c r="A137" s="9" t="s">
        <v>900</v>
      </c>
      <c r="B137" s="9" t="s">
        <v>901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1:12">
      <c r="A138" s="9" t="s">
        <v>902</v>
      </c>
      <c r="B138" s="9" t="s">
        <v>903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1:12">
      <c r="A139" s="9" t="s">
        <v>904</v>
      </c>
      <c r="B139" s="9" t="s">
        <v>905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1:12">
      <c r="A140" s="9" t="s">
        <v>906</v>
      </c>
      <c r="B140" s="9" t="s">
        <v>907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1:12">
      <c r="A141" s="9" t="s">
        <v>908</v>
      </c>
      <c r="B141" s="9" t="s">
        <v>909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1:12">
      <c r="A142" s="9" t="s">
        <v>910</v>
      </c>
      <c r="B142" s="9" t="s">
        <v>911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1:12">
      <c r="A143" s="9" t="s">
        <v>912</v>
      </c>
      <c r="B143" s="9" t="s">
        <v>913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1:12">
      <c r="A144" s="9" t="s">
        <v>914</v>
      </c>
      <c r="B144" s="9" t="s">
        <v>915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12">
      <c r="A145" s="9" t="s">
        <v>916</v>
      </c>
      <c r="B145" s="9" t="s">
        <v>917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1:12">
      <c r="A146" s="9" t="s">
        <v>918</v>
      </c>
      <c r="B146" s="9" t="s">
        <v>919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1:12">
      <c r="A147" s="9" t="s">
        <v>920</v>
      </c>
      <c r="B147" s="9" t="s">
        <v>921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1:12">
      <c r="A148" s="9" t="s">
        <v>922</v>
      </c>
      <c r="B148" s="9" t="s">
        <v>923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1:12">
      <c r="A149" s="9" t="s">
        <v>924</v>
      </c>
      <c r="B149" s="9" t="s">
        <v>925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1:12">
      <c r="A150" s="9" t="s">
        <v>926</v>
      </c>
      <c r="B150" s="9" t="s">
        <v>927</v>
      </c>
      <c r="C150" s="10"/>
      <c r="D150" s="10">
        <v>8710000</v>
      </c>
      <c r="E150" s="10"/>
      <c r="F150" s="10">
        <v>21463256.640000001</v>
      </c>
      <c r="G150" s="10"/>
      <c r="H150" s="10"/>
      <c r="I150" s="10">
        <v>413.19</v>
      </c>
      <c r="J150" s="10">
        <v>12753669.83</v>
      </c>
      <c r="K150" s="10"/>
      <c r="L150" s="10">
        <v>21463256.640000001</v>
      </c>
    </row>
    <row r="151" spans="1:12">
      <c r="A151" s="9" t="s">
        <v>928</v>
      </c>
      <c r="B151" s="9" t="s">
        <v>929</v>
      </c>
      <c r="C151" s="10"/>
      <c r="D151" s="10">
        <v>8710000</v>
      </c>
      <c r="E151" s="10"/>
      <c r="F151" s="10">
        <v>20960000</v>
      </c>
      <c r="G151" s="10"/>
      <c r="H151" s="10"/>
      <c r="I151" s="10">
        <v>413.19</v>
      </c>
      <c r="J151" s="10">
        <v>12250413.189999999</v>
      </c>
      <c r="K151" s="10"/>
      <c r="L151" s="10">
        <v>20960000</v>
      </c>
    </row>
    <row r="152" spans="1:12">
      <c r="A152" s="9" t="s">
        <v>930</v>
      </c>
      <c r="B152" s="9" t="s">
        <v>931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1:12">
      <c r="A153" s="9" t="s">
        <v>932</v>
      </c>
      <c r="B153" s="9" t="s">
        <v>933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1:12">
      <c r="A154" s="9" t="s">
        <v>934</v>
      </c>
      <c r="B154" s="9" t="s">
        <v>935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1:12">
      <c r="A155" s="9" t="s">
        <v>936</v>
      </c>
      <c r="B155" s="9" t="s">
        <v>937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1:12">
      <c r="A156" s="9" t="s">
        <v>938</v>
      </c>
      <c r="B156" s="9" t="s">
        <v>939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1:12">
      <c r="A157" s="9" t="s">
        <v>940</v>
      </c>
      <c r="B157" s="9" t="s">
        <v>941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1:12">
      <c r="A158" s="9" t="s">
        <v>942</v>
      </c>
      <c r="B158" s="9" t="s">
        <v>943</v>
      </c>
      <c r="C158" s="10"/>
      <c r="D158" s="10">
        <v>8710000</v>
      </c>
      <c r="E158" s="10"/>
      <c r="F158" s="10">
        <v>20960000</v>
      </c>
      <c r="G158" s="10"/>
      <c r="H158" s="10"/>
      <c r="I158" s="10">
        <v>413.19</v>
      </c>
      <c r="J158" s="10">
        <v>12250413.189999999</v>
      </c>
      <c r="K158" s="10"/>
      <c r="L158" s="10">
        <v>20960000</v>
      </c>
    </row>
    <row r="159" spans="1:12">
      <c r="A159" s="9" t="s">
        <v>944</v>
      </c>
      <c r="B159" s="9" t="s">
        <v>945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1:12">
      <c r="A160" s="9" t="s">
        <v>946</v>
      </c>
      <c r="B160" s="9" t="s">
        <v>947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1:12">
      <c r="A161" s="9" t="s">
        <v>948</v>
      </c>
      <c r="B161" s="9" t="s">
        <v>949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1:12">
      <c r="A162" s="9" t="s">
        <v>950</v>
      </c>
      <c r="B162" s="9" t="s">
        <v>951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1:12">
      <c r="A163" s="9" t="s">
        <v>952</v>
      </c>
      <c r="B163" s="9" t="s">
        <v>953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1:12">
      <c r="A164" s="9" t="s">
        <v>954</v>
      </c>
      <c r="B164" s="9" t="s">
        <v>955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>
      <c r="A165" s="9" t="s">
        <v>956</v>
      </c>
      <c r="B165" s="9" t="s">
        <v>957</v>
      </c>
      <c r="C165" s="10"/>
      <c r="D165" s="10"/>
      <c r="E165" s="10"/>
      <c r="F165" s="10">
        <v>503256.64</v>
      </c>
      <c r="G165" s="10"/>
      <c r="H165" s="10"/>
      <c r="I165" s="10"/>
      <c r="J165" s="10">
        <v>503256.64</v>
      </c>
      <c r="K165" s="10"/>
      <c r="L165" s="10">
        <v>503256.64</v>
      </c>
    </row>
    <row r="166" spans="1:12">
      <c r="A166" s="9" t="s">
        <v>958</v>
      </c>
      <c r="B166" s="9" t="s">
        <v>959</v>
      </c>
      <c r="C166" s="10"/>
      <c r="D166" s="10"/>
      <c r="E166" s="10"/>
      <c r="F166" s="10">
        <v>500000</v>
      </c>
      <c r="G166" s="10"/>
      <c r="H166" s="10"/>
      <c r="I166" s="10"/>
      <c r="J166" s="10">
        <v>500000</v>
      </c>
      <c r="K166" s="10"/>
      <c r="L166" s="10">
        <v>500000</v>
      </c>
    </row>
    <row r="167" spans="1:12">
      <c r="A167" s="9" t="s">
        <v>960</v>
      </c>
      <c r="B167" s="9" t="s">
        <v>961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1:12">
      <c r="A168" s="9" t="s">
        <v>962</v>
      </c>
      <c r="B168" s="9" t="s">
        <v>963</v>
      </c>
      <c r="C168" s="10"/>
      <c r="D168" s="10"/>
      <c r="E168" s="10"/>
      <c r="F168" s="10">
        <v>500000</v>
      </c>
      <c r="G168" s="10"/>
      <c r="H168" s="10"/>
      <c r="I168" s="10"/>
      <c r="J168" s="10">
        <v>500000</v>
      </c>
      <c r="K168" s="10"/>
      <c r="L168" s="10">
        <v>500000</v>
      </c>
    </row>
    <row r="169" spans="1:12">
      <c r="A169" s="9" t="s">
        <v>964</v>
      </c>
      <c r="B169" s="9" t="s">
        <v>965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1:12">
      <c r="A170" s="9" t="s">
        <v>966</v>
      </c>
      <c r="B170" s="9" t="s">
        <v>967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1:12">
      <c r="A171" s="9" t="s">
        <v>968</v>
      </c>
      <c r="B171" s="9" t="s">
        <v>969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1:12">
      <c r="A172" s="9" t="s">
        <v>970</v>
      </c>
      <c r="B172" s="9" t="s">
        <v>971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1:12">
      <c r="A173" s="9" t="s">
        <v>972</v>
      </c>
      <c r="B173" s="9" t="s">
        <v>973</v>
      </c>
      <c r="C173" s="10"/>
      <c r="D173" s="10"/>
      <c r="E173" s="10"/>
      <c r="F173" s="10">
        <v>3256.64</v>
      </c>
      <c r="G173" s="10"/>
      <c r="H173" s="10"/>
      <c r="I173" s="10"/>
      <c r="J173" s="10">
        <v>3256.64</v>
      </c>
      <c r="K173" s="10"/>
      <c r="L173" s="10">
        <v>3256.64</v>
      </c>
    </row>
    <row r="174" spans="1:12">
      <c r="A174" s="9" t="s">
        <v>974</v>
      </c>
      <c r="B174" s="9" t="s">
        <v>975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1:12">
      <c r="A175" s="9" t="s">
        <v>976</v>
      </c>
      <c r="B175" s="9" t="s">
        <v>977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1:12">
      <c r="A176" s="9" t="s">
        <v>978</v>
      </c>
      <c r="B176" s="9" t="s">
        <v>979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1:12">
      <c r="A177" s="9" t="s">
        <v>980</v>
      </c>
      <c r="B177" s="9" t="s">
        <v>981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1:12">
      <c r="A178" s="9" t="s">
        <v>982</v>
      </c>
      <c r="B178" s="9" t="s">
        <v>983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1:12">
      <c r="A179" s="9" t="s">
        <v>984</v>
      </c>
      <c r="B179" s="9" t="s">
        <v>985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1:12">
      <c r="A180" s="9" t="s">
        <v>986</v>
      </c>
      <c r="B180" s="9" t="s">
        <v>987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1:12">
      <c r="A181" s="9" t="s">
        <v>988</v>
      </c>
      <c r="B181" s="9" t="s">
        <v>989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1:12">
      <c r="A182" s="9" t="s">
        <v>990</v>
      </c>
      <c r="B182" s="9" t="s">
        <v>991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1:12">
      <c r="A183" s="9" t="s">
        <v>992</v>
      </c>
      <c r="B183" s="9" t="s">
        <v>993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1:12">
      <c r="A184" s="9" t="s">
        <v>994</v>
      </c>
      <c r="B184" s="9" t="s">
        <v>995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1:12">
      <c r="A185" s="9" t="s">
        <v>996</v>
      </c>
      <c r="B185" s="9" t="s">
        <v>997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1:12">
      <c r="A186" s="9" t="s">
        <v>998</v>
      </c>
      <c r="B186" s="9" t="s">
        <v>999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1:12">
      <c r="A187" s="9" t="s">
        <v>1000</v>
      </c>
      <c r="B187" s="9" t="s">
        <v>1001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1:12">
      <c r="A188" s="9" t="s">
        <v>1002</v>
      </c>
      <c r="B188" s="9" t="s">
        <v>1003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1:12">
      <c r="A189" s="9" t="s">
        <v>1004</v>
      </c>
      <c r="B189" s="9" t="s">
        <v>1005</v>
      </c>
      <c r="C189" s="10">
        <v>135033397.33000001</v>
      </c>
      <c r="D189" s="10"/>
      <c r="E189" s="10">
        <v>135033397.33000001</v>
      </c>
      <c r="F189" s="10"/>
      <c r="G189" s="10"/>
      <c r="H189" s="10"/>
      <c r="I189" s="10"/>
      <c r="J189" s="10"/>
      <c r="K189" s="10">
        <v>135033397.33000001</v>
      </c>
      <c r="L189" s="10"/>
    </row>
    <row r="190" spans="1:12">
      <c r="A190" s="9" t="s">
        <v>1006</v>
      </c>
      <c r="B190" s="9" t="s">
        <v>1007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1:12">
      <c r="A191" s="9" t="s">
        <v>1008</v>
      </c>
      <c r="B191" s="9" t="s">
        <v>1009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1:12">
      <c r="A192" s="9" t="s">
        <v>1010</v>
      </c>
      <c r="B192" s="9" t="s">
        <v>1011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1:12">
      <c r="A193" s="9" t="s">
        <v>1012</v>
      </c>
      <c r="B193" s="9" t="s">
        <v>1013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1:12">
      <c r="A194" s="9" t="s">
        <v>1014</v>
      </c>
      <c r="B194" s="9" t="s">
        <v>1015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1:12">
      <c r="A195" s="9" t="s">
        <v>1016</v>
      </c>
      <c r="B195" s="9" t="s">
        <v>1017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12">
      <c r="A196" s="9" t="s">
        <v>1018</v>
      </c>
      <c r="B196" s="9" t="s">
        <v>1019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1:12">
      <c r="A197" s="9" t="s">
        <v>1020</v>
      </c>
      <c r="B197" s="9" t="s">
        <v>1021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1:12">
      <c r="A198" s="9" t="s">
        <v>1022</v>
      </c>
      <c r="B198" s="9" t="s">
        <v>1023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1:12">
      <c r="A199" s="9" t="s">
        <v>1024</v>
      </c>
      <c r="B199" s="9" t="s">
        <v>1025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1:12">
      <c r="A200" s="9" t="s">
        <v>1026</v>
      </c>
      <c r="B200" s="9" t="s">
        <v>1027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1:12">
      <c r="A201" s="9" t="s">
        <v>1028</v>
      </c>
      <c r="B201" s="9" t="s">
        <v>1029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1:12">
      <c r="A202" s="9" t="s">
        <v>1030</v>
      </c>
      <c r="B202" s="9" t="s">
        <v>1031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1:12">
      <c r="A203" s="9" t="s">
        <v>1032</v>
      </c>
      <c r="B203" s="9" t="s">
        <v>1033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1:12">
      <c r="A204" s="9" t="s">
        <v>1034</v>
      </c>
      <c r="B204" s="9" t="s">
        <v>1035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1:12">
      <c r="A205" s="9" t="s">
        <v>1036</v>
      </c>
      <c r="B205" s="9" t="s">
        <v>1037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1:12">
      <c r="A206" s="9" t="s">
        <v>1038</v>
      </c>
      <c r="B206" s="9" t="s">
        <v>1039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1:12">
      <c r="A207" s="9" t="s">
        <v>1040</v>
      </c>
      <c r="B207" s="9" t="s">
        <v>1041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1:12">
      <c r="A208" s="9" t="s">
        <v>1042</v>
      </c>
      <c r="B208" s="9" t="s">
        <v>1043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1:12">
      <c r="A209" s="9" t="s">
        <v>1044</v>
      </c>
      <c r="B209" s="9" t="s">
        <v>1045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1:12">
      <c r="A210" s="9" t="s">
        <v>1046</v>
      </c>
      <c r="B210" s="9" t="s">
        <v>1047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1:12">
      <c r="A211" s="9" t="s">
        <v>1048</v>
      </c>
      <c r="B211" s="9" t="s">
        <v>1049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1:12">
      <c r="A212" s="9" t="s">
        <v>1050</v>
      </c>
      <c r="B212" s="9" t="s">
        <v>1051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1:12">
      <c r="A213" s="9" t="s">
        <v>1052</v>
      </c>
      <c r="B213" s="9" t="s">
        <v>1053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1:12">
      <c r="A214" s="9" t="s">
        <v>1054</v>
      </c>
      <c r="B214" s="9" t="s">
        <v>1055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1:12">
      <c r="A215" s="9" t="s">
        <v>1056</v>
      </c>
      <c r="B215" s="9" t="s">
        <v>1057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1:12">
      <c r="A216" s="9" t="s">
        <v>1058</v>
      </c>
      <c r="B216" s="9" t="s">
        <v>1059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1:12">
      <c r="A217" s="9" t="s">
        <v>1060</v>
      </c>
      <c r="B217" s="9" t="s">
        <v>1061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1:12">
      <c r="A218" s="9" t="s">
        <v>1062</v>
      </c>
      <c r="B218" s="9" t="s">
        <v>1063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1:12">
      <c r="A219" s="9" t="s">
        <v>1064</v>
      </c>
      <c r="B219" s="9" t="s">
        <v>1065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1:12">
      <c r="A220" s="9" t="s">
        <v>1066</v>
      </c>
      <c r="B220" s="9" t="s">
        <v>1067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1:12">
      <c r="A221" s="9" t="s">
        <v>1068</v>
      </c>
      <c r="B221" s="9" t="s">
        <v>1069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12">
      <c r="A222" s="9" t="s">
        <v>1070</v>
      </c>
      <c r="B222" s="9" t="s">
        <v>1071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1:12">
      <c r="A223" s="9" t="s">
        <v>1072</v>
      </c>
      <c r="B223" s="9" t="s">
        <v>1073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1:12">
      <c r="A224" s="9" t="s">
        <v>1074</v>
      </c>
      <c r="B224" s="9" t="s">
        <v>1075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1:12">
      <c r="A225" s="9" t="s">
        <v>1076</v>
      </c>
      <c r="B225" s="9" t="s">
        <v>1077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1:12">
      <c r="A226" s="9" t="s">
        <v>1078</v>
      </c>
      <c r="B226" s="9" t="s">
        <v>1079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1:12">
      <c r="A227" s="9" t="s">
        <v>1080</v>
      </c>
      <c r="B227" s="9" t="s">
        <v>1081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1:12">
      <c r="A228" s="9" t="s">
        <v>1082</v>
      </c>
      <c r="B228" s="9" t="s">
        <v>1083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1:12">
      <c r="A229" s="9" t="s">
        <v>1084</v>
      </c>
      <c r="B229" s="9" t="s">
        <v>1085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1:12">
      <c r="A230" s="9" t="s">
        <v>1086</v>
      </c>
      <c r="B230" s="9" t="s">
        <v>1087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1:12">
      <c r="A231" s="9" t="s">
        <v>1088</v>
      </c>
      <c r="B231" s="9" t="s">
        <v>1089</v>
      </c>
      <c r="C231" s="10">
        <v>137512816</v>
      </c>
      <c r="D231" s="10"/>
      <c r="E231" s="10">
        <v>137512816</v>
      </c>
      <c r="F231" s="10"/>
      <c r="G231" s="10"/>
      <c r="H231" s="10"/>
      <c r="I231" s="10"/>
      <c r="J231" s="10"/>
      <c r="K231" s="10">
        <v>137512816</v>
      </c>
      <c r="L231" s="10"/>
    </row>
    <row r="232" spans="1:12">
      <c r="A232" s="9" t="s">
        <v>1090</v>
      </c>
      <c r="B232" s="9" t="s">
        <v>1091</v>
      </c>
      <c r="C232" s="10">
        <v>134728078.47</v>
      </c>
      <c r="D232" s="10"/>
      <c r="E232" s="10">
        <v>134728078.47</v>
      </c>
      <c r="F232" s="10"/>
      <c r="G232" s="10"/>
      <c r="H232" s="10"/>
      <c r="I232" s="10"/>
      <c r="J232" s="10"/>
      <c r="K232" s="10">
        <v>134728078.47</v>
      </c>
      <c r="L232" s="10"/>
    </row>
    <row r="233" spans="1:12">
      <c r="A233" s="9" t="s">
        <v>1092</v>
      </c>
      <c r="B233" s="9" t="s">
        <v>1093</v>
      </c>
      <c r="C233" s="10">
        <v>119402746.63</v>
      </c>
      <c r="D233" s="10"/>
      <c r="E233" s="10">
        <v>119402746.63</v>
      </c>
      <c r="F233" s="10"/>
      <c r="G233" s="10"/>
      <c r="H233" s="10"/>
      <c r="I233" s="10"/>
      <c r="J233" s="10"/>
      <c r="K233" s="10">
        <v>119402746.63</v>
      </c>
      <c r="L233" s="10"/>
    </row>
    <row r="234" spans="1:12">
      <c r="A234" s="9" t="s">
        <v>1094</v>
      </c>
      <c r="B234" s="9" t="s">
        <v>1095</v>
      </c>
      <c r="C234" s="10">
        <v>15325331.84</v>
      </c>
      <c r="D234" s="10"/>
      <c r="E234" s="10">
        <v>15325331.84</v>
      </c>
      <c r="F234" s="10"/>
      <c r="G234" s="10"/>
      <c r="H234" s="10"/>
      <c r="I234" s="10"/>
      <c r="J234" s="10"/>
      <c r="K234" s="10">
        <v>15325331.84</v>
      </c>
      <c r="L234" s="10"/>
    </row>
    <row r="235" spans="1:12">
      <c r="A235" s="9" t="s">
        <v>1096</v>
      </c>
      <c r="B235" s="9" t="s">
        <v>1097</v>
      </c>
      <c r="C235" s="10">
        <v>2784737.53</v>
      </c>
      <c r="D235" s="10"/>
      <c r="E235" s="10">
        <v>2784737.53</v>
      </c>
      <c r="F235" s="10"/>
      <c r="G235" s="10"/>
      <c r="H235" s="10"/>
      <c r="I235" s="10"/>
      <c r="J235" s="10"/>
      <c r="K235" s="10">
        <v>2784737.53</v>
      </c>
      <c r="L235" s="10"/>
    </row>
    <row r="236" spans="1:12">
      <c r="A236" s="9" t="s">
        <v>1098</v>
      </c>
      <c r="B236" s="9" t="s">
        <v>1099</v>
      </c>
      <c r="C236" s="10">
        <v>2784737.53</v>
      </c>
      <c r="D236" s="10"/>
      <c r="E236" s="10">
        <v>2784737.53</v>
      </c>
      <c r="F236" s="10"/>
      <c r="G236" s="10"/>
      <c r="H236" s="10"/>
      <c r="I236" s="10"/>
      <c r="J236" s="10"/>
      <c r="K236" s="10">
        <v>2784737.53</v>
      </c>
      <c r="L236" s="10"/>
    </row>
    <row r="237" spans="1:12">
      <c r="A237" s="9" t="s">
        <v>1100</v>
      </c>
      <c r="B237" s="9" t="s">
        <v>1101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1:12">
      <c r="A238" s="9" t="s">
        <v>1102</v>
      </c>
      <c r="B238" s="9" t="s">
        <v>1103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1:12">
      <c r="A239" s="9" t="s">
        <v>1104</v>
      </c>
      <c r="B239" s="9" t="s">
        <v>1105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1:12">
      <c r="A240" s="9" t="s">
        <v>1106</v>
      </c>
      <c r="B240" s="9" t="s">
        <v>1107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1:12">
      <c r="A241" s="9" t="s">
        <v>1108</v>
      </c>
      <c r="B241" s="9" t="s">
        <v>1109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1:12">
      <c r="A242" s="9" t="s">
        <v>1110</v>
      </c>
      <c r="B242" s="9" t="s">
        <v>1111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1:12">
      <c r="A243" s="9" t="s">
        <v>1112</v>
      </c>
      <c r="B243" s="9" t="s">
        <v>1113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1:12">
      <c r="A244" s="9" t="s">
        <v>1114</v>
      </c>
      <c r="B244" s="9" t="s">
        <v>1115</v>
      </c>
      <c r="C244" s="10">
        <v>135762544.22</v>
      </c>
      <c r="D244" s="10"/>
      <c r="E244" s="10">
        <v>135762544.22</v>
      </c>
      <c r="F244" s="10"/>
      <c r="G244" s="10"/>
      <c r="H244" s="10"/>
      <c r="I244" s="10"/>
      <c r="J244" s="10"/>
      <c r="K244" s="10">
        <v>135762544.22</v>
      </c>
      <c r="L244" s="10"/>
    </row>
    <row r="245" spans="1:12">
      <c r="A245" s="9" t="s">
        <v>1116</v>
      </c>
      <c r="B245" s="9" t="s">
        <v>1117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1:12">
      <c r="A246" s="9" t="s">
        <v>1118</v>
      </c>
      <c r="B246" s="9" t="s">
        <v>1119</v>
      </c>
      <c r="C246" s="10">
        <v>135762544.22</v>
      </c>
      <c r="D246" s="10"/>
      <c r="E246" s="10">
        <v>135762544.22</v>
      </c>
      <c r="F246" s="10"/>
      <c r="G246" s="10"/>
      <c r="H246" s="10"/>
      <c r="I246" s="10"/>
      <c r="J246" s="10"/>
      <c r="K246" s="10">
        <v>135762544.22</v>
      </c>
      <c r="L246" s="10"/>
    </row>
    <row r="247" spans="1:12">
      <c r="A247" s="9" t="s">
        <v>1120</v>
      </c>
      <c r="B247" s="9" t="s">
        <v>1121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1:12">
      <c r="A248" s="9" t="s">
        <v>1122</v>
      </c>
      <c r="B248" s="9" t="s">
        <v>1123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1:12">
      <c r="A249" s="9" t="s">
        <v>1124</v>
      </c>
      <c r="B249" s="9" t="s">
        <v>1125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1:12">
      <c r="A250" s="9" t="s">
        <v>1126</v>
      </c>
      <c r="B250" s="9" t="s">
        <v>1127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1:12">
      <c r="A251" s="9" t="s">
        <v>1128</v>
      </c>
      <c r="B251" s="9" t="s">
        <v>1129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1:12">
      <c r="A252" s="9" t="s">
        <v>1130</v>
      </c>
      <c r="B252" s="9" t="s">
        <v>1131</v>
      </c>
      <c r="C252" s="10"/>
      <c r="D252" s="10">
        <v>4780537.05</v>
      </c>
      <c r="E252" s="10"/>
      <c r="F252" s="10">
        <v>9300615.2100000009</v>
      </c>
      <c r="G252" s="10"/>
      <c r="H252" s="10">
        <v>565009.77</v>
      </c>
      <c r="I252" s="10"/>
      <c r="J252" s="10">
        <v>5085087.93</v>
      </c>
      <c r="K252" s="10"/>
      <c r="L252" s="10">
        <v>9865624.9800000004</v>
      </c>
    </row>
    <row r="253" spans="1:12">
      <c r="A253" s="9" t="s">
        <v>1132</v>
      </c>
      <c r="B253" s="9" t="s">
        <v>1133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1:12">
      <c r="A254" s="9" t="s">
        <v>1134</v>
      </c>
      <c r="B254" s="9" t="s">
        <v>1135</v>
      </c>
      <c r="C254" s="10"/>
      <c r="D254" s="10">
        <v>4780537.05</v>
      </c>
      <c r="E254" s="10"/>
      <c r="F254" s="10">
        <v>9300615.2100000009</v>
      </c>
      <c r="G254" s="10"/>
      <c r="H254" s="10">
        <v>565009.77</v>
      </c>
      <c r="I254" s="10"/>
      <c r="J254" s="10">
        <v>5085087.93</v>
      </c>
      <c r="K254" s="10"/>
      <c r="L254" s="10">
        <v>9865624.9800000004</v>
      </c>
    </row>
    <row r="255" spans="1:12">
      <c r="A255" s="9" t="s">
        <v>1136</v>
      </c>
      <c r="B255" s="9" t="s">
        <v>1137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1:12">
      <c r="A256" s="9" t="s">
        <v>1138</v>
      </c>
      <c r="B256" s="9" t="s">
        <v>1139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1:12">
      <c r="A257" s="9" t="s">
        <v>1140</v>
      </c>
      <c r="B257" s="9" t="s">
        <v>1141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1:12">
      <c r="A258" s="9" t="s">
        <v>1142</v>
      </c>
      <c r="B258" s="9" t="s">
        <v>1143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1:12">
      <c r="A259" s="9" t="s">
        <v>1144</v>
      </c>
      <c r="B259" s="9" t="s">
        <v>1145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1:12">
      <c r="A260" s="9" t="s">
        <v>1146</v>
      </c>
      <c r="B260" s="9" t="s">
        <v>1147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1:12">
      <c r="A261" s="9" t="s">
        <v>1148</v>
      </c>
      <c r="B261" s="9" t="s">
        <v>1149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1:12">
      <c r="A262" s="9" t="s">
        <v>1150</v>
      </c>
      <c r="B262" s="9" t="s">
        <v>1151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1:12">
      <c r="A263" s="9" t="s">
        <v>1152</v>
      </c>
      <c r="B263" s="9" t="s">
        <v>1153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1:12">
      <c r="A264" s="9" t="s">
        <v>1154</v>
      </c>
      <c r="B264" s="9" t="s">
        <v>1155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1:12">
      <c r="A265" s="9" t="s">
        <v>1156</v>
      </c>
      <c r="B265" s="9" t="s">
        <v>1157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1:12">
      <c r="A266" s="9" t="s">
        <v>1158</v>
      </c>
      <c r="B266" s="9" t="s">
        <v>1159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1:12">
      <c r="A267" s="9" t="s">
        <v>1160</v>
      </c>
      <c r="B267" s="9" t="s">
        <v>1161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1:12">
      <c r="A268" s="9" t="s">
        <v>1162</v>
      </c>
      <c r="B268" s="9" t="s">
        <v>1163</v>
      </c>
      <c r="C268" s="10">
        <v>5239071.99</v>
      </c>
      <c r="D268" s="10"/>
      <c r="E268" s="10">
        <v>8511826.3200000003</v>
      </c>
      <c r="F268" s="10"/>
      <c r="G268" s="10">
        <v>33812.449999999997</v>
      </c>
      <c r="H268" s="10"/>
      <c r="I268" s="10">
        <v>3306566.78</v>
      </c>
      <c r="J268" s="10"/>
      <c r="K268" s="10">
        <v>8545638.7699999996</v>
      </c>
      <c r="L268" s="10"/>
    </row>
    <row r="269" spans="1:12">
      <c r="A269" s="9" t="s">
        <v>1164</v>
      </c>
      <c r="B269" s="9" t="s">
        <v>1165</v>
      </c>
      <c r="C269" s="10">
        <v>67624.899999999994</v>
      </c>
      <c r="D269" s="10"/>
      <c r="E269" s="10">
        <v>338124.5</v>
      </c>
      <c r="F269" s="10"/>
      <c r="G269" s="10">
        <v>33812.449999999997</v>
      </c>
      <c r="H269" s="10"/>
      <c r="I269" s="10">
        <v>304312.05</v>
      </c>
      <c r="J269" s="10"/>
      <c r="K269" s="10">
        <v>371936.95</v>
      </c>
      <c r="L269" s="10"/>
    </row>
    <row r="270" spans="1:12">
      <c r="A270" s="9" t="s">
        <v>1166</v>
      </c>
      <c r="B270" s="9" t="s">
        <v>1167</v>
      </c>
      <c r="C270" s="10">
        <v>67624.899999999994</v>
      </c>
      <c r="D270" s="10"/>
      <c r="E270" s="10">
        <v>338124.5</v>
      </c>
      <c r="F270" s="10"/>
      <c r="G270" s="10">
        <v>33812.449999999997</v>
      </c>
      <c r="H270" s="10"/>
      <c r="I270" s="10">
        <v>304312.05</v>
      </c>
      <c r="J270" s="10"/>
      <c r="K270" s="10">
        <v>371936.95</v>
      </c>
      <c r="L270" s="10"/>
    </row>
    <row r="271" spans="1:12">
      <c r="A271" s="9" t="s">
        <v>1168</v>
      </c>
      <c r="B271" s="9" t="s">
        <v>1169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1:12">
      <c r="A272" s="9" t="s">
        <v>1170</v>
      </c>
      <c r="B272" s="9" t="s">
        <v>1171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1:12">
      <c r="A273" s="9" t="s">
        <v>1172</v>
      </c>
      <c r="B273" s="9" t="s">
        <v>1173</v>
      </c>
      <c r="C273" s="10">
        <v>193836.54</v>
      </c>
      <c r="D273" s="10"/>
      <c r="E273" s="10">
        <v>1302426.46</v>
      </c>
      <c r="F273" s="10"/>
      <c r="G273" s="10"/>
      <c r="H273" s="10"/>
      <c r="I273" s="10">
        <v>1108589.92</v>
      </c>
      <c r="J273" s="10"/>
      <c r="K273" s="10">
        <v>1302426.46</v>
      </c>
      <c r="L273" s="10"/>
    </row>
    <row r="274" spans="1:12">
      <c r="A274" s="9" t="s">
        <v>1174</v>
      </c>
      <c r="B274" s="9" t="s">
        <v>1175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1:12">
      <c r="A275" s="9" t="s">
        <v>1176</v>
      </c>
      <c r="B275" s="9" t="s">
        <v>1177</v>
      </c>
      <c r="C275" s="10"/>
      <c r="D275" s="10"/>
      <c r="E275" s="10">
        <v>1020854.07</v>
      </c>
      <c r="F275" s="10"/>
      <c r="G275" s="10"/>
      <c r="H275" s="10"/>
      <c r="I275" s="10">
        <v>1020854.07</v>
      </c>
      <c r="J275" s="10"/>
      <c r="K275" s="10">
        <v>1020854.07</v>
      </c>
      <c r="L275" s="10"/>
    </row>
    <row r="276" spans="1:12">
      <c r="A276" s="9" t="s">
        <v>1178</v>
      </c>
      <c r="B276" s="9" t="s">
        <v>1179</v>
      </c>
      <c r="C276" s="10"/>
      <c r="D276" s="10"/>
      <c r="E276" s="10">
        <v>87735.85</v>
      </c>
      <c r="F276" s="10"/>
      <c r="G276" s="10"/>
      <c r="H276" s="10"/>
      <c r="I276" s="10">
        <v>87735.85</v>
      </c>
      <c r="J276" s="10"/>
      <c r="K276" s="10">
        <v>87735.85</v>
      </c>
      <c r="L276" s="10"/>
    </row>
    <row r="277" spans="1:12">
      <c r="A277" s="9" t="s">
        <v>1180</v>
      </c>
      <c r="B277" s="9" t="s">
        <v>1181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1:12">
      <c r="A278" s="9" t="s">
        <v>1182</v>
      </c>
      <c r="B278" s="9" t="s">
        <v>1183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1:12">
      <c r="A279" s="9" t="s">
        <v>1184</v>
      </c>
      <c r="B279" s="9" t="s">
        <v>1185</v>
      </c>
      <c r="C279" s="10">
        <v>39622.639999999999</v>
      </c>
      <c r="D279" s="10"/>
      <c r="E279" s="10">
        <v>39622.639999999999</v>
      </c>
      <c r="F279" s="10"/>
      <c r="G279" s="10"/>
      <c r="H279" s="10"/>
      <c r="I279" s="10"/>
      <c r="J279" s="10"/>
      <c r="K279" s="10">
        <v>39622.639999999999</v>
      </c>
      <c r="L279" s="10"/>
    </row>
    <row r="280" spans="1:12">
      <c r="A280" s="9" t="s">
        <v>1186</v>
      </c>
      <c r="B280" s="9" t="s">
        <v>1187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1:12">
      <c r="A281" s="9" t="s">
        <v>1188</v>
      </c>
      <c r="B281" s="9" t="s">
        <v>1189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1:12">
      <c r="A282" s="9" t="s">
        <v>1190</v>
      </c>
      <c r="B282" s="9" t="s">
        <v>1191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1:12">
      <c r="A283" s="9" t="s">
        <v>1192</v>
      </c>
      <c r="B283" s="9" t="s">
        <v>1193</v>
      </c>
      <c r="C283" s="10">
        <v>154213.9</v>
      </c>
      <c r="D283" s="10"/>
      <c r="E283" s="10">
        <v>154213.9</v>
      </c>
      <c r="F283" s="10"/>
      <c r="G283" s="10"/>
      <c r="H283" s="10"/>
      <c r="I283" s="10"/>
      <c r="J283" s="10"/>
      <c r="K283" s="10">
        <v>154213.9</v>
      </c>
      <c r="L283" s="10"/>
    </row>
    <row r="284" spans="1:12">
      <c r="A284" s="9" t="s">
        <v>1194</v>
      </c>
      <c r="B284" s="9" t="s">
        <v>1195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1:12">
      <c r="A285" s="9" t="s">
        <v>1196</v>
      </c>
      <c r="B285" s="9" t="s">
        <v>1197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1:12">
      <c r="A286" s="9" t="s">
        <v>1198</v>
      </c>
      <c r="B286" s="9" t="s">
        <v>1199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1:12">
      <c r="A287" s="9" t="s">
        <v>1200</v>
      </c>
      <c r="B287" s="9" t="s">
        <v>1201</v>
      </c>
      <c r="C287" s="10">
        <v>400175.38</v>
      </c>
      <c r="D287" s="10"/>
      <c r="E287" s="10">
        <v>757806.72</v>
      </c>
      <c r="F287" s="10"/>
      <c r="G287" s="10"/>
      <c r="H287" s="10"/>
      <c r="I287" s="10">
        <v>357631.34</v>
      </c>
      <c r="J287" s="10"/>
      <c r="K287" s="10">
        <v>757806.72</v>
      </c>
      <c r="L287" s="10"/>
    </row>
    <row r="288" spans="1:12">
      <c r="A288" s="9" t="s">
        <v>1202</v>
      </c>
      <c r="B288" s="9" t="s">
        <v>1203</v>
      </c>
      <c r="C288" s="10">
        <v>400175.38</v>
      </c>
      <c r="D288" s="10"/>
      <c r="E288" s="10">
        <v>3297080.98</v>
      </c>
      <c r="F288" s="10"/>
      <c r="G288" s="10"/>
      <c r="H288" s="10"/>
      <c r="I288" s="10">
        <v>2896905.6</v>
      </c>
      <c r="J288" s="10"/>
      <c r="K288" s="10">
        <v>3297080.98</v>
      </c>
      <c r="L288" s="10"/>
    </row>
    <row r="289" spans="1:12">
      <c r="A289" s="9" t="s">
        <v>1204</v>
      </c>
      <c r="B289" s="9" t="s">
        <v>1205</v>
      </c>
      <c r="C289" s="10"/>
      <c r="D289" s="10"/>
      <c r="E289" s="10"/>
      <c r="F289" s="10">
        <v>2539274.2599999998</v>
      </c>
      <c r="G289" s="10"/>
      <c r="H289" s="10"/>
      <c r="I289" s="10">
        <v>-2539274.2599999998</v>
      </c>
      <c r="J289" s="10"/>
      <c r="K289" s="10"/>
      <c r="L289" s="10">
        <v>2539274.2599999998</v>
      </c>
    </row>
    <row r="290" spans="1:12">
      <c r="A290" s="9" t="s">
        <v>1206</v>
      </c>
      <c r="B290" s="9" t="s">
        <v>1207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1:12">
      <c r="A291" s="9" t="s">
        <v>1208</v>
      </c>
      <c r="B291" s="9" t="s">
        <v>1209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1:12">
      <c r="A292" s="9" t="s">
        <v>1210</v>
      </c>
      <c r="B292" s="9" t="s">
        <v>1211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1:12">
      <c r="A293" s="9" t="s">
        <v>1212</v>
      </c>
      <c r="B293" s="9" t="s">
        <v>1213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1:12">
      <c r="A294" s="9" t="s">
        <v>1214</v>
      </c>
      <c r="B294" s="9" t="s">
        <v>1215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1:12">
      <c r="A295" s="9" t="s">
        <v>1216</v>
      </c>
      <c r="B295" s="9" t="s">
        <v>1217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1:12">
      <c r="A296" s="9" t="s">
        <v>1218</v>
      </c>
      <c r="B296" s="9" t="s">
        <v>1219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1:12">
      <c r="A297" s="9" t="s">
        <v>1220</v>
      </c>
      <c r="B297" s="9" t="s">
        <v>1221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1:12">
      <c r="A298" s="9" t="s">
        <v>1222</v>
      </c>
      <c r="B298" s="9" t="s">
        <v>1223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1:12">
      <c r="A299" s="9" t="s">
        <v>1224</v>
      </c>
      <c r="B299" s="9" t="s">
        <v>1225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1:12">
      <c r="A300" s="9" t="s">
        <v>1226</v>
      </c>
      <c r="B300" s="9" t="s">
        <v>1227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1:12">
      <c r="A301" s="9" t="s">
        <v>1228</v>
      </c>
      <c r="B301" s="9" t="s">
        <v>1229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1:12">
      <c r="A302" s="9" t="s">
        <v>1230</v>
      </c>
      <c r="B302" s="9" t="s">
        <v>1231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1:12">
      <c r="A303" s="9" t="s">
        <v>1232</v>
      </c>
      <c r="B303" s="9" t="s">
        <v>1233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1:12">
      <c r="A304" s="9" t="s">
        <v>1234</v>
      </c>
      <c r="B304" s="9" t="s">
        <v>1235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1:12">
      <c r="A305" s="9" t="s">
        <v>1236</v>
      </c>
      <c r="B305" s="9" t="s">
        <v>1237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1:12">
      <c r="A306" s="9" t="s">
        <v>1238</v>
      </c>
      <c r="B306" s="9" t="s">
        <v>1239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1:12">
      <c r="A307" s="9" t="s">
        <v>1240</v>
      </c>
      <c r="B307" s="9" t="s">
        <v>1241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1:12">
      <c r="A308" s="9" t="s">
        <v>1242</v>
      </c>
      <c r="B308" s="9" t="s">
        <v>1243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1:12">
      <c r="A309" s="9" t="s">
        <v>1244</v>
      </c>
      <c r="B309" s="9" t="s">
        <v>1245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1:12">
      <c r="A310" s="9" t="s">
        <v>1246</v>
      </c>
      <c r="B310" s="9" t="s">
        <v>1247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1:12">
      <c r="A311" s="9" t="s">
        <v>1248</v>
      </c>
      <c r="B311" s="9" t="s">
        <v>1249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1:12">
      <c r="A312" s="9" t="s">
        <v>1250</v>
      </c>
      <c r="B312" s="9" t="s">
        <v>1251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1:12">
      <c r="A313" s="9" t="s">
        <v>1252</v>
      </c>
      <c r="B313" s="9" t="s">
        <v>1253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1:12">
      <c r="A314" s="9" t="s">
        <v>1254</v>
      </c>
      <c r="B314" s="9" t="s">
        <v>1255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1:12">
      <c r="A315" s="9" t="s">
        <v>1256</v>
      </c>
      <c r="B315" s="9" t="s">
        <v>1257</v>
      </c>
      <c r="C315" s="10">
        <v>4577435.17</v>
      </c>
      <c r="D315" s="10"/>
      <c r="E315" s="10">
        <v>6113468.6399999997</v>
      </c>
      <c r="F315" s="10"/>
      <c r="G315" s="10"/>
      <c r="H315" s="10"/>
      <c r="I315" s="10">
        <v>1536033.47</v>
      </c>
      <c r="J315" s="10"/>
      <c r="K315" s="10">
        <v>6113468.6399999997</v>
      </c>
      <c r="L315" s="10"/>
    </row>
    <row r="316" spans="1:12">
      <c r="A316" s="9" t="s">
        <v>1258</v>
      </c>
      <c r="B316" s="9" t="s">
        <v>1259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1:12">
      <c r="A317" s="9" t="s">
        <v>1260</v>
      </c>
      <c r="B317" s="9" t="s">
        <v>1261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1:12">
      <c r="A318" s="9" t="s">
        <v>1262</v>
      </c>
      <c r="B318" s="9" t="s">
        <v>1263</v>
      </c>
      <c r="C318" s="10">
        <v>2475970.83</v>
      </c>
      <c r="D318" s="10"/>
      <c r="E318" s="10">
        <v>2475970.83</v>
      </c>
      <c r="F318" s="10"/>
      <c r="G318" s="10"/>
      <c r="H318" s="10"/>
      <c r="I318" s="10"/>
      <c r="J318" s="10"/>
      <c r="K318" s="10">
        <v>2475970.83</v>
      </c>
      <c r="L318" s="10"/>
    </row>
    <row r="319" spans="1:12">
      <c r="A319" s="9" t="s">
        <v>1264</v>
      </c>
      <c r="B319" s="9" t="s">
        <v>1265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1:12">
      <c r="A320" s="9" t="s">
        <v>1266</v>
      </c>
      <c r="B320" s="9" t="s">
        <v>1267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1:12">
      <c r="A321" s="9" t="s">
        <v>1268</v>
      </c>
      <c r="B321" s="9" t="s">
        <v>1269</v>
      </c>
      <c r="C321" s="10">
        <v>756780.18</v>
      </c>
      <c r="D321" s="10"/>
      <c r="E321" s="10">
        <v>756780.18</v>
      </c>
      <c r="F321" s="10"/>
      <c r="G321" s="10"/>
      <c r="H321" s="10"/>
      <c r="I321" s="10"/>
      <c r="J321" s="10"/>
      <c r="K321" s="10">
        <v>756780.18</v>
      </c>
      <c r="L321" s="10"/>
    </row>
    <row r="322" spans="1:12">
      <c r="A322" s="9" t="s">
        <v>1270</v>
      </c>
      <c r="B322" s="9" t="s">
        <v>1271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1:12">
      <c r="A323" s="9" t="s">
        <v>1272</v>
      </c>
      <c r="B323" s="9" t="s">
        <v>1273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1:12">
      <c r="A324" s="9" t="s">
        <v>1274</v>
      </c>
      <c r="B324" s="9" t="s">
        <v>1275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1:12">
      <c r="A325" s="9" t="s">
        <v>1276</v>
      </c>
      <c r="B325" s="9" t="s">
        <v>1277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1:12">
      <c r="A326" s="9" t="s">
        <v>1278</v>
      </c>
      <c r="B326" s="9" t="s">
        <v>1279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1:12">
      <c r="A327" s="9" t="s">
        <v>1280</v>
      </c>
      <c r="B327" s="9" t="s">
        <v>1281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1:12">
      <c r="A328" s="9" t="s">
        <v>1282</v>
      </c>
      <c r="B328" s="9" t="s">
        <v>1283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1:12">
      <c r="A329" s="9" t="s">
        <v>1284</v>
      </c>
      <c r="B329" s="9" t="s">
        <v>1285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1:12">
      <c r="A330" s="9" t="s">
        <v>1286</v>
      </c>
      <c r="B330" s="9" t="s">
        <v>1287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1:12">
      <c r="A331" s="9" t="s">
        <v>1288</v>
      </c>
      <c r="B331" s="9" t="s">
        <v>1289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1:12">
      <c r="A332" s="9" t="s">
        <v>1290</v>
      </c>
      <c r="B332" s="9" t="s">
        <v>1291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1:12">
      <c r="A333" s="9" t="s">
        <v>1292</v>
      </c>
      <c r="B333" s="9" t="s">
        <v>1293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1:12">
      <c r="A334" s="9" t="s">
        <v>1294</v>
      </c>
      <c r="B334" s="9" t="s">
        <v>1295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1:12">
      <c r="A335" s="9" t="s">
        <v>1296</v>
      </c>
      <c r="B335" s="9" t="s">
        <v>1297</v>
      </c>
      <c r="C335" s="10">
        <v>1344684.16</v>
      </c>
      <c r="D335" s="10"/>
      <c r="E335" s="10">
        <v>2833743.88</v>
      </c>
      <c r="F335" s="10"/>
      <c r="G335" s="10"/>
      <c r="H335" s="10"/>
      <c r="I335" s="10">
        <v>1489059.72</v>
      </c>
      <c r="J335" s="10"/>
      <c r="K335" s="10">
        <v>2833743.88</v>
      </c>
      <c r="L335" s="10"/>
    </row>
    <row r="336" spans="1:12">
      <c r="A336" s="9" t="s">
        <v>1298</v>
      </c>
      <c r="B336" s="9" t="s">
        <v>1299</v>
      </c>
      <c r="C336" s="10">
        <v>1345584.72</v>
      </c>
      <c r="D336" s="10"/>
      <c r="E336" s="10">
        <v>2834644.44</v>
      </c>
      <c r="F336" s="10"/>
      <c r="G336" s="10"/>
      <c r="H336" s="10"/>
      <c r="I336" s="10">
        <v>1489059.72</v>
      </c>
      <c r="J336" s="10"/>
      <c r="K336" s="10">
        <v>2834644.44</v>
      </c>
      <c r="L336" s="10"/>
    </row>
    <row r="337" spans="1:12">
      <c r="A337" s="9" t="s">
        <v>1300</v>
      </c>
      <c r="B337" s="9" t="s">
        <v>1301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1:12">
      <c r="A338" s="9" t="s">
        <v>1302</v>
      </c>
      <c r="B338" s="9" t="s">
        <v>1303</v>
      </c>
      <c r="C338" s="10"/>
      <c r="D338" s="10">
        <v>900.56</v>
      </c>
      <c r="E338" s="10"/>
      <c r="F338" s="10">
        <v>900.56</v>
      </c>
      <c r="G338" s="10"/>
      <c r="H338" s="10"/>
      <c r="I338" s="10"/>
      <c r="J338" s="10"/>
      <c r="K338" s="10"/>
      <c r="L338" s="10">
        <v>900.56</v>
      </c>
    </row>
    <row r="339" spans="1:12">
      <c r="A339" s="9" t="s">
        <v>1304</v>
      </c>
      <c r="B339" s="9" t="s">
        <v>1305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 spans="1:12">
      <c r="A340" s="9" t="s">
        <v>1306</v>
      </c>
      <c r="B340" s="9" t="s">
        <v>1307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 spans="1:12">
      <c r="A341" s="9" t="s">
        <v>1308</v>
      </c>
      <c r="B341" s="9" t="s">
        <v>1309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 spans="1:12">
      <c r="A342" s="9" t="s">
        <v>1310</v>
      </c>
      <c r="B342" s="9" t="s">
        <v>1311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 spans="1:12">
      <c r="A343" s="9" t="s">
        <v>1312</v>
      </c>
      <c r="B343" s="9" t="s">
        <v>1313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 spans="1:12">
      <c r="A344" s="9" t="s">
        <v>1314</v>
      </c>
      <c r="B344" s="9" t="s">
        <v>1315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 spans="1:12">
      <c r="A345" s="9" t="s">
        <v>1316</v>
      </c>
      <c r="B345" s="9" t="s">
        <v>1317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 spans="1:12">
      <c r="A346" s="9" t="s">
        <v>1318</v>
      </c>
      <c r="B346" s="9" t="s">
        <v>1319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 spans="1:12">
      <c r="A347" s="9" t="s">
        <v>1320</v>
      </c>
      <c r="B347" s="9" t="s">
        <v>1321</v>
      </c>
      <c r="C347" s="10"/>
      <c r="D347" s="10"/>
      <c r="E347" s="10">
        <v>39622.639999999999</v>
      </c>
      <c r="F347" s="10"/>
      <c r="G347" s="10"/>
      <c r="H347" s="10"/>
      <c r="I347" s="10">
        <v>39622.639999999999</v>
      </c>
      <c r="J347" s="10"/>
      <c r="K347" s="10">
        <v>39622.639999999999</v>
      </c>
      <c r="L347" s="10"/>
    </row>
    <row r="348" spans="1:12">
      <c r="A348" s="9" t="s">
        <v>1322</v>
      </c>
      <c r="B348" s="9" t="s">
        <v>1323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spans="1:12">
      <c r="A349" s="9" t="s">
        <v>1324</v>
      </c>
      <c r="B349" s="9" t="s">
        <v>1325</v>
      </c>
      <c r="C349" s="10"/>
      <c r="D349" s="10"/>
      <c r="E349" s="10">
        <v>7351.11</v>
      </c>
      <c r="F349" s="10"/>
      <c r="G349" s="10"/>
      <c r="H349" s="10"/>
      <c r="I349" s="10">
        <v>7351.11</v>
      </c>
      <c r="J349" s="10"/>
      <c r="K349" s="10">
        <v>7351.11</v>
      </c>
      <c r="L349" s="10"/>
    </row>
    <row r="350" spans="1:12">
      <c r="A350" s="9" t="s">
        <v>1326</v>
      </c>
      <c r="B350" s="9" t="s">
        <v>1327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 spans="1:12">
      <c r="A351" s="9" t="s">
        <v>1328</v>
      </c>
      <c r="B351" s="9" t="s">
        <v>1329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 spans="1:12">
      <c r="A352" s="9" t="s">
        <v>1330</v>
      </c>
      <c r="B352" s="9" t="s">
        <v>1331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 spans="1:12">
      <c r="A353" s="9" t="s">
        <v>1332</v>
      </c>
      <c r="B353" s="9" t="s">
        <v>1333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 spans="1:12">
      <c r="A354" s="9" t="s">
        <v>1334</v>
      </c>
      <c r="B354" s="9" t="s">
        <v>1335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 spans="1:12">
      <c r="A355" s="9" t="s">
        <v>1336</v>
      </c>
      <c r="B355" s="9" t="s">
        <v>1337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 spans="1:12">
      <c r="A356" s="9" t="s">
        <v>1338</v>
      </c>
      <c r="B356" s="9" t="s">
        <v>1339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 spans="1:12">
      <c r="A357" s="9" t="s">
        <v>1340</v>
      </c>
      <c r="B357" s="9" t="s">
        <v>1341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 spans="1:12">
      <c r="A358" s="9" t="s">
        <v>1342</v>
      </c>
      <c r="B358" s="9" t="s">
        <v>1343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 spans="1:12">
      <c r="A359" s="9" t="s">
        <v>1344</v>
      </c>
      <c r="B359" s="9" t="s">
        <v>1345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 spans="1:12">
      <c r="A360" s="9" t="s">
        <v>1346</v>
      </c>
      <c r="B360" s="9" t="s">
        <v>1347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 spans="1:12">
      <c r="A361" s="9" t="s">
        <v>1348</v>
      </c>
      <c r="B361" s="9" t="s">
        <v>1349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 spans="1:12">
      <c r="A362" s="9" t="s">
        <v>1350</v>
      </c>
      <c r="B362" s="9" t="s">
        <v>1351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 spans="1:12">
      <c r="A363" s="9" t="s">
        <v>1352</v>
      </c>
      <c r="B363" s="9" t="s">
        <v>1353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 spans="1:12">
      <c r="A364" s="9" t="s">
        <v>1354</v>
      </c>
      <c r="B364" s="9" t="s">
        <v>1355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 spans="1:12">
      <c r="A365" s="9" t="s">
        <v>1356</v>
      </c>
      <c r="B365" s="9" t="s">
        <v>1357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 spans="1:12">
      <c r="A366" s="9" t="s">
        <v>1358</v>
      </c>
      <c r="B366" s="9" t="s">
        <v>1359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 spans="1:12">
      <c r="A367" s="9" t="s">
        <v>1360</v>
      </c>
      <c r="B367" s="9" t="s">
        <v>1361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 spans="1:12">
      <c r="A368" s="9" t="s">
        <v>1362</v>
      </c>
      <c r="B368" s="9" t="s">
        <v>1363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 spans="1:12">
      <c r="A369" s="9" t="s">
        <v>1364</v>
      </c>
      <c r="B369" s="9" t="s">
        <v>1365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 spans="1:12">
      <c r="A370" s="9" t="s">
        <v>1366</v>
      </c>
      <c r="B370" s="9" t="s">
        <v>1367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 spans="1:12">
      <c r="A371" s="9" t="s">
        <v>1368</v>
      </c>
      <c r="B371" s="9" t="s">
        <v>1369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 spans="1:12">
      <c r="A372" s="9" t="s">
        <v>1370</v>
      </c>
      <c r="B372" s="9" t="s">
        <v>1371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 spans="1:12">
      <c r="A373" s="9" t="s">
        <v>1372</v>
      </c>
      <c r="B373" s="9" t="s">
        <v>1373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 spans="1:12">
      <c r="A374" s="9" t="s">
        <v>1374</v>
      </c>
      <c r="B374" s="9" t="s">
        <v>1375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 spans="1:12">
      <c r="A375" s="9" t="s">
        <v>1376</v>
      </c>
      <c r="B375" s="9" t="s">
        <v>1377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 spans="1:12">
      <c r="A376" s="9" t="s">
        <v>1378</v>
      </c>
      <c r="B376" s="9" t="s">
        <v>1379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 spans="1:12">
      <c r="A377" s="9" t="s">
        <v>1380</v>
      </c>
      <c r="B377" s="9" t="s">
        <v>1381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 spans="1:12">
      <c r="A378" s="9" t="s">
        <v>1382</v>
      </c>
      <c r="B378" s="9" t="s">
        <v>1383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 spans="1:12">
      <c r="A379" s="9" t="s">
        <v>1384</v>
      </c>
      <c r="B379" s="9" t="s">
        <v>1385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 spans="1:12">
      <c r="A380" s="9" t="s">
        <v>1386</v>
      </c>
      <c r="B380" s="9" t="s">
        <v>1387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 spans="1:12">
      <c r="A381" s="9" t="s">
        <v>1388</v>
      </c>
      <c r="B381" s="9" t="s">
        <v>1389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 spans="1:12">
      <c r="A382" s="9" t="s">
        <v>1390</v>
      </c>
      <c r="B382" s="9" t="s">
        <v>1391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 spans="1:12">
      <c r="A383" s="9" t="s">
        <v>1392</v>
      </c>
      <c r="B383" s="9" t="s">
        <v>1393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 spans="1:12">
      <c r="A384" s="9" t="s">
        <v>1394</v>
      </c>
      <c r="B384" s="9" t="s">
        <v>1395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 spans="1:12">
      <c r="A385" s="9" t="s">
        <v>1396</v>
      </c>
      <c r="B385" s="9" t="s">
        <v>1397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 spans="1:12">
      <c r="A386" s="9" t="s">
        <v>1398</v>
      </c>
      <c r="B386" s="9" t="s">
        <v>1399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 spans="1:12">
      <c r="A387" s="9" t="s">
        <v>1400</v>
      </c>
      <c r="B387" s="9" t="s">
        <v>1401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 spans="1:12">
      <c r="A388" s="9" t="s">
        <v>1402</v>
      </c>
      <c r="B388" s="9" t="s">
        <v>1403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 spans="1:12">
      <c r="A389" s="9" t="s">
        <v>1404</v>
      </c>
      <c r="B389" s="9" t="s">
        <v>1405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 spans="1:12">
      <c r="A390" s="9" t="s">
        <v>1406</v>
      </c>
      <c r="B390" s="9" t="s">
        <v>1407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 spans="1:12">
      <c r="A391" s="9" t="s">
        <v>1408</v>
      </c>
      <c r="B391" s="9" t="s">
        <v>1409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 spans="1:12">
      <c r="A392" s="9" t="s">
        <v>1410</v>
      </c>
      <c r="B392" s="9" t="s">
        <v>1411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 spans="1:12">
      <c r="A393" s="9" t="s">
        <v>1412</v>
      </c>
      <c r="B393" s="9" t="s">
        <v>1413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 spans="1:12">
      <c r="A394" s="9" t="s">
        <v>1414</v>
      </c>
      <c r="B394" s="9" t="s">
        <v>1415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 spans="1:12">
      <c r="A395" s="9" t="s">
        <v>1416</v>
      </c>
      <c r="B395" s="9" t="s">
        <v>1417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 spans="1:12">
      <c r="A396" s="9" t="s">
        <v>1418</v>
      </c>
      <c r="B396" s="9" t="s">
        <v>1419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 spans="1:12">
      <c r="A397" s="9" t="s">
        <v>1420</v>
      </c>
      <c r="B397" s="9" t="s">
        <v>1421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 spans="1:12">
      <c r="A398" s="9" t="s">
        <v>1422</v>
      </c>
      <c r="B398" s="9" t="s">
        <v>1423</v>
      </c>
      <c r="C398" s="10">
        <v>20287471.969999999</v>
      </c>
      <c r="D398" s="10"/>
      <c r="E398" s="10">
        <v>20287471.969999999</v>
      </c>
      <c r="F398" s="10"/>
      <c r="G398" s="10"/>
      <c r="H398" s="10"/>
      <c r="I398" s="10"/>
      <c r="J398" s="10"/>
      <c r="K398" s="10">
        <v>20287471.969999999</v>
      </c>
      <c r="L398" s="10"/>
    </row>
    <row r="399" spans="1:12">
      <c r="A399" s="9" t="s">
        <v>1424</v>
      </c>
      <c r="B399" s="9" t="s">
        <v>1425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 spans="1:12">
      <c r="A400" s="9" t="s">
        <v>1426</v>
      </c>
      <c r="B400" s="9" t="s">
        <v>1427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 spans="1:12">
      <c r="A401" s="9" t="s">
        <v>1428</v>
      </c>
      <c r="B401" s="9" t="s">
        <v>1429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 spans="1:12">
      <c r="A402" s="9" t="s">
        <v>1430</v>
      </c>
      <c r="B402" s="9" t="s">
        <v>1431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 spans="1:12">
      <c r="A403" s="9" t="s">
        <v>1432</v>
      </c>
      <c r="B403" s="9" t="s">
        <v>1433</v>
      </c>
      <c r="C403" s="10">
        <v>20287471.969999999</v>
      </c>
      <c r="D403" s="10"/>
      <c r="E403" s="10">
        <v>20287471.969999999</v>
      </c>
      <c r="F403" s="10"/>
      <c r="G403" s="10"/>
      <c r="H403" s="10"/>
      <c r="I403" s="10"/>
      <c r="J403" s="10"/>
      <c r="K403" s="10">
        <v>20287471.969999999</v>
      </c>
      <c r="L403" s="10"/>
    </row>
    <row r="404" spans="1:12">
      <c r="A404" s="9" t="s">
        <v>1434</v>
      </c>
      <c r="B404" s="9" t="s">
        <v>1435</v>
      </c>
      <c r="C404" s="10">
        <v>20287471.969999999</v>
      </c>
      <c r="D404" s="10"/>
      <c r="E404" s="10">
        <v>20287471.969999999</v>
      </c>
      <c r="F404" s="10"/>
      <c r="G404" s="10"/>
      <c r="H404" s="10"/>
      <c r="I404" s="10"/>
      <c r="J404" s="10"/>
      <c r="K404" s="10">
        <v>20287471.969999999</v>
      </c>
      <c r="L404" s="10"/>
    </row>
    <row r="405" spans="1:12">
      <c r="A405" s="9" t="s">
        <v>1436</v>
      </c>
      <c r="B405" s="9" t="s">
        <v>1437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 spans="1:12">
      <c r="A406" s="9" t="s">
        <v>1438</v>
      </c>
      <c r="B406" s="9" t="s">
        <v>1439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 spans="1:12">
      <c r="A407" s="9" t="s">
        <v>1440</v>
      </c>
      <c r="B407" s="9" t="s">
        <v>1441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 spans="1:12">
      <c r="A408" s="9" t="s">
        <v>1442</v>
      </c>
      <c r="B408" s="9" t="s">
        <v>1443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 spans="1:12">
      <c r="A409" s="9" t="s">
        <v>1444</v>
      </c>
      <c r="B409" s="9" t="s">
        <v>1445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 spans="1:12">
      <c r="A410" s="9" t="s">
        <v>1446</v>
      </c>
      <c r="B410" s="9" t="s">
        <v>1447</v>
      </c>
      <c r="C410" s="10"/>
      <c r="D410" s="10">
        <v>1217248.3400000001</v>
      </c>
      <c r="E410" s="10"/>
      <c r="F410" s="10">
        <v>1487747.94</v>
      </c>
      <c r="G410" s="10"/>
      <c r="H410" s="10">
        <v>33812.449999999997</v>
      </c>
      <c r="I410" s="10"/>
      <c r="J410" s="10">
        <v>304312.05</v>
      </c>
      <c r="K410" s="10"/>
      <c r="L410" s="10">
        <v>1521560.39</v>
      </c>
    </row>
    <row r="411" spans="1:12">
      <c r="A411" s="9" t="s">
        <v>1448</v>
      </c>
      <c r="B411" s="9" t="s">
        <v>1449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 spans="1:12">
      <c r="A412" s="9" t="s">
        <v>1450</v>
      </c>
      <c r="B412" s="9" t="s">
        <v>1451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 spans="1:12">
      <c r="A413" s="9" t="s">
        <v>1452</v>
      </c>
      <c r="B413" s="9" t="s">
        <v>1453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 spans="1:12">
      <c r="A414" s="9" t="s">
        <v>1454</v>
      </c>
      <c r="B414" s="9" t="s">
        <v>1455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 spans="1:12">
      <c r="A415" s="9" t="s">
        <v>1456</v>
      </c>
      <c r="B415" s="9" t="s">
        <v>1457</v>
      </c>
      <c r="C415" s="10"/>
      <c r="D415" s="10">
        <v>1217248.3400000001</v>
      </c>
      <c r="E415" s="10"/>
      <c r="F415" s="10">
        <v>1487747.94</v>
      </c>
      <c r="G415" s="10"/>
      <c r="H415" s="10">
        <v>33812.449999999997</v>
      </c>
      <c r="I415" s="10"/>
      <c r="J415" s="10">
        <v>304312.05</v>
      </c>
      <c r="K415" s="10"/>
      <c r="L415" s="10">
        <v>1521560.39</v>
      </c>
    </row>
    <row r="416" spans="1:12">
      <c r="A416" s="9" t="s">
        <v>1458</v>
      </c>
      <c r="B416" s="9" t="s">
        <v>1459</v>
      </c>
      <c r="C416" s="10"/>
      <c r="D416" s="10">
        <v>1217248.3400000001</v>
      </c>
      <c r="E416" s="10"/>
      <c r="F416" s="10">
        <v>1487747.94</v>
      </c>
      <c r="G416" s="10"/>
      <c r="H416" s="10">
        <v>33812.449999999997</v>
      </c>
      <c r="I416" s="10"/>
      <c r="J416" s="10">
        <v>304312.05</v>
      </c>
      <c r="K416" s="10"/>
      <c r="L416" s="10">
        <v>1521560.39</v>
      </c>
    </row>
    <row r="417" spans="1:12">
      <c r="A417" s="9" t="s">
        <v>1460</v>
      </c>
      <c r="B417" s="9" t="s">
        <v>1461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 spans="1:12">
      <c r="A418" s="9" t="s">
        <v>1462</v>
      </c>
      <c r="B418" s="9" t="s">
        <v>1463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 spans="1:12">
      <c r="A419" s="9" t="s">
        <v>1464</v>
      </c>
      <c r="B419" s="9" t="s">
        <v>1465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 spans="1:12">
      <c r="A420" s="9" t="s">
        <v>1466</v>
      </c>
      <c r="B420" s="9" t="s">
        <v>1467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 spans="1:12">
      <c r="A421" s="9" t="s">
        <v>1468</v>
      </c>
      <c r="B421" s="9" t="s">
        <v>1469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1:12">
      <c r="A422" s="9" t="s">
        <v>1470</v>
      </c>
      <c r="B422" s="9" t="s">
        <v>1471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 spans="1:12">
      <c r="A423" s="9" t="s">
        <v>1472</v>
      </c>
      <c r="B423" s="9" t="s">
        <v>1473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 spans="1:12">
      <c r="A424" s="9" t="s">
        <v>1474</v>
      </c>
      <c r="B424" s="9" t="s">
        <v>1475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 spans="1:12">
      <c r="A425" s="9" t="s">
        <v>1476</v>
      </c>
      <c r="B425" s="9" t="s">
        <v>1477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 spans="1:12">
      <c r="A426" s="9" t="s">
        <v>1478</v>
      </c>
      <c r="B426" s="9" t="s">
        <v>1479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 spans="1:12">
      <c r="A427" s="9" t="s">
        <v>1480</v>
      </c>
      <c r="B427" s="9" t="s">
        <v>1481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 spans="1:12">
      <c r="A428" s="9" t="s">
        <v>1482</v>
      </c>
      <c r="B428" s="9" t="s">
        <v>1483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 spans="1:12">
      <c r="A429" s="9" t="s">
        <v>1484</v>
      </c>
      <c r="B429" s="9" t="s">
        <v>1485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 spans="1:12">
      <c r="A430" s="9" t="s">
        <v>1486</v>
      </c>
      <c r="B430" s="9" t="s">
        <v>1487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 spans="1:12">
      <c r="A431" s="9" t="s">
        <v>1488</v>
      </c>
      <c r="B431" s="9" t="s">
        <v>1489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spans="1:12">
      <c r="A432" s="9" t="s">
        <v>1490</v>
      </c>
      <c r="B432" s="9" t="s">
        <v>1491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spans="1:12">
      <c r="A433" s="9" t="s">
        <v>1492</v>
      </c>
      <c r="B433" s="9" t="s">
        <v>1493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 spans="1:12">
      <c r="A434" s="9" t="s">
        <v>1494</v>
      </c>
      <c r="B434" s="9" t="s">
        <v>1495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 spans="1:12">
      <c r="A435" s="9" t="s">
        <v>1496</v>
      </c>
      <c r="B435" s="9" t="s">
        <v>1497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1:12">
      <c r="A436" s="9" t="s">
        <v>1498</v>
      </c>
      <c r="B436" s="9" t="s">
        <v>1499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 spans="1:12">
      <c r="A437" s="9" t="s">
        <v>1500</v>
      </c>
      <c r="B437" s="9" t="s">
        <v>1501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 spans="1:12">
      <c r="A438" s="9" t="s">
        <v>1502</v>
      </c>
      <c r="B438" s="9" t="s">
        <v>1503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 spans="1:12">
      <c r="A439" s="9" t="s">
        <v>1504</v>
      </c>
      <c r="B439" s="9" t="s">
        <v>1505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 spans="1:12">
      <c r="A440" s="9" t="s">
        <v>1506</v>
      </c>
      <c r="B440" s="9" t="s">
        <v>1507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 spans="1:12">
      <c r="A441" s="9" t="s">
        <v>1508</v>
      </c>
      <c r="B441" s="9" t="s">
        <v>1509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 spans="1:12">
      <c r="A442" s="9" t="s">
        <v>1510</v>
      </c>
      <c r="B442" s="9" t="s">
        <v>1511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 spans="1:12">
      <c r="A443" s="9" t="s">
        <v>1512</v>
      </c>
      <c r="B443" s="9" t="s">
        <v>1513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 spans="1:12">
      <c r="A444" s="9" t="s">
        <v>1514</v>
      </c>
      <c r="B444" s="9" t="s">
        <v>1515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 spans="1:12">
      <c r="A445" s="9" t="s">
        <v>1516</v>
      </c>
      <c r="B445" s="9" t="s">
        <v>1517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 spans="1:12">
      <c r="A446" s="9" t="s">
        <v>1518</v>
      </c>
      <c r="B446" s="9" t="s">
        <v>1519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 spans="1:12">
      <c r="A447" s="9" t="s">
        <v>1520</v>
      </c>
      <c r="B447" s="9" t="s">
        <v>1521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 spans="1:12">
      <c r="A448" s="9" t="s">
        <v>1522</v>
      </c>
      <c r="B448" s="9" t="s">
        <v>1523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 spans="1:12">
      <c r="A449" s="9" t="s">
        <v>1524</v>
      </c>
      <c r="B449" s="9" t="s">
        <v>1525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1:12">
      <c r="A450" s="9" t="s">
        <v>1526</v>
      </c>
      <c r="B450" s="9" t="s">
        <v>1527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 spans="1:12">
      <c r="A451" s="9" t="s">
        <v>1528</v>
      </c>
      <c r="B451" s="9" t="s">
        <v>1529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 spans="1:12">
      <c r="A452" s="9" t="s">
        <v>1530</v>
      </c>
      <c r="B452" s="9" t="s">
        <v>1531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 spans="1:12">
      <c r="A453" s="9" t="s">
        <v>1532</v>
      </c>
      <c r="B453" s="9" t="s">
        <v>1533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 spans="1:12">
      <c r="A454" s="9" t="s">
        <v>1534</v>
      </c>
      <c r="B454" s="9" t="s">
        <v>1535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 spans="1:12">
      <c r="A455" s="9" t="s">
        <v>1536</v>
      </c>
      <c r="B455" s="9" t="s">
        <v>1537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 spans="1:12">
      <c r="A456" s="9" t="s">
        <v>1538</v>
      </c>
      <c r="B456" s="9" t="s">
        <v>1539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 spans="1:12">
      <c r="A457" s="9" t="s">
        <v>1540</v>
      </c>
      <c r="B457" s="9" t="s">
        <v>1541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 spans="1:12">
      <c r="A458" s="9" t="s">
        <v>1542</v>
      </c>
      <c r="B458" s="9" t="s">
        <v>1543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 spans="1:12">
      <c r="A459" s="9" t="s">
        <v>1544</v>
      </c>
      <c r="B459" s="9" t="s">
        <v>1545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 spans="1:12">
      <c r="A460" s="9" t="s">
        <v>1546</v>
      </c>
      <c r="B460" s="9" t="s">
        <v>1547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 spans="1:12">
      <c r="A461" s="9" t="s">
        <v>1548</v>
      </c>
      <c r="B461" s="9" t="s">
        <v>1549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 spans="1:12">
      <c r="A462" s="9" t="s">
        <v>1550</v>
      </c>
      <c r="B462" s="9" t="s">
        <v>1551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 spans="1:12">
      <c r="A463" s="9" t="s">
        <v>1552</v>
      </c>
      <c r="B463" s="9" t="s">
        <v>1553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1:12">
      <c r="A464" s="9" t="s">
        <v>1554</v>
      </c>
      <c r="B464" s="9" t="s">
        <v>1555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 spans="1:12">
      <c r="A465" s="9" t="s">
        <v>1556</v>
      </c>
      <c r="B465" s="9" t="s">
        <v>1557</v>
      </c>
      <c r="C465" s="10"/>
      <c r="D465" s="10">
        <v>33057144.859999999</v>
      </c>
      <c r="E465" s="10"/>
      <c r="F465" s="10">
        <v>1283260.43</v>
      </c>
      <c r="G465" s="10"/>
      <c r="H465" s="10"/>
      <c r="I465" s="10">
        <v>31773884.43</v>
      </c>
      <c r="J465" s="10"/>
      <c r="K465" s="10"/>
      <c r="L465" s="10">
        <v>1283260.43</v>
      </c>
    </row>
    <row r="466" spans="1:12">
      <c r="A466" s="9" t="s">
        <v>1558</v>
      </c>
      <c r="B466" s="9" t="s">
        <v>1559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 spans="1:12">
      <c r="A467" s="9" t="s">
        <v>1560</v>
      </c>
      <c r="B467" s="9" t="s">
        <v>1561</v>
      </c>
      <c r="C467" s="10"/>
      <c r="D467" s="10">
        <v>33057144.859999999</v>
      </c>
      <c r="E467" s="10"/>
      <c r="F467" s="10">
        <v>1283260.43</v>
      </c>
      <c r="G467" s="10"/>
      <c r="H467" s="10"/>
      <c r="I467" s="10">
        <v>31773884.43</v>
      </c>
      <c r="J467" s="10"/>
      <c r="K467" s="10"/>
      <c r="L467" s="10">
        <v>1283260.43</v>
      </c>
    </row>
    <row r="468" spans="1:12">
      <c r="A468" s="9" t="s">
        <v>1562</v>
      </c>
      <c r="B468" s="9" t="s">
        <v>1563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 spans="1:12">
      <c r="A469" s="9" t="s">
        <v>1564</v>
      </c>
      <c r="B469" s="9" t="s">
        <v>1565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 spans="1:12">
      <c r="A470" s="9" t="s">
        <v>1566</v>
      </c>
      <c r="B470" s="9" t="s">
        <v>1567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 spans="1:12">
      <c r="A471" s="9" t="s">
        <v>1568</v>
      </c>
      <c r="B471" s="9" t="s">
        <v>1569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 spans="1:12">
      <c r="A472" s="9" t="s">
        <v>1570</v>
      </c>
      <c r="B472" s="9" t="s">
        <v>1571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 spans="1:12">
      <c r="A473" s="9" t="s">
        <v>1572</v>
      </c>
      <c r="B473" s="9" t="s">
        <v>1573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 spans="1:12">
      <c r="A474" s="9" t="s">
        <v>1574</v>
      </c>
      <c r="B474" s="9" t="s">
        <v>1575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 spans="1:12">
      <c r="A475" s="9" t="s">
        <v>1576</v>
      </c>
      <c r="B475" s="9" t="s">
        <v>1577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 spans="1:12">
      <c r="A476" s="9" t="s">
        <v>1578</v>
      </c>
      <c r="B476" s="9" t="s">
        <v>1579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 spans="1:12">
      <c r="A477" s="9" t="s">
        <v>1580</v>
      </c>
      <c r="B477" s="9" t="s">
        <v>1581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 spans="1:12">
      <c r="A478" s="9" t="s">
        <v>1582</v>
      </c>
      <c r="B478" s="9" t="s">
        <v>1583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 spans="1:12">
      <c r="A479" s="9" t="s">
        <v>1584</v>
      </c>
      <c r="B479" s="9" t="s">
        <v>1585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 spans="1:12">
      <c r="A480" s="9" t="s">
        <v>1586</v>
      </c>
      <c r="B480" s="9" t="s">
        <v>1587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 spans="1:12">
      <c r="A481" s="9" t="s">
        <v>1588</v>
      </c>
      <c r="B481" s="9" t="s">
        <v>1589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 spans="1:12">
      <c r="A482" s="9" t="s">
        <v>1590</v>
      </c>
      <c r="B482" s="9" t="s">
        <v>1591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 spans="1:12">
      <c r="A483" s="9" t="s">
        <v>1592</v>
      </c>
      <c r="B483" s="9" t="s">
        <v>1593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 spans="1:12">
      <c r="A484" s="9" t="s">
        <v>1594</v>
      </c>
      <c r="B484" s="9" t="s">
        <v>1595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 spans="1:12">
      <c r="A485" s="9" t="s">
        <v>1596</v>
      </c>
      <c r="B485" s="9" t="s">
        <v>1597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 spans="1:12">
      <c r="A486" s="9" t="s">
        <v>1598</v>
      </c>
      <c r="B486" s="9" t="s">
        <v>1599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 spans="1:12">
      <c r="A487" s="9" t="s">
        <v>1600</v>
      </c>
      <c r="B487" s="9" t="s">
        <v>1601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 spans="1:12">
      <c r="A488" s="9" t="s">
        <v>1602</v>
      </c>
      <c r="B488" s="9" t="s">
        <v>1603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 spans="1:12">
      <c r="A489" s="9" t="s">
        <v>1604</v>
      </c>
      <c r="B489" s="9" t="s">
        <v>1605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 spans="1:12">
      <c r="A490" s="9" t="s">
        <v>1606</v>
      </c>
      <c r="B490" s="9" t="s">
        <v>1607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 spans="1:12">
      <c r="A491" s="9" t="s">
        <v>1608</v>
      </c>
      <c r="B491" s="9" t="s">
        <v>1609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 spans="1:12">
      <c r="A492" s="9" t="s">
        <v>1610</v>
      </c>
      <c r="B492" s="9" t="s">
        <v>1611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 spans="1:12">
      <c r="A493" s="9" t="s">
        <v>1612</v>
      </c>
      <c r="B493" s="9" t="s">
        <v>1613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 spans="1:12">
      <c r="A494" s="9" t="s">
        <v>1614</v>
      </c>
      <c r="B494" s="9" t="s">
        <v>1615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 spans="1:12">
      <c r="A495" s="9" t="s">
        <v>1616</v>
      </c>
      <c r="B495" s="9" t="s">
        <v>1617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 spans="1:12">
      <c r="A496" s="9" t="s">
        <v>1618</v>
      </c>
      <c r="B496" s="9" t="s">
        <v>1619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 spans="1:12">
      <c r="A497" s="9" t="s">
        <v>1620</v>
      </c>
      <c r="B497" s="9" t="s">
        <v>1621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 spans="1:12">
      <c r="A498" s="9" t="s">
        <v>1622</v>
      </c>
      <c r="B498" s="9" t="s">
        <v>1623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 spans="1:12">
      <c r="A499" s="9" t="s">
        <v>1624</v>
      </c>
      <c r="B499" s="9" t="s">
        <v>1625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 spans="1:12">
      <c r="A500" s="9" t="s">
        <v>1626</v>
      </c>
      <c r="B500" s="9" t="s">
        <v>1627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1:12">
      <c r="A501" s="9" t="s">
        <v>1628</v>
      </c>
      <c r="B501" s="9" t="s">
        <v>1629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 spans="1:12">
      <c r="A502" s="9" t="s">
        <v>1630</v>
      </c>
      <c r="B502" s="9" t="s">
        <v>1631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 spans="1:12">
      <c r="A503" s="9" t="s">
        <v>1632</v>
      </c>
      <c r="B503" s="9" t="s">
        <v>1633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 spans="1:12">
      <c r="A504" s="9" t="s">
        <v>1634</v>
      </c>
      <c r="B504" s="9" t="s">
        <v>1635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 spans="1:12">
      <c r="A505" s="9" t="s">
        <v>1636</v>
      </c>
      <c r="B505" s="9" t="s">
        <v>1637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 spans="1:12">
      <c r="A506" s="9" t="s">
        <v>1638</v>
      </c>
      <c r="B506" s="9" t="s">
        <v>1639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 spans="1:12">
      <c r="A507" s="9" t="s">
        <v>1640</v>
      </c>
      <c r="B507" s="9" t="s">
        <v>1641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 spans="1:12">
      <c r="A508" s="9" t="s">
        <v>1642</v>
      </c>
      <c r="B508" s="9" t="s">
        <v>1643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 spans="1:12">
      <c r="A509" s="9" t="s">
        <v>1644</v>
      </c>
      <c r="B509" s="9" t="s">
        <v>1645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 spans="1:12">
      <c r="A510" s="9" t="s">
        <v>1646</v>
      </c>
      <c r="B510" s="9" t="s">
        <v>1647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 spans="1:12">
      <c r="A511" s="9" t="s">
        <v>1648</v>
      </c>
      <c r="B511" s="9" t="s">
        <v>1649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 spans="1:12">
      <c r="A512" s="9" t="s">
        <v>1650</v>
      </c>
      <c r="B512" s="9" t="s">
        <v>1651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 spans="1:12">
      <c r="A513" s="9" t="s">
        <v>1652</v>
      </c>
      <c r="B513" s="9" t="s">
        <v>1653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 spans="1:12">
      <c r="A514" s="9" t="s">
        <v>1654</v>
      </c>
      <c r="B514" s="9" t="s">
        <v>1655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 spans="1:12">
      <c r="A515" s="9" t="s">
        <v>1656</v>
      </c>
      <c r="B515" s="9" t="s">
        <v>1657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 spans="1:12">
      <c r="A516" s="9" t="s">
        <v>1658</v>
      </c>
      <c r="B516" s="9" t="s">
        <v>1659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 spans="1:12">
      <c r="A517" s="9" t="s">
        <v>1660</v>
      </c>
      <c r="B517" s="9" t="s">
        <v>1661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 spans="1:12">
      <c r="A518" s="9" t="s">
        <v>1662</v>
      </c>
      <c r="B518" s="9" t="s">
        <v>1663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 spans="1:12">
      <c r="A519" s="9" t="s">
        <v>1664</v>
      </c>
      <c r="B519" s="9" t="s">
        <v>1665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 spans="1:12">
      <c r="A520" s="9" t="s">
        <v>1666</v>
      </c>
      <c r="B520" s="9" t="s">
        <v>1667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 spans="1:12">
      <c r="A521" s="9" t="s">
        <v>1668</v>
      </c>
      <c r="B521" s="9" t="s">
        <v>1669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 spans="1:12">
      <c r="A522" s="9" t="s">
        <v>1670</v>
      </c>
      <c r="B522" s="9" t="s">
        <v>1671</v>
      </c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1:12">
      <c r="A523" s="9" t="s">
        <v>1672</v>
      </c>
      <c r="B523" s="9" t="s">
        <v>1673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 spans="1:12">
      <c r="A524" s="9" t="s">
        <v>1674</v>
      </c>
      <c r="B524" s="9" t="s">
        <v>1675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 spans="1:12">
      <c r="A525" s="9" t="s">
        <v>1676</v>
      </c>
      <c r="B525" s="9" t="s">
        <v>1677</v>
      </c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 spans="1:12">
      <c r="A526" s="9" t="s">
        <v>1678</v>
      </c>
      <c r="B526" s="9" t="s">
        <v>1679</v>
      </c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 spans="1:12">
      <c r="A527" s="9" t="s">
        <v>1680</v>
      </c>
      <c r="B527" s="9" t="s">
        <v>1681</v>
      </c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 spans="1:12">
      <c r="A528" s="9" t="s">
        <v>1682</v>
      </c>
      <c r="B528" s="9" t="s">
        <v>1683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 spans="1:12">
      <c r="A529" s="9" t="s">
        <v>1684</v>
      </c>
      <c r="B529" s="9" t="s">
        <v>1685</v>
      </c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 spans="1:12">
      <c r="A530" s="9" t="s">
        <v>1686</v>
      </c>
      <c r="B530" s="9" t="s">
        <v>1687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 spans="1:12">
      <c r="A531" s="9" t="s">
        <v>1688</v>
      </c>
      <c r="B531" s="9" t="s">
        <v>1689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 spans="1:12">
      <c r="A532" s="9" t="s">
        <v>1690</v>
      </c>
      <c r="B532" s="9" t="s">
        <v>1691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 spans="1:12">
      <c r="A533" s="9" t="s">
        <v>1692</v>
      </c>
      <c r="B533" s="9" t="s">
        <v>1693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 spans="1:12">
      <c r="A534" s="9" t="s">
        <v>1694</v>
      </c>
      <c r="B534" s="9" t="s">
        <v>1695</v>
      </c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 spans="1:12">
      <c r="A535" s="9" t="s">
        <v>1696</v>
      </c>
      <c r="B535" s="9" t="s">
        <v>1697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 spans="1:12">
      <c r="A536" s="9" t="s">
        <v>1698</v>
      </c>
      <c r="B536" s="9" t="s">
        <v>1699</v>
      </c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1:12">
      <c r="A537" s="9" t="s">
        <v>1700</v>
      </c>
      <c r="B537" s="9" t="s">
        <v>1701</v>
      </c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 spans="1:12">
      <c r="A538" s="9" t="s">
        <v>1702</v>
      </c>
      <c r="B538" s="9" t="s">
        <v>1703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 spans="1:12">
      <c r="A539" s="9" t="s">
        <v>1704</v>
      </c>
      <c r="B539" s="9" t="s">
        <v>1705</v>
      </c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 spans="1:12">
      <c r="A540" s="9" t="s">
        <v>1706</v>
      </c>
      <c r="B540" s="9" t="s">
        <v>1707</v>
      </c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 spans="1:12">
      <c r="A541" s="9" t="s">
        <v>1708</v>
      </c>
      <c r="B541" s="9" t="s">
        <v>1709</v>
      </c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 spans="1:12">
      <c r="A542" s="9" t="s">
        <v>1710</v>
      </c>
      <c r="B542" s="9" t="s">
        <v>1711</v>
      </c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 spans="1:12">
      <c r="A543" s="9" t="s">
        <v>1712</v>
      </c>
      <c r="B543" s="9" t="s">
        <v>1713</v>
      </c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 spans="1:12">
      <c r="A544" s="9" t="s">
        <v>1714</v>
      </c>
      <c r="B544" s="9" t="s">
        <v>1715</v>
      </c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 spans="1:12">
      <c r="A545" s="9" t="s">
        <v>1716</v>
      </c>
      <c r="B545" s="9" t="s">
        <v>1717</v>
      </c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 spans="1:12">
      <c r="A546" s="9" t="s">
        <v>1718</v>
      </c>
      <c r="B546" s="9" t="s">
        <v>1719</v>
      </c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 spans="1:12">
      <c r="A547" s="9" t="s">
        <v>1720</v>
      </c>
      <c r="B547" s="9" t="s">
        <v>1721</v>
      </c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 spans="1:12">
      <c r="A548" s="9" t="s">
        <v>1722</v>
      </c>
      <c r="B548" s="9" t="s">
        <v>1723</v>
      </c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 spans="1:12">
      <c r="A549" s="9" t="s">
        <v>1724</v>
      </c>
      <c r="B549" s="9" t="s">
        <v>1725</v>
      </c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 spans="1:12">
      <c r="A550" s="9" t="s">
        <v>1726</v>
      </c>
      <c r="B550" s="9" t="s">
        <v>1727</v>
      </c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1:12">
      <c r="A551" s="9" t="s">
        <v>1728</v>
      </c>
      <c r="B551" s="9" t="s">
        <v>1729</v>
      </c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 spans="1:12">
      <c r="A552" s="9" t="s">
        <v>1730</v>
      </c>
      <c r="B552" s="9" t="s">
        <v>1731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 spans="1:12">
      <c r="A553" s="9" t="s">
        <v>1732</v>
      </c>
      <c r="B553" s="9" t="s">
        <v>1733</v>
      </c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 spans="1:12">
      <c r="A554" s="9" t="s">
        <v>1734</v>
      </c>
      <c r="B554" s="9" t="s">
        <v>1735</v>
      </c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 spans="1:12">
      <c r="A555" s="9" t="s">
        <v>1736</v>
      </c>
      <c r="B555" s="9" t="s">
        <v>1737</v>
      </c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 spans="1:12">
      <c r="A556" s="9" t="s">
        <v>1738</v>
      </c>
      <c r="B556" s="9" t="s">
        <v>1739</v>
      </c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 spans="1:12">
      <c r="A557" s="9" t="s">
        <v>1740</v>
      </c>
      <c r="B557" s="9" t="s">
        <v>1741</v>
      </c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 spans="1:12">
      <c r="A558" s="9" t="s">
        <v>1742</v>
      </c>
      <c r="B558" s="9" t="s">
        <v>1743</v>
      </c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 spans="1:12">
      <c r="A559" s="9" t="s">
        <v>1744</v>
      </c>
      <c r="B559" s="9" t="s">
        <v>1745</v>
      </c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 spans="1:12">
      <c r="A560" s="9" t="s">
        <v>1746</v>
      </c>
      <c r="B560" s="9" t="s">
        <v>1747</v>
      </c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 spans="1:12">
      <c r="A561" s="9" t="s">
        <v>1748</v>
      </c>
      <c r="B561" s="9" t="s">
        <v>1749</v>
      </c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 spans="1:12">
      <c r="A562" s="9" t="s">
        <v>1750</v>
      </c>
      <c r="B562" s="9" t="s">
        <v>1751</v>
      </c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 spans="1:12">
      <c r="A563" s="9" t="s">
        <v>1752</v>
      </c>
      <c r="B563" s="9" t="s">
        <v>1753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 spans="1:12">
      <c r="A564" s="9" t="s">
        <v>1754</v>
      </c>
      <c r="B564" s="9" t="s">
        <v>1755</v>
      </c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1:12">
      <c r="A565" s="9" t="s">
        <v>1756</v>
      </c>
      <c r="B565" s="9" t="s">
        <v>1757</v>
      </c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 spans="1:12">
      <c r="A566" s="9" t="s">
        <v>1758</v>
      </c>
      <c r="B566" s="9" t="s">
        <v>1759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 spans="1:12">
      <c r="A567" s="9" t="s">
        <v>1760</v>
      </c>
      <c r="B567" s="9" t="s">
        <v>1761</v>
      </c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 spans="1:12">
      <c r="A568" s="9" t="s">
        <v>1762</v>
      </c>
      <c r="B568" s="9" t="s">
        <v>1763</v>
      </c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 spans="1:12">
      <c r="A569" s="9" t="s">
        <v>1764</v>
      </c>
      <c r="B569" s="9" t="s">
        <v>1765</v>
      </c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 spans="1:12">
      <c r="A570" s="9" t="s">
        <v>1766</v>
      </c>
      <c r="B570" s="9" t="s">
        <v>1767</v>
      </c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 spans="1:12">
      <c r="A571" s="9" t="s">
        <v>1768</v>
      </c>
      <c r="B571" s="9" t="s">
        <v>1769</v>
      </c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 spans="1:12">
      <c r="A572" s="9" t="s">
        <v>1770</v>
      </c>
      <c r="B572" s="9" t="s">
        <v>1771</v>
      </c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 spans="1:12">
      <c r="A573" s="9" t="s">
        <v>1772</v>
      </c>
      <c r="B573" s="9" t="s">
        <v>1773</v>
      </c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 spans="1:12">
      <c r="A574" s="9" t="s">
        <v>1774</v>
      </c>
      <c r="B574" s="9" t="s">
        <v>1775</v>
      </c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 spans="1:12">
      <c r="A575" s="9" t="s">
        <v>1776</v>
      </c>
      <c r="B575" s="9" t="s">
        <v>1777</v>
      </c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 spans="1:12">
      <c r="A576" s="9" t="s">
        <v>1778</v>
      </c>
      <c r="B576" s="9" t="s">
        <v>1779</v>
      </c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 spans="1:12">
      <c r="A577" s="9" t="s">
        <v>1780</v>
      </c>
      <c r="B577" s="9" t="s">
        <v>1781</v>
      </c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 spans="1:12">
      <c r="A578" s="9" t="s">
        <v>1782</v>
      </c>
      <c r="B578" s="9" t="s">
        <v>1783</v>
      </c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 spans="1:12">
      <c r="A579" s="9" t="s">
        <v>1784</v>
      </c>
      <c r="B579" s="9" t="s">
        <v>1785</v>
      </c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 spans="1:12">
      <c r="A580" s="9" t="s">
        <v>1786</v>
      </c>
      <c r="B580" s="9" t="s">
        <v>1787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 spans="1:12">
      <c r="A581" s="9" t="s">
        <v>1788</v>
      </c>
      <c r="B581" s="9" t="s">
        <v>1789</v>
      </c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 spans="1:12">
      <c r="A582" s="9" t="s">
        <v>1790</v>
      </c>
      <c r="B582" s="9" t="s">
        <v>1791</v>
      </c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 spans="1:12">
      <c r="A583" s="9" t="s">
        <v>1792</v>
      </c>
      <c r="B583" s="9" t="s">
        <v>1793</v>
      </c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 spans="1:12">
      <c r="A584" s="9" t="s">
        <v>1794</v>
      </c>
      <c r="B584" s="9" t="s">
        <v>1795</v>
      </c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 spans="1:12">
      <c r="A585" s="9" t="s">
        <v>1796</v>
      </c>
      <c r="B585" s="9" t="s">
        <v>1797</v>
      </c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 spans="1:12">
      <c r="A586" s="9" t="s">
        <v>1798</v>
      </c>
      <c r="B586" s="9" t="s">
        <v>1799</v>
      </c>
      <c r="C586" s="10">
        <v>25195625.829999998</v>
      </c>
      <c r="D586" s="10"/>
      <c r="E586" s="10">
        <v>25447562</v>
      </c>
      <c r="F586" s="10"/>
      <c r="G586" s="10">
        <v>8849.25</v>
      </c>
      <c r="H586" s="10">
        <v>278604.83</v>
      </c>
      <c r="I586" s="10">
        <v>4289734.05</v>
      </c>
      <c r="J586" s="10">
        <v>4307553.46</v>
      </c>
      <c r="K586" s="10">
        <v>25177806.420000002</v>
      </c>
      <c r="L586" s="10"/>
    </row>
    <row r="587" spans="1:12">
      <c r="A587" s="9" t="s">
        <v>1800</v>
      </c>
      <c r="B587" s="9" t="s">
        <v>1801</v>
      </c>
      <c r="C587" s="10">
        <v>25920741.879999999</v>
      </c>
      <c r="D587" s="10"/>
      <c r="E587" s="10">
        <v>25377099.379999999</v>
      </c>
      <c r="F587" s="10"/>
      <c r="G587" s="10">
        <v>3182.96</v>
      </c>
      <c r="H587" s="10">
        <v>277423.25</v>
      </c>
      <c r="I587" s="10">
        <v>3017869.68</v>
      </c>
      <c r="J587" s="10">
        <v>3835752.47</v>
      </c>
      <c r="K587" s="10">
        <v>25102859.09</v>
      </c>
      <c r="L587" s="10"/>
    </row>
    <row r="588" spans="1:12">
      <c r="A588" s="9" t="s">
        <v>1802</v>
      </c>
      <c r="B588" s="9" t="s">
        <v>1803</v>
      </c>
      <c r="C588" s="10"/>
      <c r="D588" s="10"/>
      <c r="E588" s="10"/>
      <c r="F588" s="10"/>
      <c r="G588" s="10"/>
      <c r="H588" s="10">
        <v>277423.25</v>
      </c>
      <c r="I588" s="10">
        <v>1186109.74</v>
      </c>
      <c r="J588" s="10">
        <v>1463532.99</v>
      </c>
      <c r="K588" s="10"/>
      <c r="L588" s="10">
        <v>277423.25</v>
      </c>
    </row>
    <row r="589" spans="1:12">
      <c r="A589" s="9" t="s">
        <v>1804</v>
      </c>
      <c r="B589" s="9" t="s">
        <v>1805</v>
      </c>
      <c r="C589" s="10">
        <v>25920741.879999999</v>
      </c>
      <c r="D589" s="10"/>
      <c r="E589" s="10">
        <v>25377099.379999999</v>
      </c>
      <c r="F589" s="10"/>
      <c r="G589" s="10">
        <v>3182.96</v>
      </c>
      <c r="H589" s="10"/>
      <c r="I589" s="10">
        <v>645650.19999999995</v>
      </c>
      <c r="J589" s="10">
        <v>1186109.74</v>
      </c>
      <c r="K589" s="10">
        <v>25380282.34</v>
      </c>
      <c r="L589" s="10"/>
    </row>
    <row r="590" spans="1:12">
      <c r="A590" s="9" t="s">
        <v>1806</v>
      </c>
      <c r="B590" s="9" t="s">
        <v>1807</v>
      </c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 spans="1:12">
      <c r="A591" s="9" t="s">
        <v>1808</v>
      </c>
      <c r="B591" s="9" t="s">
        <v>1809</v>
      </c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 spans="1:12">
      <c r="A592" s="9" t="s">
        <v>1810</v>
      </c>
      <c r="B592" s="9" t="s">
        <v>1811</v>
      </c>
      <c r="C592" s="10"/>
      <c r="D592" s="10"/>
      <c r="E592" s="10"/>
      <c r="F592" s="10"/>
      <c r="G592" s="10"/>
      <c r="H592" s="10"/>
      <c r="I592" s="10">
        <v>1186109.74</v>
      </c>
      <c r="J592" s="10">
        <v>1186109.74</v>
      </c>
      <c r="K592" s="10"/>
      <c r="L592" s="10"/>
    </row>
    <row r="593" spans="1:12">
      <c r="A593" s="9" t="s">
        <v>1812</v>
      </c>
      <c r="B593" s="9" t="s">
        <v>1813</v>
      </c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 spans="1:12">
      <c r="A594" s="9" t="s">
        <v>1814</v>
      </c>
      <c r="B594" s="9" t="s">
        <v>1815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 spans="1:12">
      <c r="A595" s="9" t="s">
        <v>1816</v>
      </c>
      <c r="B595" s="9" t="s">
        <v>1817</v>
      </c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 spans="1:12">
      <c r="A596" s="9" t="s">
        <v>1818</v>
      </c>
      <c r="B596" s="9" t="s">
        <v>1819</v>
      </c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 spans="1:12">
      <c r="A597" s="9" t="s">
        <v>1820</v>
      </c>
      <c r="B597" s="9" t="s">
        <v>1821</v>
      </c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 spans="1:12">
      <c r="A598" s="9" t="s">
        <v>1822</v>
      </c>
      <c r="B598" s="9" t="s">
        <v>1823</v>
      </c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 spans="1:12">
      <c r="A599" s="9" t="s">
        <v>1824</v>
      </c>
      <c r="B599" s="9" t="s">
        <v>1825</v>
      </c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 spans="1:12">
      <c r="A600" s="9" t="s">
        <v>1826</v>
      </c>
      <c r="B600" s="9" t="s">
        <v>1827</v>
      </c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 spans="1:12">
      <c r="A601" s="9" t="s">
        <v>1828</v>
      </c>
      <c r="B601" s="9" t="s">
        <v>1829</v>
      </c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 spans="1:12">
      <c r="A602" s="9" t="s">
        <v>1830</v>
      </c>
      <c r="B602" s="9" t="s">
        <v>1831</v>
      </c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 spans="1:12">
      <c r="A603" s="9" t="s">
        <v>1832</v>
      </c>
      <c r="B603" s="9" t="s">
        <v>1833</v>
      </c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 spans="1:12">
      <c r="A604" s="9" t="s">
        <v>1834</v>
      </c>
      <c r="B604" s="9" t="s">
        <v>1835</v>
      </c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 spans="1:12">
      <c r="A605" s="9" t="s">
        <v>1836</v>
      </c>
      <c r="B605" s="9" t="s">
        <v>1837</v>
      </c>
      <c r="C605" s="10">
        <v>122169.69</v>
      </c>
      <c r="D605" s="10"/>
      <c r="E605" s="10">
        <v>70462.62</v>
      </c>
      <c r="F605" s="10"/>
      <c r="G605" s="10">
        <v>5666.29</v>
      </c>
      <c r="H605" s="10"/>
      <c r="I605" s="10">
        <v>-46040.78</v>
      </c>
      <c r="J605" s="10"/>
      <c r="K605" s="10">
        <v>76128.91</v>
      </c>
      <c r="L605" s="10"/>
    </row>
    <row r="606" spans="1:12">
      <c r="A606" s="9" t="s">
        <v>1838</v>
      </c>
      <c r="B606" s="9" t="s">
        <v>1839</v>
      </c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 spans="1:12">
      <c r="A607" s="9" t="s">
        <v>1840</v>
      </c>
      <c r="B607" s="9" t="s">
        <v>1841</v>
      </c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 spans="1:12">
      <c r="A608" s="9" t="s">
        <v>1842</v>
      </c>
      <c r="B608" s="9" t="s">
        <v>1843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 spans="1:12">
      <c r="A609" s="9" t="s">
        <v>1844</v>
      </c>
      <c r="B609" s="9" t="s">
        <v>1845</v>
      </c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 spans="1:12">
      <c r="A610" s="9" t="s">
        <v>1846</v>
      </c>
      <c r="B610" s="9" t="s">
        <v>1847</v>
      </c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 spans="1:12">
      <c r="A611" s="9" t="s">
        <v>1848</v>
      </c>
      <c r="B611" s="9" t="s">
        <v>1849</v>
      </c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 spans="1:12">
      <c r="A612" s="9" t="s">
        <v>1850</v>
      </c>
      <c r="B612" s="9" t="s">
        <v>1851</v>
      </c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 spans="1:12">
      <c r="A613" s="9" t="s">
        <v>1852</v>
      </c>
      <c r="B613" s="9" t="s">
        <v>1853</v>
      </c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 spans="1:12">
      <c r="A614" s="9" t="s">
        <v>1854</v>
      </c>
      <c r="B614" s="9" t="s">
        <v>1855</v>
      </c>
      <c r="C614" s="10"/>
      <c r="D614" s="10">
        <v>820451.39</v>
      </c>
      <c r="E614" s="10"/>
      <c r="F614" s="10"/>
      <c r="G614" s="10"/>
      <c r="H614" s="10"/>
      <c r="I614" s="10">
        <v>738795.14</v>
      </c>
      <c r="J614" s="10">
        <v>-81656.25</v>
      </c>
      <c r="K614" s="10"/>
      <c r="L614" s="10"/>
    </row>
    <row r="615" spans="1:12">
      <c r="A615" s="9" t="s">
        <v>1856</v>
      </c>
      <c r="B615" s="9" t="s">
        <v>1857</v>
      </c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 spans="1:12">
      <c r="A616" s="9" t="s">
        <v>1858</v>
      </c>
      <c r="B616" s="9" t="s">
        <v>1859</v>
      </c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 spans="1:12">
      <c r="A617" s="9" t="s">
        <v>1860</v>
      </c>
      <c r="B617" s="9" t="s">
        <v>1861</v>
      </c>
      <c r="C617" s="10"/>
      <c r="D617" s="10">
        <v>26834.35</v>
      </c>
      <c r="E617" s="10"/>
      <c r="F617" s="10"/>
      <c r="G617" s="10"/>
      <c r="H617" s="10">
        <v>1181.58</v>
      </c>
      <c r="I617" s="10">
        <v>28909.88</v>
      </c>
      <c r="J617" s="10">
        <v>3257.11</v>
      </c>
      <c r="K617" s="10"/>
      <c r="L617" s="10">
        <v>1181.58</v>
      </c>
    </row>
    <row r="618" spans="1:12">
      <c r="A618" s="9" t="s">
        <v>1862</v>
      </c>
      <c r="B618" s="9" t="s">
        <v>1863</v>
      </c>
      <c r="C618" s="10"/>
      <c r="D618" s="10"/>
      <c r="E618" s="10"/>
      <c r="F618" s="10"/>
      <c r="G618" s="10"/>
      <c r="H618" s="10"/>
      <c r="I618" s="10">
        <v>126071.26</v>
      </c>
      <c r="J618" s="10">
        <v>126071.26</v>
      </c>
      <c r="K618" s="10"/>
      <c r="L618" s="10"/>
    </row>
    <row r="619" spans="1:12">
      <c r="A619" s="9" t="s">
        <v>1864</v>
      </c>
      <c r="B619" s="9" t="s">
        <v>1865</v>
      </c>
      <c r="C619" s="10"/>
      <c r="D619" s="10"/>
      <c r="E619" s="10"/>
      <c r="F619" s="10"/>
      <c r="G619" s="10"/>
      <c r="H619" s="10"/>
      <c r="I619" s="10">
        <v>424128.87</v>
      </c>
      <c r="J619" s="10">
        <v>424128.87</v>
      </c>
      <c r="K619" s="10"/>
      <c r="L619" s="10"/>
    </row>
    <row r="620" spans="1:12">
      <c r="A620" s="9" t="s">
        <v>1866</v>
      </c>
      <c r="B620" s="9" t="s">
        <v>1867</v>
      </c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 spans="1:12">
      <c r="A621" s="9" t="s">
        <v>1868</v>
      </c>
      <c r="B621" s="9" t="s">
        <v>1869</v>
      </c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 spans="1:12">
      <c r="A622" s="9" t="s">
        <v>1870</v>
      </c>
      <c r="B622" s="9" t="s">
        <v>1871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 spans="1:12">
      <c r="A623" s="9" t="s">
        <v>1872</v>
      </c>
      <c r="B623" s="9" t="s">
        <v>1873</v>
      </c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 spans="1:12">
      <c r="A624" s="9" t="s">
        <v>1874</v>
      </c>
      <c r="B624" s="9" t="s">
        <v>1875</v>
      </c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 spans="1:12">
      <c r="A625" s="9" t="s">
        <v>1876</v>
      </c>
      <c r="B625" s="9" t="s">
        <v>1877</v>
      </c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 spans="1:12">
      <c r="A626" s="9" t="s">
        <v>1878</v>
      </c>
      <c r="B626" s="9" t="s">
        <v>1879</v>
      </c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 spans="1:12">
      <c r="A627" s="9" t="s">
        <v>1880</v>
      </c>
      <c r="B627" s="9" t="s">
        <v>1881</v>
      </c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 spans="1:12">
      <c r="A628" s="9" t="s">
        <v>1882</v>
      </c>
      <c r="B628" s="9" t="s">
        <v>1883</v>
      </c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 spans="1:12">
      <c r="A629" s="9" t="s">
        <v>1884</v>
      </c>
      <c r="B629" s="9" t="s">
        <v>1885</v>
      </c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 spans="1:12">
      <c r="A630" s="9" t="s">
        <v>1886</v>
      </c>
      <c r="B630" s="9" t="s">
        <v>1887</v>
      </c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 spans="1:12">
      <c r="A631" s="9" t="s">
        <v>1888</v>
      </c>
      <c r="B631" s="9" t="s">
        <v>1889</v>
      </c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 spans="1:12">
      <c r="A632" s="9" t="s">
        <v>1890</v>
      </c>
      <c r="B632" s="9" t="s">
        <v>1891</v>
      </c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 spans="1:12">
      <c r="A633" s="9" t="s">
        <v>1892</v>
      </c>
      <c r="B633" s="9" t="s">
        <v>1893</v>
      </c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 spans="1:12">
      <c r="A634" s="9" t="s">
        <v>1894</v>
      </c>
      <c r="B634" s="9" t="s">
        <v>1895</v>
      </c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 spans="1:12">
      <c r="A635" s="9" t="s">
        <v>1896</v>
      </c>
      <c r="B635" s="9" t="s">
        <v>1897</v>
      </c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 spans="1:12">
      <c r="A636" s="9" t="s">
        <v>1898</v>
      </c>
      <c r="B636" s="9" t="s">
        <v>1899</v>
      </c>
      <c r="C636" s="10"/>
      <c r="D636" s="10">
        <v>190633.1</v>
      </c>
      <c r="E636" s="10">
        <v>1489540.31</v>
      </c>
      <c r="F636" s="10"/>
      <c r="G636" s="10">
        <v>857191.04</v>
      </c>
      <c r="H636" s="10">
        <v>428595.52</v>
      </c>
      <c r="I636" s="10">
        <v>4889772.49</v>
      </c>
      <c r="J636" s="10">
        <v>2781003.56</v>
      </c>
      <c r="K636" s="10">
        <v>1918135.83</v>
      </c>
      <c r="L636" s="10"/>
    </row>
    <row r="637" spans="1:12">
      <c r="A637" s="9" t="s">
        <v>1900</v>
      </c>
      <c r="B637" s="9" t="s">
        <v>1901</v>
      </c>
      <c r="C637" s="10"/>
      <c r="D637" s="10">
        <v>190633.1</v>
      </c>
      <c r="E637" s="10">
        <v>1489540.31</v>
      </c>
      <c r="F637" s="10"/>
      <c r="G637" s="10">
        <v>857191.04</v>
      </c>
      <c r="H637" s="10">
        <v>428595.52</v>
      </c>
      <c r="I637" s="10">
        <v>4826244</v>
      </c>
      <c r="J637" s="10">
        <v>2717475.07</v>
      </c>
      <c r="K637" s="10">
        <v>1918135.83</v>
      </c>
      <c r="L637" s="10"/>
    </row>
    <row r="638" spans="1:12">
      <c r="A638" s="9" t="s">
        <v>1902</v>
      </c>
      <c r="B638" s="9" t="s">
        <v>1903</v>
      </c>
      <c r="C638" s="10"/>
      <c r="D638" s="10"/>
      <c r="E638" s="10"/>
      <c r="F638" s="10"/>
      <c r="G638" s="10"/>
      <c r="H638" s="10"/>
      <c r="I638" s="10">
        <v>33700.99</v>
      </c>
      <c r="J638" s="10">
        <v>33700.99</v>
      </c>
      <c r="K638" s="10"/>
      <c r="L638" s="10"/>
    </row>
    <row r="639" spans="1:12">
      <c r="A639" s="9" t="s">
        <v>1904</v>
      </c>
      <c r="B639" s="9" t="s">
        <v>1905</v>
      </c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 spans="1:12">
      <c r="A640" s="9" t="s">
        <v>1906</v>
      </c>
      <c r="B640" s="9" t="s">
        <v>1907</v>
      </c>
      <c r="C640" s="10"/>
      <c r="D640" s="10"/>
      <c r="E640" s="10"/>
      <c r="F640" s="10"/>
      <c r="G640" s="10"/>
      <c r="H640" s="10"/>
      <c r="I640" s="10">
        <v>29827.5</v>
      </c>
      <c r="J640" s="10">
        <v>29827.5</v>
      </c>
      <c r="K640" s="10"/>
      <c r="L640" s="10"/>
    </row>
    <row r="641" spans="1:12">
      <c r="A641" s="9" t="s">
        <v>1908</v>
      </c>
      <c r="B641" s="9" t="s">
        <v>1909</v>
      </c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 spans="1:12">
      <c r="A642" s="9" t="s">
        <v>1910</v>
      </c>
      <c r="B642" s="9" t="s">
        <v>1911</v>
      </c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 spans="1:12">
      <c r="A643" s="9" t="s">
        <v>1912</v>
      </c>
      <c r="B643" s="9" t="s">
        <v>1913</v>
      </c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 spans="1:12">
      <c r="A644" s="9" t="s">
        <v>1914</v>
      </c>
      <c r="B644" s="9" t="s">
        <v>1915</v>
      </c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 spans="1:12">
      <c r="A645" s="9" t="s">
        <v>1916</v>
      </c>
      <c r="B645" s="9" t="s">
        <v>1917</v>
      </c>
      <c r="C645" s="10"/>
      <c r="D645" s="10">
        <v>498160.8</v>
      </c>
      <c r="E645" s="10"/>
      <c r="F645" s="10">
        <v>560430.9</v>
      </c>
      <c r="G645" s="10"/>
      <c r="H645" s="10"/>
      <c r="I645" s="10">
        <v>54307.71</v>
      </c>
      <c r="J645" s="10">
        <v>116577.81</v>
      </c>
      <c r="K645" s="10"/>
      <c r="L645" s="10">
        <v>560430.9</v>
      </c>
    </row>
    <row r="646" spans="1:12">
      <c r="A646" s="9" t="s">
        <v>1918</v>
      </c>
      <c r="B646" s="9" t="s">
        <v>1919</v>
      </c>
      <c r="C646" s="10"/>
      <c r="D646" s="10"/>
      <c r="E646" s="10"/>
      <c r="F646" s="10"/>
      <c r="G646" s="10"/>
      <c r="H646" s="10"/>
      <c r="I646" s="10"/>
      <c r="J646" s="10"/>
      <c r="K646" s="10"/>
      <c r="L646" s="10"/>
    </row>
    <row r="647" spans="1:12">
      <c r="A647" s="9" t="s">
        <v>1920</v>
      </c>
      <c r="B647" s="9" t="s">
        <v>1921</v>
      </c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 spans="1:12">
      <c r="A648" s="9" t="s">
        <v>1922</v>
      </c>
      <c r="B648" s="9" t="s">
        <v>1923</v>
      </c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 spans="1:12">
      <c r="A649" s="9" t="s">
        <v>1924</v>
      </c>
      <c r="B649" s="9" t="s">
        <v>1925</v>
      </c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 spans="1:12">
      <c r="A650" s="9" t="s">
        <v>1926</v>
      </c>
      <c r="B650" s="9" t="s">
        <v>1927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 spans="1:12">
      <c r="A651" s="9" t="s">
        <v>1928</v>
      </c>
      <c r="B651" s="9" t="s">
        <v>1929</v>
      </c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 spans="1:12">
      <c r="A652" s="9" t="s">
        <v>1930</v>
      </c>
      <c r="B652" s="9" t="s">
        <v>1931</v>
      </c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 spans="1:12">
      <c r="A653" s="9" t="s">
        <v>1932</v>
      </c>
      <c r="B653" s="9" t="s">
        <v>1933</v>
      </c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 spans="1:12">
      <c r="A654" s="9" t="s">
        <v>1934</v>
      </c>
      <c r="B654" s="9" t="s">
        <v>1935</v>
      </c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 spans="1:12">
      <c r="A655" s="9" t="s">
        <v>1936</v>
      </c>
      <c r="B655" s="9" t="s">
        <v>1937</v>
      </c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 spans="1:12">
      <c r="A656" s="9" t="s">
        <v>1938</v>
      </c>
      <c r="B656" s="9" t="s">
        <v>1939</v>
      </c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 spans="1:12">
      <c r="A657" s="9" t="s">
        <v>1940</v>
      </c>
      <c r="B657" s="9" t="s">
        <v>1941</v>
      </c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 spans="1:12">
      <c r="A658" s="9" t="s">
        <v>1942</v>
      </c>
      <c r="B658" s="9" t="s">
        <v>1943</v>
      </c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 spans="1:12">
      <c r="A659" s="9" t="s">
        <v>1944</v>
      </c>
      <c r="B659" s="9" t="s">
        <v>1945</v>
      </c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 spans="1:12">
      <c r="A660" s="9" t="s">
        <v>1946</v>
      </c>
      <c r="B660" s="9" t="s">
        <v>1947</v>
      </c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 spans="1:12">
      <c r="A661" s="9" t="s">
        <v>1948</v>
      </c>
      <c r="B661" s="9" t="s">
        <v>1949</v>
      </c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 spans="1:12">
      <c r="A662" s="9" t="s">
        <v>1950</v>
      </c>
      <c r="B662" s="9" t="s">
        <v>1951</v>
      </c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 spans="1:12">
      <c r="A663" s="9" t="s">
        <v>1952</v>
      </c>
      <c r="B663" s="9" t="s">
        <v>1953</v>
      </c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 spans="1:12">
      <c r="A664" s="9" t="s">
        <v>1954</v>
      </c>
      <c r="B664" s="9" t="s">
        <v>1955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 spans="1:12">
      <c r="A665" s="9" t="s">
        <v>1956</v>
      </c>
      <c r="B665" s="9" t="s">
        <v>1957</v>
      </c>
      <c r="C665" s="10"/>
      <c r="D665" s="10"/>
      <c r="E665" s="10"/>
      <c r="F665" s="10"/>
      <c r="G665" s="10"/>
      <c r="H665" s="10"/>
      <c r="I665" s="10"/>
      <c r="J665" s="10"/>
      <c r="K665" s="10"/>
      <c r="L665" s="10"/>
    </row>
    <row r="666" spans="1:12">
      <c r="A666" s="9" t="s">
        <v>1958</v>
      </c>
      <c r="B666" s="9" t="s">
        <v>1959</v>
      </c>
      <c r="C666" s="10"/>
      <c r="D666" s="10"/>
      <c r="E666" s="10"/>
      <c r="F666" s="10"/>
      <c r="G666" s="10"/>
      <c r="H666" s="10"/>
      <c r="I666" s="10"/>
      <c r="J666" s="10"/>
      <c r="K666" s="10"/>
      <c r="L666" s="10"/>
    </row>
    <row r="667" spans="1:12">
      <c r="A667" s="9" t="s">
        <v>1960</v>
      </c>
      <c r="B667" s="9" t="s">
        <v>1961</v>
      </c>
      <c r="C667" s="10"/>
      <c r="D667" s="10"/>
      <c r="E667" s="10"/>
      <c r="F667" s="10"/>
      <c r="G667" s="10"/>
      <c r="H667" s="10"/>
      <c r="I667" s="10"/>
      <c r="J667" s="10"/>
      <c r="K667" s="10"/>
      <c r="L667" s="10"/>
    </row>
    <row r="668" spans="1:12">
      <c r="A668" s="9" t="s">
        <v>1962</v>
      </c>
      <c r="B668" s="9" t="s">
        <v>1963</v>
      </c>
      <c r="C668" s="10"/>
      <c r="D668" s="10"/>
      <c r="E668" s="10"/>
      <c r="F668" s="10"/>
      <c r="G668" s="10"/>
      <c r="H668" s="10"/>
      <c r="I668" s="10"/>
      <c r="J668" s="10"/>
      <c r="K668" s="10"/>
      <c r="L668" s="10"/>
    </row>
    <row r="669" spans="1:12">
      <c r="A669" s="9" t="s">
        <v>1964</v>
      </c>
      <c r="B669" s="9" t="s">
        <v>1965</v>
      </c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 spans="1:12">
      <c r="A670" s="9" t="s">
        <v>1966</v>
      </c>
      <c r="B670" s="9" t="s">
        <v>1967</v>
      </c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 spans="1:12">
      <c r="A671" s="9" t="s">
        <v>1968</v>
      </c>
      <c r="B671" s="9" t="s">
        <v>1969</v>
      </c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 spans="1:12">
      <c r="A672" s="9" t="s">
        <v>1970</v>
      </c>
      <c r="B672" s="9" t="s">
        <v>1971</v>
      </c>
      <c r="C672" s="10"/>
      <c r="D672" s="10"/>
      <c r="E672" s="10"/>
      <c r="F672" s="10"/>
      <c r="G672" s="10"/>
      <c r="H672" s="10"/>
      <c r="I672" s="10"/>
      <c r="J672" s="10"/>
      <c r="K672" s="10"/>
      <c r="L672" s="10"/>
    </row>
    <row r="673" spans="1:12">
      <c r="A673" s="9" t="s">
        <v>1972</v>
      </c>
      <c r="B673" s="9" t="s">
        <v>1973</v>
      </c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 spans="1:12">
      <c r="A674" s="9" t="s">
        <v>1974</v>
      </c>
      <c r="B674" s="9" t="s">
        <v>1975</v>
      </c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 spans="1:12">
      <c r="A675" s="9" t="s">
        <v>1976</v>
      </c>
      <c r="B675" s="9" t="s">
        <v>1977</v>
      </c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 spans="1:12">
      <c r="A676" s="9" t="s">
        <v>1978</v>
      </c>
      <c r="B676" s="9" t="s">
        <v>1979</v>
      </c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 spans="1:12">
      <c r="A677" s="9" t="s">
        <v>1980</v>
      </c>
      <c r="B677" s="9" t="s">
        <v>1981</v>
      </c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 spans="1:12">
      <c r="A678" s="9" t="s">
        <v>1982</v>
      </c>
      <c r="B678" s="9" t="s">
        <v>1983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 spans="1:12">
      <c r="A679" s="9" t="s">
        <v>1984</v>
      </c>
      <c r="B679" s="9" t="s">
        <v>1985</v>
      </c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 spans="1:12">
      <c r="A680" s="9" t="s">
        <v>1986</v>
      </c>
      <c r="B680" s="9" t="s">
        <v>1987</v>
      </c>
      <c r="C680" s="10"/>
      <c r="D680" s="10">
        <v>498160.8</v>
      </c>
      <c r="E680" s="10"/>
      <c r="F680" s="10">
        <v>560430.9</v>
      </c>
      <c r="G680" s="10"/>
      <c r="H680" s="10"/>
      <c r="I680" s="10">
        <v>54307.71</v>
      </c>
      <c r="J680" s="10">
        <v>116577.81</v>
      </c>
      <c r="K680" s="10"/>
      <c r="L680" s="10">
        <v>560430.9</v>
      </c>
    </row>
    <row r="681" spans="1:12">
      <c r="A681" s="9" t="s">
        <v>1988</v>
      </c>
      <c r="B681" s="9" t="s">
        <v>1989</v>
      </c>
      <c r="C681" s="10"/>
      <c r="D681" s="10">
        <v>498160.8</v>
      </c>
      <c r="E681" s="10"/>
      <c r="F681" s="10">
        <v>498160.8</v>
      </c>
      <c r="G681" s="10"/>
      <c r="H681" s="10"/>
      <c r="I681" s="10"/>
      <c r="J681" s="10"/>
      <c r="K681" s="10"/>
      <c r="L681" s="10">
        <v>498160.8</v>
      </c>
    </row>
    <row r="682" spans="1:12">
      <c r="A682" s="9" t="s">
        <v>1990</v>
      </c>
      <c r="B682" s="9" t="s">
        <v>1991</v>
      </c>
      <c r="C682" s="10"/>
      <c r="D682" s="10"/>
      <c r="E682" s="10"/>
      <c r="F682" s="10"/>
      <c r="G682" s="10"/>
      <c r="H682" s="10"/>
      <c r="I682" s="10"/>
      <c r="J682" s="10"/>
      <c r="K682" s="10"/>
      <c r="L682" s="10"/>
    </row>
    <row r="683" spans="1:12">
      <c r="A683" s="9" t="s">
        <v>1992</v>
      </c>
      <c r="B683" s="9" t="s">
        <v>1993</v>
      </c>
      <c r="C683" s="10"/>
      <c r="D683" s="10">
        <v>498160.8</v>
      </c>
      <c r="E683" s="10"/>
      <c r="F683" s="10">
        <v>498160.8</v>
      </c>
      <c r="G683" s="10"/>
      <c r="H683" s="10"/>
      <c r="I683" s="10"/>
      <c r="J683" s="10"/>
      <c r="K683" s="10"/>
      <c r="L683" s="10">
        <v>498160.8</v>
      </c>
    </row>
    <row r="684" spans="1:12">
      <c r="A684" s="9" t="s">
        <v>1994</v>
      </c>
      <c r="B684" s="9" t="s">
        <v>1995</v>
      </c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 spans="1:12">
      <c r="A685" s="9" t="s">
        <v>1996</v>
      </c>
      <c r="B685" s="9" t="s">
        <v>1997</v>
      </c>
      <c r="C685" s="10"/>
      <c r="D685" s="10"/>
      <c r="E685" s="10"/>
      <c r="F685" s="10">
        <v>62270.1</v>
      </c>
      <c r="G685" s="10"/>
      <c r="H685" s="10"/>
      <c r="I685" s="10"/>
      <c r="J685" s="10">
        <v>62270.1</v>
      </c>
      <c r="K685" s="10"/>
      <c r="L685" s="10">
        <v>62270.1</v>
      </c>
    </row>
    <row r="686" spans="1:12">
      <c r="A686" s="9" t="s">
        <v>1998</v>
      </c>
      <c r="B686" s="9" t="s">
        <v>1999</v>
      </c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 spans="1:12">
      <c r="A687" s="9" t="s">
        <v>2000</v>
      </c>
      <c r="B687" s="9" t="s">
        <v>2001</v>
      </c>
      <c r="C687" s="10"/>
      <c r="D687" s="10"/>
      <c r="E687" s="10"/>
      <c r="F687" s="10">
        <v>62270.1</v>
      </c>
      <c r="G687" s="10"/>
      <c r="H687" s="10"/>
      <c r="I687" s="10"/>
      <c r="J687" s="10">
        <v>62270.1</v>
      </c>
      <c r="K687" s="10"/>
      <c r="L687" s="10">
        <v>62270.1</v>
      </c>
    </row>
    <row r="688" spans="1:12">
      <c r="A688" s="9" t="s">
        <v>2002</v>
      </c>
      <c r="B688" s="9" t="s">
        <v>2003</v>
      </c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 spans="1:12">
      <c r="A689" s="9" t="s">
        <v>2004</v>
      </c>
      <c r="B689" s="9" t="s">
        <v>2005</v>
      </c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 spans="1:12">
      <c r="A690" s="9" t="s">
        <v>2006</v>
      </c>
      <c r="B690" s="9" t="s">
        <v>2007</v>
      </c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 spans="1:12">
      <c r="A691" s="9" t="s">
        <v>2008</v>
      </c>
      <c r="B691" s="9" t="s">
        <v>2009</v>
      </c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 spans="1:12">
      <c r="A692" s="9" t="s">
        <v>2010</v>
      </c>
      <c r="B692" s="9" t="s">
        <v>2011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 spans="1:12">
      <c r="A693" s="9" t="s">
        <v>2012</v>
      </c>
      <c r="B693" s="9" t="s">
        <v>2013</v>
      </c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 spans="1:12">
      <c r="A694" s="9" t="s">
        <v>2014</v>
      </c>
      <c r="B694" s="9" t="s">
        <v>2015</v>
      </c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 spans="1:12">
      <c r="A695" s="9" t="s">
        <v>2016</v>
      </c>
      <c r="B695" s="9" t="s">
        <v>2017</v>
      </c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 spans="1:12">
      <c r="A696" s="9" t="s">
        <v>2018</v>
      </c>
      <c r="B696" s="9" t="s">
        <v>2019</v>
      </c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 spans="1:12">
      <c r="A697" s="9" t="s">
        <v>2020</v>
      </c>
      <c r="B697" s="9" t="s">
        <v>2021</v>
      </c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 spans="1:12">
      <c r="A698" s="9" t="s">
        <v>2022</v>
      </c>
      <c r="B698" s="9" t="s">
        <v>2023</v>
      </c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 spans="1:12">
      <c r="A699" s="9" t="s">
        <v>2024</v>
      </c>
      <c r="B699" s="9" t="s">
        <v>2025</v>
      </c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 spans="1:12">
      <c r="A700" s="9" t="s">
        <v>2026</v>
      </c>
      <c r="B700" s="9" t="s">
        <v>2027</v>
      </c>
      <c r="C700" s="10"/>
      <c r="D700" s="10"/>
      <c r="E700" s="10"/>
      <c r="F700" s="10"/>
      <c r="G700" s="10"/>
      <c r="H700" s="10"/>
      <c r="I700" s="10">
        <v>54307.71</v>
      </c>
      <c r="J700" s="10">
        <v>54307.71</v>
      </c>
      <c r="K700" s="10"/>
      <c r="L700" s="10"/>
    </row>
    <row r="701" spans="1:12">
      <c r="A701" s="9" t="s">
        <v>2028</v>
      </c>
      <c r="B701" s="9" t="s">
        <v>2029</v>
      </c>
      <c r="C701" s="10"/>
      <c r="D701" s="10">
        <v>6238375</v>
      </c>
      <c r="E701" s="10"/>
      <c r="F701" s="10">
        <v>6238375</v>
      </c>
      <c r="G701" s="10"/>
      <c r="H701" s="10"/>
      <c r="I701" s="10"/>
      <c r="J701" s="10"/>
      <c r="K701" s="10"/>
      <c r="L701" s="10">
        <v>6238375</v>
      </c>
    </row>
    <row r="702" spans="1:12">
      <c r="A702" s="9" t="s">
        <v>2030</v>
      </c>
      <c r="B702" s="9" t="s">
        <v>2031</v>
      </c>
      <c r="C702" s="10"/>
      <c r="D702" s="10">
        <v>181672366.46000001</v>
      </c>
      <c r="E702" s="10"/>
      <c r="F702" s="10">
        <v>234858403.88</v>
      </c>
      <c r="G702" s="10"/>
      <c r="H702" s="10"/>
      <c r="I702" s="10">
        <v>2320766.46</v>
      </c>
      <c r="J702" s="10">
        <v>55506803.880000003</v>
      </c>
      <c r="K702" s="10"/>
      <c r="L702" s="10">
        <v>234858403.88</v>
      </c>
    </row>
    <row r="703" spans="1:12">
      <c r="A703" s="9" t="s">
        <v>2032</v>
      </c>
      <c r="B703" s="9" t="s">
        <v>2033</v>
      </c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 spans="1:12">
      <c r="A704" s="9" t="s">
        <v>2034</v>
      </c>
      <c r="B704" s="9" t="s">
        <v>2035</v>
      </c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 spans="1:12">
      <c r="A705" s="9" t="s">
        <v>2036</v>
      </c>
      <c r="B705" s="9" t="s">
        <v>2037</v>
      </c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 spans="1:12">
      <c r="A706" s="9" t="s">
        <v>2038</v>
      </c>
      <c r="B706" s="9" t="s">
        <v>2039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 spans="1:12">
      <c r="A707" s="9" t="s">
        <v>2040</v>
      </c>
      <c r="B707" s="9" t="s">
        <v>2041</v>
      </c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 spans="1:12">
      <c r="A708" s="9" t="s">
        <v>2042</v>
      </c>
      <c r="B708" s="9" t="s">
        <v>2043</v>
      </c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 spans="1:12">
      <c r="A709" s="9" t="s">
        <v>2044</v>
      </c>
      <c r="B709" s="9" t="s">
        <v>2045</v>
      </c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 spans="1:12">
      <c r="A710" s="9" t="s">
        <v>2046</v>
      </c>
      <c r="B710" s="9" t="s">
        <v>2047</v>
      </c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 spans="1:12">
      <c r="A711" s="9" t="s">
        <v>2048</v>
      </c>
      <c r="B711" s="9" t="s">
        <v>2049</v>
      </c>
      <c r="C711" s="10"/>
      <c r="D711" s="10">
        <v>139000000</v>
      </c>
      <c r="E711" s="10"/>
      <c r="F711" s="10">
        <v>168000000</v>
      </c>
      <c r="G711" s="10"/>
      <c r="H711" s="10"/>
      <c r="I711" s="10"/>
      <c r="J711" s="10">
        <v>29000000</v>
      </c>
      <c r="K711" s="10"/>
      <c r="L711" s="10">
        <v>168000000</v>
      </c>
    </row>
    <row r="712" spans="1:12">
      <c r="A712" s="9" t="s">
        <v>2050</v>
      </c>
      <c r="B712" s="9" t="s">
        <v>2051</v>
      </c>
      <c r="C712" s="10"/>
      <c r="D712" s="10">
        <v>139000000</v>
      </c>
      <c r="E712" s="10"/>
      <c r="F712" s="10">
        <v>168000000</v>
      </c>
      <c r="G712" s="10"/>
      <c r="H712" s="10"/>
      <c r="I712" s="10"/>
      <c r="J712" s="10">
        <v>29000000</v>
      </c>
      <c r="K712" s="10"/>
      <c r="L712" s="10">
        <v>168000000</v>
      </c>
    </row>
    <row r="713" spans="1:12">
      <c r="A713" s="9" t="s">
        <v>2052</v>
      </c>
      <c r="B713" s="9" t="s">
        <v>2053</v>
      </c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 spans="1:12">
      <c r="A714" s="9" t="s">
        <v>2054</v>
      </c>
      <c r="B714" s="9" t="s">
        <v>2055</v>
      </c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 spans="1:12">
      <c r="A715" s="9" t="s">
        <v>2056</v>
      </c>
      <c r="B715" s="9" t="s">
        <v>2057</v>
      </c>
      <c r="C715" s="10"/>
      <c r="D715" s="10">
        <v>42672366.460000001</v>
      </c>
      <c r="E715" s="10"/>
      <c r="F715" s="10">
        <v>66858403.880000003</v>
      </c>
      <c r="G715" s="10"/>
      <c r="H715" s="10"/>
      <c r="I715" s="10">
        <v>2320766.46</v>
      </c>
      <c r="J715" s="10">
        <v>26506803.879999999</v>
      </c>
      <c r="K715" s="10"/>
      <c r="L715" s="10">
        <v>66858403.880000003</v>
      </c>
    </row>
    <row r="716" spans="1:12">
      <c r="A716" s="9" t="s">
        <v>2058</v>
      </c>
      <c r="B716" s="9" t="s">
        <v>2059</v>
      </c>
      <c r="C716" s="10"/>
      <c r="D716" s="10">
        <v>42672366.460000001</v>
      </c>
      <c r="E716" s="10"/>
      <c r="F716" s="10">
        <v>66858403.880000003</v>
      </c>
      <c r="G716" s="10"/>
      <c r="H716" s="10"/>
      <c r="I716" s="10">
        <v>2320766.46</v>
      </c>
      <c r="J716" s="10">
        <v>26506803.879999999</v>
      </c>
      <c r="K716" s="10"/>
      <c r="L716" s="10">
        <v>66858403.880000003</v>
      </c>
    </row>
    <row r="717" spans="1:12">
      <c r="A717" s="9" t="s">
        <v>2060</v>
      </c>
      <c r="B717" s="9" t="s">
        <v>2061</v>
      </c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 spans="1:12">
      <c r="A718" s="9" t="s">
        <v>2062</v>
      </c>
      <c r="B718" s="9" t="s">
        <v>2063</v>
      </c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 spans="1:12">
      <c r="A719" s="9" t="s">
        <v>2064</v>
      </c>
      <c r="B719" s="9" t="s">
        <v>2065</v>
      </c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 spans="1:12">
      <c r="A720" s="9" t="s">
        <v>2066</v>
      </c>
      <c r="B720" s="9" t="s">
        <v>2067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 spans="1:12">
      <c r="A721" s="9" t="s">
        <v>2068</v>
      </c>
      <c r="B721" s="9" t="s">
        <v>2069</v>
      </c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 spans="1:12">
      <c r="A722" s="9" t="s">
        <v>2070</v>
      </c>
      <c r="B722" s="9" t="s">
        <v>2071</v>
      </c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 spans="1:12">
      <c r="A723" s="9" t="s">
        <v>2072</v>
      </c>
      <c r="B723" s="9" t="s">
        <v>2073</v>
      </c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 spans="1:12">
      <c r="A724" s="9" t="s">
        <v>2074</v>
      </c>
      <c r="B724" s="9" t="s">
        <v>2075</v>
      </c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 spans="1:12">
      <c r="A725" s="9" t="s">
        <v>2076</v>
      </c>
      <c r="B725" s="9" t="s">
        <v>2077</v>
      </c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 spans="1:12">
      <c r="A726" s="9" t="s">
        <v>2078</v>
      </c>
      <c r="B726" s="9" t="s">
        <v>2079</v>
      </c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 spans="1:12">
      <c r="A727" s="9" t="s">
        <v>2080</v>
      </c>
      <c r="B727" s="9" t="s">
        <v>2081</v>
      </c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 spans="1:12">
      <c r="A728" s="9" t="s">
        <v>2082</v>
      </c>
      <c r="B728" s="9" t="s">
        <v>2083</v>
      </c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 spans="1:12">
      <c r="A729" s="9" t="s">
        <v>2084</v>
      </c>
      <c r="B729" s="9" t="s">
        <v>2085</v>
      </c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 spans="1:12">
      <c r="A730" s="9" t="s">
        <v>2086</v>
      </c>
      <c r="B730" s="9" t="s">
        <v>2087</v>
      </c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 spans="1:12">
      <c r="A731" s="9" t="s">
        <v>2088</v>
      </c>
      <c r="B731" s="9" t="s">
        <v>2089</v>
      </c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 spans="1:12">
      <c r="A732" s="9" t="s">
        <v>2090</v>
      </c>
      <c r="B732" s="9" t="s">
        <v>2091</v>
      </c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 spans="1:12">
      <c r="A733" s="9" t="s">
        <v>2092</v>
      </c>
      <c r="B733" s="9" t="s">
        <v>2093</v>
      </c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 spans="1:12">
      <c r="A734" s="9" t="s">
        <v>2094</v>
      </c>
      <c r="B734" s="9" t="s">
        <v>2095</v>
      </c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 spans="1:12">
      <c r="A735" s="9" t="s">
        <v>2096</v>
      </c>
      <c r="B735" s="9" t="s">
        <v>2097</v>
      </c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 spans="1:12">
      <c r="A736" s="9" t="s">
        <v>2098</v>
      </c>
      <c r="B736" s="9" t="s">
        <v>2099</v>
      </c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 spans="1:12">
      <c r="A737" s="9" t="s">
        <v>2100</v>
      </c>
      <c r="B737" s="9" t="s">
        <v>2101</v>
      </c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 spans="1:12">
      <c r="A738" s="9" t="s">
        <v>2102</v>
      </c>
      <c r="B738" s="9" t="s">
        <v>2103</v>
      </c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 spans="1:12">
      <c r="A739" s="9" t="s">
        <v>2104</v>
      </c>
      <c r="B739" s="9" t="s">
        <v>2105</v>
      </c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 spans="1:12">
      <c r="A740" s="9" t="s">
        <v>2106</v>
      </c>
      <c r="B740" s="9" t="s">
        <v>2107</v>
      </c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 spans="1:12">
      <c r="A741" s="9" t="s">
        <v>2108</v>
      </c>
      <c r="B741" s="9" t="s">
        <v>2109</v>
      </c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 spans="1:12">
      <c r="A742" s="9" t="s">
        <v>2110</v>
      </c>
      <c r="B742" s="9" t="s">
        <v>2111</v>
      </c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 spans="1:12">
      <c r="A743" s="9" t="s">
        <v>2112</v>
      </c>
      <c r="B743" s="9" t="s">
        <v>2113</v>
      </c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 spans="1:12">
      <c r="A744" s="9" t="s">
        <v>2114</v>
      </c>
      <c r="B744" s="9" t="s">
        <v>2115</v>
      </c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 spans="1:12">
      <c r="A745" s="9" t="s">
        <v>2116</v>
      </c>
      <c r="B745" s="9" t="s">
        <v>2117</v>
      </c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 spans="1:12">
      <c r="A746" s="9" t="s">
        <v>2118</v>
      </c>
      <c r="B746" s="9" t="s">
        <v>2119</v>
      </c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 spans="1:12">
      <c r="A747" s="9" t="s">
        <v>2120</v>
      </c>
      <c r="B747" s="9" t="s">
        <v>2121</v>
      </c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 spans="1:12">
      <c r="A748" s="9" t="s">
        <v>2122</v>
      </c>
      <c r="B748" s="9" t="s">
        <v>2123</v>
      </c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 spans="1:12">
      <c r="A749" s="9" t="s">
        <v>2124</v>
      </c>
      <c r="B749" s="9" t="s">
        <v>2125</v>
      </c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 spans="1:12">
      <c r="A750" s="9" t="s">
        <v>2126</v>
      </c>
      <c r="B750" s="9" t="s">
        <v>2127</v>
      </c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 spans="1:12">
      <c r="A751" s="9" t="s">
        <v>2128</v>
      </c>
      <c r="B751" s="9" t="s">
        <v>2129</v>
      </c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 spans="1:12">
      <c r="A752" s="9" t="s">
        <v>2130</v>
      </c>
      <c r="B752" s="9" t="s">
        <v>2131</v>
      </c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 spans="1:12">
      <c r="A753" s="9" t="s">
        <v>2132</v>
      </c>
      <c r="B753" s="9" t="s">
        <v>2133</v>
      </c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 spans="1:12">
      <c r="A754" s="9" t="s">
        <v>2134</v>
      </c>
      <c r="B754" s="9" t="s">
        <v>2135</v>
      </c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 spans="1:12">
      <c r="A755" s="9" t="s">
        <v>2136</v>
      </c>
      <c r="B755" s="9" t="s">
        <v>2137</v>
      </c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 spans="1:12">
      <c r="A756" s="9" t="s">
        <v>2138</v>
      </c>
      <c r="B756" s="9" t="s">
        <v>2139</v>
      </c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 spans="1:12">
      <c r="A757" s="9" t="s">
        <v>2140</v>
      </c>
      <c r="B757" s="9" t="s">
        <v>2141</v>
      </c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 spans="1:12">
      <c r="A758" s="9" t="s">
        <v>2142</v>
      </c>
      <c r="B758" s="9" t="s">
        <v>2143</v>
      </c>
      <c r="C758" s="10"/>
      <c r="D758" s="10">
        <v>696184.38</v>
      </c>
      <c r="E758" s="10"/>
      <c r="F758" s="10">
        <v>696184.38</v>
      </c>
      <c r="G758" s="10"/>
      <c r="H758" s="10"/>
      <c r="I758" s="10"/>
      <c r="J758" s="10"/>
      <c r="K758" s="10"/>
      <c r="L758" s="10">
        <v>696184.38</v>
      </c>
    </row>
    <row r="759" spans="1:12">
      <c r="A759" s="9" t="s">
        <v>2144</v>
      </c>
      <c r="B759" s="9" t="s">
        <v>2145</v>
      </c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 spans="1:12">
      <c r="A760" s="9" t="s">
        <v>2146</v>
      </c>
      <c r="B760" s="9" t="s">
        <v>2147</v>
      </c>
      <c r="C760" s="10"/>
      <c r="D760" s="10">
        <v>696184.38</v>
      </c>
      <c r="E760" s="10"/>
      <c r="F760" s="10">
        <v>696184.38</v>
      </c>
      <c r="G760" s="10"/>
      <c r="H760" s="10"/>
      <c r="I760" s="10"/>
      <c r="J760" s="10"/>
      <c r="K760" s="10"/>
      <c r="L760" s="10">
        <v>696184.38</v>
      </c>
    </row>
    <row r="761" spans="1:12">
      <c r="A761" s="9" t="s">
        <v>2148</v>
      </c>
      <c r="B761" s="9" t="s">
        <v>2149</v>
      </c>
      <c r="C761" s="10"/>
      <c r="D761" s="10">
        <v>90802340</v>
      </c>
      <c r="E761" s="10"/>
      <c r="F761" s="10">
        <v>92012340</v>
      </c>
      <c r="G761" s="10"/>
      <c r="H761" s="10"/>
      <c r="I761" s="10"/>
      <c r="J761" s="10">
        <v>1210000</v>
      </c>
      <c r="K761" s="10"/>
      <c r="L761" s="10">
        <v>92012340</v>
      </c>
    </row>
    <row r="762" spans="1:12">
      <c r="A762" s="9" t="s">
        <v>2150</v>
      </c>
      <c r="B762" s="9" t="s">
        <v>2151</v>
      </c>
      <c r="C762" s="10"/>
      <c r="D762" s="10">
        <v>90802340</v>
      </c>
      <c r="E762" s="10"/>
      <c r="F762" s="10">
        <v>92012340</v>
      </c>
      <c r="G762" s="10"/>
      <c r="H762" s="10"/>
      <c r="I762" s="10"/>
      <c r="J762" s="10">
        <v>1210000</v>
      </c>
      <c r="K762" s="10"/>
      <c r="L762" s="10">
        <v>92012340</v>
      </c>
    </row>
    <row r="763" spans="1:12">
      <c r="A763" s="9" t="s">
        <v>2152</v>
      </c>
      <c r="B763" s="9" t="s">
        <v>2153</v>
      </c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 spans="1:12">
      <c r="A764" s="9" t="s">
        <v>2154</v>
      </c>
      <c r="B764" s="9" t="s">
        <v>2155</v>
      </c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 spans="1:12">
      <c r="A765" s="9" t="s">
        <v>2156</v>
      </c>
      <c r="B765" s="9" t="s">
        <v>2157</v>
      </c>
      <c r="C765" s="10"/>
      <c r="D765" s="10">
        <v>90802340</v>
      </c>
      <c r="E765" s="10"/>
      <c r="F765" s="10">
        <v>92012340</v>
      </c>
      <c r="G765" s="10"/>
      <c r="H765" s="10"/>
      <c r="I765" s="10"/>
      <c r="J765" s="10">
        <v>1210000</v>
      </c>
      <c r="K765" s="10"/>
      <c r="L765" s="10">
        <v>92012340</v>
      </c>
    </row>
    <row r="766" spans="1:12">
      <c r="A766" s="9" t="s">
        <v>2158</v>
      </c>
      <c r="B766" s="9" t="s">
        <v>2159</v>
      </c>
      <c r="C766" s="10"/>
      <c r="D766" s="10">
        <v>90802340</v>
      </c>
      <c r="E766" s="10"/>
      <c r="F766" s="10">
        <v>92012340</v>
      </c>
      <c r="G766" s="10"/>
      <c r="H766" s="10"/>
      <c r="I766" s="10"/>
      <c r="J766" s="10">
        <v>1210000</v>
      </c>
      <c r="K766" s="10"/>
      <c r="L766" s="10">
        <v>92012340</v>
      </c>
    </row>
    <row r="767" spans="1:12">
      <c r="A767" s="9" t="s">
        <v>2160</v>
      </c>
      <c r="B767" s="9" t="s">
        <v>2161</v>
      </c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 spans="1:12">
      <c r="A768" s="9" t="s">
        <v>2162</v>
      </c>
      <c r="B768" s="9" t="s">
        <v>2163</v>
      </c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 spans="1:12">
      <c r="A769" s="9" t="s">
        <v>2164</v>
      </c>
      <c r="B769" s="9" t="s">
        <v>2165</v>
      </c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 spans="1:12">
      <c r="A770" s="9" t="s">
        <v>2166</v>
      </c>
      <c r="B770" s="9" t="s">
        <v>2167</v>
      </c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 spans="1:12">
      <c r="A771" s="9" t="s">
        <v>2168</v>
      </c>
      <c r="B771" s="9" t="s">
        <v>2169</v>
      </c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 spans="1:12">
      <c r="A772" s="9" t="s">
        <v>2170</v>
      </c>
      <c r="B772" s="9" t="s">
        <v>2171</v>
      </c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 spans="1:12">
      <c r="A773" s="9" t="s">
        <v>2172</v>
      </c>
      <c r="B773" s="9" t="s">
        <v>2173</v>
      </c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 spans="1:12">
      <c r="A774" s="9" t="s">
        <v>2174</v>
      </c>
      <c r="B774" s="9" t="s">
        <v>2175</v>
      </c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 spans="1:12">
      <c r="A775" s="9" t="s">
        <v>2176</v>
      </c>
      <c r="B775" s="9" t="s">
        <v>2177</v>
      </c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 spans="1:12">
      <c r="A776" s="9" t="s">
        <v>2178</v>
      </c>
      <c r="B776" s="9" t="s">
        <v>2179</v>
      </c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 spans="1:12">
      <c r="A777" s="9" t="s">
        <v>2180</v>
      </c>
      <c r="B777" s="9" t="s">
        <v>2181</v>
      </c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 spans="1:12">
      <c r="A778" s="9" t="s">
        <v>2182</v>
      </c>
      <c r="B778" s="9" t="s">
        <v>2183</v>
      </c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 spans="1:12">
      <c r="A779" s="9" t="s">
        <v>2184</v>
      </c>
      <c r="B779" s="9" t="s">
        <v>2185</v>
      </c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 spans="1:12">
      <c r="A780" s="9" t="s">
        <v>2186</v>
      </c>
      <c r="B780" s="9" t="s">
        <v>2187</v>
      </c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 spans="1:12">
      <c r="A781" s="9" t="s">
        <v>2188</v>
      </c>
      <c r="B781" s="9" t="s">
        <v>2189</v>
      </c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 spans="1:12">
      <c r="A782" s="9" t="s">
        <v>2190</v>
      </c>
      <c r="B782" s="9" t="s">
        <v>2191</v>
      </c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 spans="1:12">
      <c r="A783" s="9" t="s">
        <v>2192</v>
      </c>
      <c r="B783" s="9" t="s">
        <v>2193</v>
      </c>
      <c r="C783" s="10"/>
      <c r="D783" s="10">
        <v>249832.86</v>
      </c>
      <c r="E783" s="10"/>
      <c r="F783" s="10">
        <v>249859.01</v>
      </c>
      <c r="G783" s="10"/>
      <c r="H783" s="10"/>
      <c r="I783" s="10"/>
      <c r="J783" s="10">
        <v>26.15</v>
      </c>
      <c r="K783" s="10"/>
      <c r="L783" s="10">
        <v>249859.01</v>
      </c>
    </row>
    <row r="784" spans="1:12">
      <c r="A784" s="9" t="s">
        <v>2194</v>
      </c>
      <c r="B784" s="9" t="s">
        <v>2195</v>
      </c>
      <c r="C784" s="10"/>
      <c r="D784" s="10">
        <v>249832.86</v>
      </c>
      <c r="E784" s="10"/>
      <c r="F784" s="10">
        <v>249859.01</v>
      </c>
      <c r="G784" s="10"/>
      <c r="H784" s="10"/>
      <c r="I784" s="10"/>
      <c r="J784" s="10">
        <v>26.15</v>
      </c>
      <c r="K784" s="10"/>
      <c r="L784" s="10">
        <v>249859.01</v>
      </c>
    </row>
    <row r="785" spans="1:12">
      <c r="A785" s="9" t="s">
        <v>2196</v>
      </c>
      <c r="B785" s="9" t="s">
        <v>2197</v>
      </c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 spans="1:12">
      <c r="A786" s="9" t="s">
        <v>2198</v>
      </c>
      <c r="B786" s="9" t="s">
        <v>2199</v>
      </c>
      <c r="C786" s="10"/>
      <c r="D786" s="10"/>
      <c r="E786" s="10"/>
      <c r="F786" s="10">
        <v>1859714.27</v>
      </c>
      <c r="G786" s="10">
        <v>1110794.95</v>
      </c>
      <c r="H786" s="10">
        <v>2251427.4700000002</v>
      </c>
      <c r="I786" s="10">
        <v>8929606.3800000008</v>
      </c>
      <c r="J786" s="10">
        <v>11929953.17</v>
      </c>
      <c r="K786" s="10"/>
      <c r="L786" s="10">
        <v>3000346.79</v>
      </c>
    </row>
    <row r="787" spans="1:12">
      <c r="A787" s="9" t="s">
        <v>2200</v>
      </c>
      <c r="B787" s="9" t="s">
        <v>2201</v>
      </c>
      <c r="C787" s="10"/>
      <c r="D787" s="10">
        <v>2248757.23</v>
      </c>
      <c r="E787" s="10"/>
      <c r="F787" s="10">
        <v>2248731.08</v>
      </c>
      <c r="G787" s="10"/>
      <c r="H787" s="10"/>
      <c r="I787" s="10">
        <v>26.15</v>
      </c>
      <c r="J787" s="10"/>
      <c r="K787" s="10"/>
      <c r="L787" s="10">
        <v>2248731.08</v>
      </c>
    </row>
    <row r="788" spans="1:12">
      <c r="A788" s="9" t="s">
        <v>2202</v>
      </c>
      <c r="B788" s="9" t="s">
        <v>2203</v>
      </c>
      <c r="C788" s="10">
        <v>249832.86</v>
      </c>
      <c r="D788" s="10"/>
      <c r="E788" s="10">
        <v>249832.86</v>
      </c>
      <c r="F788" s="10"/>
      <c r="G788" s="10"/>
      <c r="H788" s="10"/>
      <c r="I788" s="10"/>
      <c r="J788" s="10"/>
      <c r="K788" s="10">
        <v>249832.86</v>
      </c>
      <c r="L788" s="10"/>
    </row>
    <row r="789" spans="1:12">
      <c r="A789" s="9" t="s">
        <v>2204</v>
      </c>
      <c r="B789" s="9" t="s">
        <v>2205</v>
      </c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 spans="1:12">
      <c r="A790" s="9" t="s">
        <v>2206</v>
      </c>
      <c r="B790" s="9" t="s">
        <v>2207</v>
      </c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 spans="1:12">
      <c r="A791" s="9" t="s">
        <v>2208</v>
      </c>
      <c r="B791" s="9" t="s">
        <v>2209</v>
      </c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 spans="1:12">
      <c r="A792" s="9" t="s">
        <v>2210</v>
      </c>
      <c r="B792" s="9" t="s">
        <v>2211</v>
      </c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 spans="1:12">
      <c r="A793" s="9" t="s">
        <v>2212</v>
      </c>
      <c r="B793" s="9" t="s">
        <v>2213</v>
      </c>
      <c r="C793" s="10"/>
      <c r="D793" s="10">
        <v>2498590.09</v>
      </c>
      <c r="E793" s="10"/>
      <c r="F793" s="10">
        <v>2498563.94</v>
      </c>
      <c r="G793" s="10"/>
      <c r="H793" s="10"/>
      <c r="I793" s="10">
        <v>26.15</v>
      </c>
      <c r="J793" s="10"/>
      <c r="K793" s="10"/>
      <c r="L793" s="10">
        <v>2498563.94</v>
      </c>
    </row>
    <row r="794" spans="1:12">
      <c r="A794" s="9" t="s">
        <v>2214</v>
      </c>
      <c r="B794" s="9" t="s">
        <v>2215</v>
      </c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 spans="1:12">
      <c r="A795" s="9" t="s">
        <v>2216</v>
      </c>
      <c r="B795" s="9" t="s">
        <v>2217</v>
      </c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 spans="1:12">
      <c r="A796" s="9" t="s">
        <v>2218</v>
      </c>
      <c r="B796" s="9" t="s">
        <v>2219</v>
      </c>
      <c r="C796" s="10"/>
      <c r="D796" s="10">
        <v>2088553.15</v>
      </c>
      <c r="E796" s="10"/>
      <c r="F796" s="10">
        <v>2088553.15</v>
      </c>
      <c r="G796" s="10"/>
      <c r="H796" s="10"/>
      <c r="I796" s="10"/>
      <c r="J796" s="10"/>
      <c r="K796" s="10"/>
      <c r="L796" s="10">
        <v>2088553.15</v>
      </c>
    </row>
    <row r="797" spans="1:12">
      <c r="A797" s="9" t="s">
        <v>2220</v>
      </c>
      <c r="B797" s="9" t="s">
        <v>2221</v>
      </c>
      <c r="C797" s="10"/>
      <c r="D797" s="10">
        <v>2088553.15</v>
      </c>
      <c r="E797" s="10"/>
      <c r="F797" s="10">
        <v>2088553.15</v>
      </c>
      <c r="G797" s="10"/>
      <c r="H797" s="10"/>
      <c r="I797" s="10"/>
      <c r="J797" s="10"/>
      <c r="K797" s="10"/>
      <c r="L797" s="10">
        <v>2088553.15</v>
      </c>
    </row>
    <row r="798" spans="1:12">
      <c r="A798" s="9" t="s">
        <v>2222</v>
      </c>
      <c r="B798" s="9" t="s">
        <v>2223</v>
      </c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 spans="1:12">
      <c r="A799" s="9" t="s">
        <v>2224</v>
      </c>
      <c r="B799" s="9" t="s">
        <v>2225</v>
      </c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 spans="1:12">
      <c r="A800" s="9" t="s">
        <v>2226</v>
      </c>
      <c r="B800" s="9" t="s">
        <v>2227</v>
      </c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 spans="1:12">
      <c r="A801" s="9" t="s">
        <v>2228</v>
      </c>
      <c r="B801" s="9" t="s">
        <v>2229</v>
      </c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 spans="1:12">
      <c r="A802" s="9" t="s">
        <v>2230</v>
      </c>
      <c r="B802" s="9" t="s">
        <v>2231</v>
      </c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 spans="1:12">
      <c r="A803" s="9" t="s">
        <v>2232</v>
      </c>
      <c r="B803" s="9" t="s">
        <v>2233</v>
      </c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 spans="1:12">
      <c r="A804" s="9" t="s">
        <v>2234</v>
      </c>
      <c r="B804" s="9" t="s">
        <v>2235</v>
      </c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 spans="1:12">
      <c r="A805" s="9" t="s">
        <v>2236</v>
      </c>
      <c r="B805" s="9" t="s">
        <v>2237</v>
      </c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 spans="1:12">
      <c r="A806" s="9" t="s">
        <v>2238</v>
      </c>
      <c r="B806" s="9" t="s">
        <v>2239</v>
      </c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 spans="1:12">
      <c r="A807" s="9" t="s">
        <v>2240</v>
      </c>
      <c r="B807" s="9" t="s">
        <v>2241</v>
      </c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 spans="1:12">
      <c r="A808" s="9" t="s">
        <v>2242</v>
      </c>
      <c r="B808" s="9" t="s">
        <v>2243</v>
      </c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 spans="1:12">
      <c r="A809" s="9" t="s">
        <v>2244</v>
      </c>
      <c r="B809" s="9" t="s">
        <v>2245</v>
      </c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 spans="1:12">
      <c r="A810" s="9" t="s">
        <v>2246</v>
      </c>
      <c r="B810" s="9" t="s">
        <v>2247</v>
      </c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 spans="1:12">
      <c r="A811" s="9" t="s">
        <v>2248</v>
      </c>
      <c r="B811" s="9" t="s">
        <v>2249</v>
      </c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 spans="1:12">
      <c r="A812" s="9" t="s">
        <v>2250</v>
      </c>
      <c r="B812" s="9" t="s">
        <v>2251</v>
      </c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 spans="1:12">
      <c r="A813" s="9" t="s">
        <v>2252</v>
      </c>
      <c r="B813" s="9" t="s">
        <v>2253</v>
      </c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 spans="1:12">
      <c r="A814" s="9" t="s">
        <v>2254</v>
      </c>
      <c r="B814" s="9" t="s">
        <v>2255</v>
      </c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 spans="1:12">
      <c r="A815" s="9" t="s">
        <v>2256</v>
      </c>
      <c r="B815" s="9" t="s">
        <v>2257</v>
      </c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 spans="1:12">
      <c r="A816" s="9" t="s">
        <v>2258</v>
      </c>
      <c r="B816" s="9" t="s">
        <v>2259</v>
      </c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 spans="1:12">
      <c r="A817" s="9" t="s">
        <v>2260</v>
      </c>
      <c r="B817" s="9" t="s">
        <v>2261</v>
      </c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 spans="1:12">
      <c r="A818" s="9" t="s">
        <v>2262</v>
      </c>
      <c r="B818" s="9" t="s">
        <v>2263</v>
      </c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 spans="1:12">
      <c r="A819" s="9" t="s">
        <v>2264</v>
      </c>
      <c r="B819" s="9" t="s">
        <v>2265</v>
      </c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 spans="1:12">
      <c r="A820" s="9" t="s">
        <v>2266</v>
      </c>
      <c r="B820" s="9" t="s">
        <v>2267</v>
      </c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 spans="1:12">
      <c r="A821" s="9" t="s">
        <v>2268</v>
      </c>
      <c r="B821" s="9" t="s">
        <v>2269</v>
      </c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 spans="1:12">
      <c r="A822" s="9" t="s">
        <v>2270</v>
      </c>
      <c r="B822" s="9" t="s">
        <v>2271</v>
      </c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 spans="1:12">
      <c r="A823" s="9" t="s">
        <v>2272</v>
      </c>
      <c r="B823" s="9" t="s">
        <v>2273</v>
      </c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 spans="1:12">
      <c r="A824" s="9" t="s">
        <v>2274</v>
      </c>
      <c r="B824" s="9" t="s">
        <v>2275</v>
      </c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 spans="1:12">
      <c r="A825" s="9" t="s">
        <v>2276</v>
      </c>
      <c r="B825" s="9" t="s">
        <v>2277</v>
      </c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 spans="1:12">
      <c r="A826" s="9" t="s">
        <v>2278</v>
      </c>
      <c r="B826" s="9" t="s">
        <v>2279</v>
      </c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 spans="1:12">
      <c r="A827" s="9" t="s">
        <v>2280</v>
      </c>
      <c r="B827" s="9" t="s">
        <v>2281</v>
      </c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 spans="1:12">
      <c r="A828" s="9" t="s">
        <v>2282</v>
      </c>
      <c r="B828" s="9" t="s">
        <v>2283</v>
      </c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 spans="1:12">
      <c r="A829" s="9" t="s">
        <v>2284</v>
      </c>
      <c r="B829" s="9" t="s">
        <v>2285</v>
      </c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 spans="1:12">
      <c r="A830" s="9" t="s">
        <v>2286</v>
      </c>
      <c r="B830" s="9" t="s">
        <v>2287</v>
      </c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 spans="1:12">
      <c r="A831" s="9" t="s">
        <v>2288</v>
      </c>
      <c r="B831" s="9" t="s">
        <v>2289</v>
      </c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 spans="1:12">
      <c r="A832" s="9" t="s">
        <v>2290</v>
      </c>
      <c r="B832" s="9" t="s">
        <v>2291</v>
      </c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 spans="1:12">
      <c r="A833" s="9" t="s">
        <v>2292</v>
      </c>
      <c r="B833" s="9" t="s">
        <v>2293</v>
      </c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 spans="1:12">
      <c r="A834" s="9" t="s">
        <v>2294</v>
      </c>
      <c r="B834" s="9" t="s">
        <v>2295</v>
      </c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 spans="1:12">
      <c r="A835" s="9" t="s">
        <v>2296</v>
      </c>
      <c r="B835" s="9" t="s">
        <v>2297</v>
      </c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 spans="1:12">
      <c r="A836" s="9" t="s">
        <v>2298</v>
      </c>
      <c r="B836" s="9" t="s">
        <v>2299</v>
      </c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 spans="1:12">
      <c r="A837" s="9" t="s">
        <v>2300</v>
      </c>
      <c r="B837" s="9" t="s">
        <v>2301</v>
      </c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 spans="1:12">
      <c r="A838" s="9" t="s">
        <v>2302</v>
      </c>
      <c r="B838" s="9" t="s">
        <v>2303</v>
      </c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 spans="1:12">
      <c r="A839" s="9" t="s">
        <v>2304</v>
      </c>
      <c r="B839" s="9" t="s">
        <v>2305</v>
      </c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 spans="1:12">
      <c r="A840" s="9" t="s">
        <v>2306</v>
      </c>
      <c r="B840" s="9" t="s">
        <v>2307</v>
      </c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 spans="1:12">
      <c r="A841" s="9" t="s">
        <v>2308</v>
      </c>
      <c r="B841" s="9" t="s">
        <v>2309</v>
      </c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 spans="1:12">
      <c r="A842" s="9" t="s">
        <v>2310</v>
      </c>
      <c r="B842" s="9" t="s">
        <v>2311</v>
      </c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 spans="1:12">
      <c r="A843" s="9" t="s">
        <v>2312</v>
      </c>
      <c r="B843" s="9" t="s">
        <v>2313</v>
      </c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 spans="1:12">
      <c r="A844" s="9" t="s">
        <v>2314</v>
      </c>
      <c r="B844" s="9" t="s">
        <v>2315</v>
      </c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 spans="1:12">
      <c r="A845" s="9" t="s">
        <v>2316</v>
      </c>
      <c r="B845" s="9" t="s">
        <v>2317</v>
      </c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 spans="1:12">
      <c r="A846" s="9" t="s">
        <v>2318</v>
      </c>
      <c r="B846" s="9" t="s">
        <v>2319</v>
      </c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 spans="1:12">
      <c r="A847" s="9" t="s">
        <v>2320</v>
      </c>
      <c r="B847" s="9" t="s">
        <v>2321</v>
      </c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 spans="1:12">
      <c r="A848" s="9" t="s">
        <v>2322</v>
      </c>
      <c r="B848" s="9" t="s">
        <v>2323</v>
      </c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 spans="1:12">
      <c r="A849" s="9" t="s">
        <v>2324</v>
      </c>
      <c r="B849" s="9" t="s">
        <v>2325</v>
      </c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 spans="1:12">
      <c r="A850" s="9" t="s">
        <v>2326</v>
      </c>
      <c r="B850" s="9" t="s">
        <v>2327</v>
      </c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 spans="1:12">
      <c r="A851" s="9" t="s">
        <v>2328</v>
      </c>
      <c r="B851" s="9" t="s">
        <v>2329</v>
      </c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 spans="1:12">
      <c r="A852" s="9" t="s">
        <v>2330</v>
      </c>
      <c r="B852" s="9" t="s">
        <v>2331</v>
      </c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 spans="1:12">
      <c r="A853" s="9" t="s">
        <v>2332</v>
      </c>
      <c r="B853" s="9" t="s">
        <v>2333</v>
      </c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 spans="1:12">
      <c r="A854" s="9" t="s">
        <v>2334</v>
      </c>
      <c r="B854" s="9" t="s">
        <v>2335</v>
      </c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 spans="1:12">
      <c r="A855" s="9" t="s">
        <v>2336</v>
      </c>
      <c r="B855" s="9" t="s">
        <v>2337</v>
      </c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 spans="1:12">
      <c r="A856" s="9" t="s">
        <v>2338</v>
      </c>
      <c r="B856" s="9" t="s">
        <v>2339</v>
      </c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 spans="1:12">
      <c r="A857" s="9" t="s">
        <v>2340</v>
      </c>
      <c r="B857" s="9" t="s">
        <v>2341</v>
      </c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 spans="1:12">
      <c r="A858" s="9" t="s">
        <v>2342</v>
      </c>
      <c r="B858" s="9" t="s">
        <v>2343</v>
      </c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 spans="1:12">
      <c r="A859" s="9" t="s">
        <v>2344</v>
      </c>
      <c r="B859" s="9" t="s">
        <v>2345</v>
      </c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 spans="1:12">
      <c r="A860" s="9" t="s">
        <v>2346</v>
      </c>
      <c r="B860" s="9" t="s">
        <v>2347</v>
      </c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 spans="1:12">
      <c r="A861" s="9" t="s">
        <v>2348</v>
      </c>
      <c r="B861" s="9" t="s">
        <v>2349</v>
      </c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 spans="1:12">
      <c r="A862" s="9" t="s">
        <v>2350</v>
      </c>
      <c r="B862" s="9" t="s">
        <v>2351</v>
      </c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 spans="1:12">
      <c r="A863" s="9" t="s">
        <v>2352</v>
      </c>
      <c r="B863" s="9" t="s">
        <v>2353</v>
      </c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 spans="1:12">
      <c r="A864" s="9" t="s">
        <v>2354</v>
      </c>
      <c r="B864" s="9" t="s">
        <v>2355</v>
      </c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 spans="1:12">
      <c r="A865" s="9" t="s">
        <v>2356</v>
      </c>
      <c r="B865" s="9" t="s">
        <v>2357</v>
      </c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 spans="1:12">
      <c r="A866" s="9" t="s">
        <v>2358</v>
      </c>
      <c r="B866" s="9" t="s">
        <v>2359</v>
      </c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 spans="1:12">
      <c r="A867" s="9" t="s">
        <v>2360</v>
      </c>
      <c r="B867" s="9" t="s">
        <v>2361</v>
      </c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 spans="1:12">
      <c r="A868" s="9" t="s">
        <v>2362</v>
      </c>
      <c r="B868" s="9" t="s">
        <v>2363</v>
      </c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 spans="1:12">
      <c r="A869" s="9" t="s">
        <v>2364</v>
      </c>
      <c r="B869" s="9" t="s">
        <v>2365</v>
      </c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 spans="1:12">
      <c r="A870" s="9" t="s">
        <v>2366</v>
      </c>
      <c r="B870" s="9" t="s">
        <v>2367</v>
      </c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 spans="1:12">
      <c r="A871" s="9" t="s">
        <v>2368</v>
      </c>
      <c r="B871" s="9" t="s">
        <v>2369</v>
      </c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 spans="1:12">
      <c r="A872" s="9" t="s">
        <v>2370</v>
      </c>
      <c r="B872" s="9" t="s">
        <v>2371</v>
      </c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 spans="1:12">
      <c r="A873" s="9" t="s">
        <v>2372</v>
      </c>
      <c r="B873" s="9" t="s">
        <v>2373</v>
      </c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 spans="1:12">
      <c r="A874" s="9" t="s">
        <v>2374</v>
      </c>
      <c r="B874" s="9" t="s">
        <v>2375</v>
      </c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 spans="1:12">
      <c r="A875" s="9" t="s">
        <v>2376</v>
      </c>
      <c r="B875" s="9" t="s">
        <v>2377</v>
      </c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 spans="1:12">
      <c r="A876" s="9" t="s">
        <v>2378</v>
      </c>
      <c r="B876" s="9" t="s">
        <v>2379</v>
      </c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 spans="1:12">
      <c r="A877" s="9" t="s">
        <v>2380</v>
      </c>
      <c r="B877" s="9" t="s">
        <v>2381</v>
      </c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 spans="1:12">
      <c r="A878" s="9" t="s">
        <v>2382</v>
      </c>
      <c r="B878" s="9" t="s">
        <v>2383</v>
      </c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 spans="1:12">
      <c r="A879" s="9" t="s">
        <v>2384</v>
      </c>
      <c r="B879" s="9" t="s">
        <v>2385</v>
      </c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 spans="1:12">
      <c r="A880" s="9" t="s">
        <v>2386</v>
      </c>
      <c r="B880" s="9" t="s">
        <v>2387</v>
      </c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 spans="1:12">
      <c r="A881" s="9" t="s">
        <v>2388</v>
      </c>
      <c r="B881" s="9" t="s">
        <v>2389</v>
      </c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 spans="1:12">
      <c r="A882" s="9" t="s">
        <v>2390</v>
      </c>
      <c r="B882" s="9" t="s">
        <v>2391</v>
      </c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 spans="1:12">
      <c r="A883" s="9" t="s">
        <v>2392</v>
      </c>
      <c r="B883" s="9" t="s">
        <v>2393</v>
      </c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 spans="1:12">
      <c r="A884" s="9" t="s">
        <v>2394</v>
      </c>
      <c r="B884" s="9" t="s">
        <v>2395</v>
      </c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 spans="1:12">
      <c r="A885" s="9" t="s">
        <v>2396</v>
      </c>
      <c r="B885" s="9" t="s">
        <v>2397</v>
      </c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 spans="1:12">
      <c r="A886" s="9" t="s">
        <v>2398</v>
      </c>
      <c r="B886" s="9" t="s">
        <v>2399</v>
      </c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 spans="1:12">
      <c r="A887" s="9" t="s">
        <v>2400</v>
      </c>
      <c r="B887" s="9" t="s">
        <v>2401</v>
      </c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 spans="1:12">
      <c r="A888" s="9" t="s">
        <v>2402</v>
      </c>
      <c r="B888" s="9" t="s">
        <v>2403</v>
      </c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 spans="1:12">
      <c r="A889" s="9" t="s">
        <v>2404</v>
      </c>
      <c r="B889" s="9" t="s">
        <v>2405</v>
      </c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 spans="1:12">
      <c r="A890" s="9" t="s">
        <v>2406</v>
      </c>
      <c r="B890" s="9" t="s">
        <v>2407</v>
      </c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 spans="1:12">
      <c r="A891" s="9" t="s">
        <v>2408</v>
      </c>
      <c r="B891" s="9" t="s">
        <v>2409</v>
      </c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 spans="1:12">
      <c r="A892" s="9" t="s">
        <v>2410</v>
      </c>
      <c r="B892" s="9" t="s">
        <v>2411</v>
      </c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 spans="1:12">
      <c r="A893" s="9" t="s">
        <v>2412</v>
      </c>
      <c r="B893" s="9" t="s">
        <v>2413</v>
      </c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 spans="1:12">
      <c r="A894" s="9" t="s">
        <v>2414</v>
      </c>
      <c r="B894" s="9" t="s">
        <v>2415</v>
      </c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 spans="1:12">
      <c r="A895" s="9" t="s">
        <v>2416</v>
      </c>
      <c r="B895" s="9" t="s">
        <v>2417</v>
      </c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 spans="1:12">
      <c r="A896" s="9" t="s">
        <v>2418</v>
      </c>
      <c r="B896" s="9" t="s">
        <v>2419</v>
      </c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 spans="1:12">
      <c r="A897" s="9" t="s">
        <v>2420</v>
      </c>
      <c r="B897" s="9" t="s">
        <v>2421</v>
      </c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 spans="1:12">
      <c r="A898" s="9" t="s">
        <v>2422</v>
      </c>
      <c r="B898" s="9" t="s">
        <v>2423</v>
      </c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 spans="1:12">
      <c r="A899" s="9" t="s">
        <v>2424</v>
      </c>
      <c r="B899" s="9" t="s">
        <v>2425</v>
      </c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 spans="1:12">
      <c r="A900" s="9" t="s">
        <v>2426</v>
      </c>
      <c r="B900" s="9" t="s">
        <v>2427</v>
      </c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 spans="1:12">
      <c r="A901" s="9" t="s">
        <v>2428</v>
      </c>
      <c r="B901" s="9" t="s">
        <v>2429</v>
      </c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 spans="1:12">
      <c r="A902" s="9" t="s">
        <v>2430</v>
      </c>
      <c r="B902" s="9" t="s">
        <v>2431</v>
      </c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 spans="1:12">
      <c r="A903" s="9" t="s">
        <v>2432</v>
      </c>
      <c r="B903" s="9" t="s">
        <v>2433</v>
      </c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 spans="1:12">
      <c r="A904" s="9" t="s">
        <v>2434</v>
      </c>
      <c r="B904" s="9" t="s">
        <v>2435</v>
      </c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 spans="1:12">
      <c r="A905" s="9" t="s">
        <v>2436</v>
      </c>
      <c r="B905" s="9" t="s">
        <v>2437</v>
      </c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 spans="1:12">
      <c r="A906" s="9" t="s">
        <v>2438</v>
      </c>
      <c r="B906" s="9" t="s">
        <v>2439</v>
      </c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 spans="1:12">
      <c r="A907" s="9" t="s">
        <v>2440</v>
      </c>
      <c r="B907" s="9" t="s">
        <v>2441</v>
      </c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 spans="1:12">
      <c r="A908" s="9" t="s">
        <v>2442</v>
      </c>
      <c r="B908" s="9" t="s">
        <v>2443</v>
      </c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 spans="1:12">
      <c r="A909" s="9" t="s">
        <v>2444</v>
      </c>
      <c r="B909" s="9" t="s">
        <v>2445</v>
      </c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 spans="1:12">
      <c r="A910" s="9" t="s">
        <v>2446</v>
      </c>
      <c r="B910" s="9" t="s">
        <v>2447</v>
      </c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 spans="1:12">
      <c r="A911" s="9" t="s">
        <v>2448</v>
      </c>
      <c r="B911" s="9" t="s">
        <v>2449</v>
      </c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 spans="1:12">
      <c r="A912" s="9" t="s">
        <v>2450</v>
      </c>
      <c r="B912" s="9" t="s">
        <v>2451</v>
      </c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 spans="1:12">
      <c r="A913" s="9" t="s">
        <v>2452</v>
      </c>
      <c r="B913" s="9" t="s">
        <v>2453</v>
      </c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 spans="1:12">
      <c r="A914" s="9" t="s">
        <v>2454</v>
      </c>
      <c r="B914" s="9" t="s">
        <v>2455</v>
      </c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 spans="1:12">
      <c r="A915" s="9" t="s">
        <v>2456</v>
      </c>
      <c r="B915" s="9" t="s">
        <v>2457</v>
      </c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 spans="1:12">
      <c r="A916" s="9" t="s">
        <v>2458</v>
      </c>
      <c r="B916" s="9" t="s">
        <v>2459</v>
      </c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 spans="1:12">
      <c r="A917" s="9" t="s">
        <v>2460</v>
      </c>
      <c r="B917" s="9" t="s">
        <v>2461</v>
      </c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 spans="1:12">
      <c r="A918" s="9" t="s">
        <v>2462</v>
      </c>
      <c r="B918" s="9" t="s">
        <v>2463</v>
      </c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 spans="1:12">
      <c r="A919" s="9" t="s">
        <v>2464</v>
      </c>
      <c r="B919" s="9" t="s">
        <v>2465</v>
      </c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 spans="1:12">
      <c r="A920" s="9" t="s">
        <v>2466</v>
      </c>
      <c r="B920" s="9" t="s">
        <v>2467</v>
      </c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 spans="1:12">
      <c r="A921" s="9" t="s">
        <v>2468</v>
      </c>
      <c r="B921" s="9" t="s">
        <v>2469</v>
      </c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 spans="1:12">
      <c r="A922" s="9" t="s">
        <v>2470</v>
      </c>
      <c r="B922" s="9" t="s">
        <v>2471</v>
      </c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 spans="1:12">
      <c r="A923" s="9" t="s">
        <v>2472</v>
      </c>
      <c r="B923" s="9" t="s">
        <v>2473</v>
      </c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 spans="1:12">
      <c r="A924" s="9" t="s">
        <v>2474</v>
      </c>
      <c r="B924" s="9" t="s">
        <v>2475</v>
      </c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 spans="1:12">
      <c r="A925" s="9" t="s">
        <v>2476</v>
      </c>
      <c r="B925" s="9" t="s">
        <v>2477</v>
      </c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 spans="1:12">
      <c r="A926" s="9" t="s">
        <v>2478</v>
      </c>
      <c r="B926" s="9" t="s">
        <v>2479</v>
      </c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 spans="1:12">
      <c r="A927" s="9" t="s">
        <v>2480</v>
      </c>
      <c r="B927" s="9" t="s">
        <v>2481</v>
      </c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 spans="1:12">
      <c r="A928" s="9" t="s">
        <v>2482</v>
      </c>
      <c r="B928" s="9" t="s">
        <v>2483</v>
      </c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 spans="1:12">
      <c r="A929" s="9" t="s">
        <v>2484</v>
      </c>
      <c r="B929" s="9" t="s">
        <v>2485</v>
      </c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 spans="1:12">
      <c r="A930" s="9" t="s">
        <v>2486</v>
      </c>
      <c r="B930" s="9" t="s">
        <v>2487</v>
      </c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 spans="1:12">
      <c r="A931" s="9" t="s">
        <v>2488</v>
      </c>
      <c r="B931" s="9" t="s">
        <v>2489</v>
      </c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 spans="1:12">
      <c r="A932" s="9" t="s">
        <v>2490</v>
      </c>
      <c r="B932" s="9" t="s">
        <v>2491</v>
      </c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 spans="1:12">
      <c r="A933" s="9" t="s">
        <v>2492</v>
      </c>
      <c r="B933" s="9" t="s">
        <v>2493</v>
      </c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 spans="1:12">
      <c r="A934" s="9" t="s">
        <v>2494</v>
      </c>
      <c r="B934" s="9" t="s">
        <v>2495</v>
      </c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 spans="1:12">
      <c r="A935" s="9" t="s">
        <v>2496</v>
      </c>
      <c r="B935" s="9" t="s">
        <v>2497</v>
      </c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 spans="1:12">
      <c r="A936" s="9" t="s">
        <v>2498</v>
      </c>
      <c r="B936" s="9" t="s">
        <v>2499</v>
      </c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 spans="1:12">
      <c r="A937" s="9" t="s">
        <v>2500</v>
      </c>
      <c r="B937" s="9" t="s">
        <v>2501</v>
      </c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 spans="1:12">
      <c r="A938" s="9" t="s">
        <v>2502</v>
      </c>
      <c r="B938" s="9" t="s">
        <v>2503</v>
      </c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 spans="1:12">
      <c r="A939" s="9" t="s">
        <v>2504</v>
      </c>
      <c r="B939" s="9" t="s">
        <v>2505</v>
      </c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 spans="1:12">
      <c r="A940" s="9" t="s">
        <v>2506</v>
      </c>
      <c r="B940" s="9" t="s">
        <v>2507</v>
      </c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 spans="1:12">
      <c r="A941" s="9" t="s">
        <v>2508</v>
      </c>
      <c r="B941" s="9" t="s">
        <v>2509</v>
      </c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 spans="1:12">
      <c r="A942" s="9" t="s">
        <v>2510</v>
      </c>
      <c r="B942" s="9" t="s">
        <v>2511</v>
      </c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 spans="1:12">
      <c r="A943" s="9" t="s">
        <v>2512</v>
      </c>
      <c r="B943" s="9" t="s">
        <v>2513</v>
      </c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 spans="1:12">
      <c r="A944" s="9" t="s">
        <v>2514</v>
      </c>
      <c r="B944" s="9" t="s">
        <v>2515</v>
      </c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 spans="1:12">
      <c r="A945" s="9" t="s">
        <v>2516</v>
      </c>
      <c r="B945" s="9" t="s">
        <v>2517</v>
      </c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 spans="1:12">
      <c r="A946" s="9" t="s">
        <v>2518</v>
      </c>
      <c r="B946" s="9" t="s">
        <v>2519</v>
      </c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 spans="1:12">
      <c r="A947" s="9" t="s">
        <v>2520</v>
      </c>
      <c r="B947" s="9" t="s">
        <v>2521</v>
      </c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 spans="1:12">
      <c r="A948" s="9" t="s">
        <v>2522</v>
      </c>
      <c r="B948" s="9" t="s">
        <v>2523</v>
      </c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 spans="1:12">
      <c r="A949" s="9" t="s">
        <v>2524</v>
      </c>
      <c r="B949" s="9" t="s">
        <v>2525</v>
      </c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 spans="1:12">
      <c r="A950" s="9" t="s">
        <v>2526</v>
      </c>
      <c r="B950" s="9" t="s">
        <v>2527</v>
      </c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 spans="1:12">
      <c r="A951" s="9" t="s">
        <v>2528</v>
      </c>
      <c r="B951" s="9" t="s">
        <v>2529</v>
      </c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 spans="1:12">
      <c r="A952" s="9" t="s">
        <v>2530</v>
      </c>
      <c r="B952" s="9" t="s">
        <v>2531</v>
      </c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 spans="1:12">
      <c r="A953" s="9" t="s">
        <v>2532</v>
      </c>
      <c r="B953" s="9" t="s">
        <v>2533</v>
      </c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 spans="1:12">
      <c r="A954" s="9" t="s">
        <v>2534</v>
      </c>
      <c r="B954" s="9" t="s">
        <v>2535</v>
      </c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 spans="1:12">
      <c r="A955" s="9" t="s">
        <v>2536</v>
      </c>
      <c r="B955" s="9" t="s">
        <v>2537</v>
      </c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 spans="1:12">
      <c r="A956" s="9" t="s">
        <v>2538</v>
      </c>
      <c r="B956" s="9" t="s">
        <v>2539</v>
      </c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 spans="1:12">
      <c r="A957" s="9" t="s">
        <v>2540</v>
      </c>
      <c r="B957" s="9" t="s">
        <v>2541</v>
      </c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 spans="1:12">
      <c r="A958" s="9" t="s">
        <v>2542</v>
      </c>
      <c r="B958" s="9" t="s">
        <v>2543</v>
      </c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 spans="1:12">
      <c r="A959" s="9" t="s">
        <v>2544</v>
      </c>
      <c r="B959" s="9" t="s">
        <v>2545</v>
      </c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 spans="1:12">
      <c r="A960" s="9" t="s">
        <v>2546</v>
      </c>
      <c r="B960" s="9" t="s">
        <v>2547</v>
      </c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 spans="1:12">
      <c r="A961" s="9" t="s">
        <v>2548</v>
      </c>
      <c r="B961" s="9" t="s">
        <v>2549</v>
      </c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 spans="1:12">
      <c r="A962" s="9" t="s">
        <v>2550</v>
      </c>
      <c r="B962" s="9" t="s">
        <v>2551</v>
      </c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 spans="1:12">
      <c r="A963" s="9" t="s">
        <v>2552</v>
      </c>
      <c r="B963" s="9" t="s">
        <v>2553</v>
      </c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 spans="1:12">
      <c r="A964" s="9" t="s">
        <v>2554</v>
      </c>
      <c r="B964" s="9" t="s">
        <v>2555</v>
      </c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 spans="1:12">
      <c r="A965" s="9" t="s">
        <v>2556</v>
      </c>
      <c r="B965" s="9" t="s">
        <v>2557</v>
      </c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 spans="1:12">
      <c r="A966" s="9" t="s">
        <v>2558</v>
      </c>
      <c r="B966" s="9" t="s">
        <v>2559</v>
      </c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 spans="1:12">
      <c r="A967" s="9" t="s">
        <v>2560</v>
      </c>
      <c r="B967" s="9" t="s">
        <v>2561</v>
      </c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 spans="1:12">
      <c r="A968" s="9" t="s">
        <v>2562</v>
      </c>
      <c r="B968" s="9" t="s">
        <v>2563</v>
      </c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 spans="1:12">
      <c r="A969" s="9" t="s">
        <v>2564</v>
      </c>
      <c r="B969" s="9" t="s">
        <v>2565</v>
      </c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 spans="1:12">
      <c r="A970" s="9" t="s">
        <v>2566</v>
      </c>
      <c r="B970" s="9" t="s">
        <v>2567</v>
      </c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 spans="1:12">
      <c r="A971" s="9" t="s">
        <v>2568</v>
      </c>
      <c r="B971" s="9" t="s">
        <v>2569</v>
      </c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 spans="1:12">
      <c r="A972" s="9" t="s">
        <v>2570</v>
      </c>
      <c r="B972" s="9" t="s">
        <v>2571</v>
      </c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 spans="1:12">
      <c r="A973" s="9" t="s">
        <v>2572</v>
      </c>
      <c r="B973" s="9" t="s">
        <v>2573</v>
      </c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 spans="1:12">
      <c r="A974" s="9" t="s">
        <v>2574</v>
      </c>
      <c r="B974" s="9" t="s">
        <v>2575</v>
      </c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 spans="1:12">
      <c r="A975" s="9" t="s">
        <v>2576</v>
      </c>
      <c r="B975" s="9" t="s">
        <v>2577</v>
      </c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 spans="1:12">
      <c r="A976" s="9" t="s">
        <v>2578</v>
      </c>
      <c r="B976" s="9" t="s">
        <v>2579</v>
      </c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 spans="1:12">
      <c r="A977" s="9" t="s">
        <v>2580</v>
      </c>
      <c r="B977" s="9" t="s">
        <v>2581</v>
      </c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 spans="1:12">
      <c r="A978" s="9" t="s">
        <v>2582</v>
      </c>
      <c r="B978" s="9" t="s">
        <v>2583</v>
      </c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 spans="1:12">
      <c r="A979" s="9" t="s">
        <v>2584</v>
      </c>
      <c r="B979" s="9" t="s">
        <v>2585</v>
      </c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 spans="1:12">
      <c r="A980" s="9" t="s">
        <v>2586</v>
      </c>
      <c r="B980" s="9" t="s">
        <v>2587</v>
      </c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 spans="1:12">
      <c r="A981" s="9" t="s">
        <v>2588</v>
      </c>
      <c r="B981" s="9" t="s">
        <v>2589</v>
      </c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 spans="1:12">
      <c r="A982" s="9" t="s">
        <v>2590</v>
      </c>
      <c r="B982" s="9" t="s">
        <v>2591</v>
      </c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 spans="1:12">
      <c r="A983" s="9" t="s">
        <v>2592</v>
      </c>
      <c r="B983" s="9" t="s">
        <v>2593</v>
      </c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 spans="1:12">
      <c r="A984" s="9" t="s">
        <v>2594</v>
      </c>
      <c r="B984" s="9" t="s">
        <v>2595</v>
      </c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 spans="1:12">
      <c r="A985" s="9" t="s">
        <v>2596</v>
      </c>
      <c r="B985" s="9" t="s">
        <v>2597</v>
      </c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 spans="1:12">
      <c r="A986" s="9" t="s">
        <v>2598</v>
      </c>
      <c r="B986" s="9" t="s">
        <v>2599</v>
      </c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 spans="1:12">
      <c r="A987" s="9" t="s">
        <v>2600</v>
      </c>
      <c r="B987" s="9" t="s">
        <v>2601</v>
      </c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 spans="1:12">
      <c r="A988" s="9" t="s">
        <v>2602</v>
      </c>
      <c r="B988" s="9" t="s">
        <v>2603</v>
      </c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 spans="1:12">
      <c r="A989" s="9" t="s">
        <v>2604</v>
      </c>
      <c r="B989" s="9" t="s">
        <v>2605</v>
      </c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 spans="1:12">
      <c r="A990" s="9" t="s">
        <v>2606</v>
      </c>
      <c r="B990" s="9" t="s">
        <v>2607</v>
      </c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 spans="1:12">
      <c r="A991" s="9" t="s">
        <v>2608</v>
      </c>
      <c r="B991" s="9" t="s">
        <v>2609</v>
      </c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 spans="1:12">
      <c r="A992" s="9" t="s">
        <v>2610</v>
      </c>
      <c r="B992" s="9" t="s">
        <v>2611</v>
      </c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 spans="1:12">
      <c r="A993" s="9" t="s">
        <v>2612</v>
      </c>
      <c r="B993" s="9" t="s">
        <v>2613</v>
      </c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 spans="1:12">
      <c r="A994" s="9" t="s">
        <v>2614</v>
      </c>
      <c r="B994" s="9" t="s">
        <v>2615</v>
      </c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 spans="1:12">
      <c r="A995" s="9" t="s">
        <v>2616</v>
      </c>
      <c r="B995" s="9" t="s">
        <v>2617</v>
      </c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 spans="1:12">
      <c r="A996" s="9" t="s">
        <v>2618</v>
      </c>
      <c r="B996" s="9" t="s">
        <v>2619</v>
      </c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 spans="1:12">
      <c r="A997" s="9" t="s">
        <v>2620</v>
      </c>
      <c r="B997" s="9" t="s">
        <v>2621</v>
      </c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 spans="1:12">
      <c r="A998" s="9" t="s">
        <v>2622</v>
      </c>
      <c r="B998" s="9" t="s">
        <v>2623</v>
      </c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 spans="1:12">
      <c r="A999" s="9" t="s">
        <v>2624</v>
      </c>
      <c r="B999" s="9" t="s">
        <v>2625</v>
      </c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  <row r="1000" spans="1:12">
      <c r="A1000" s="9" t="s">
        <v>2626</v>
      </c>
      <c r="B1000" s="9" t="s">
        <v>2627</v>
      </c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  <row r="1001" spans="1:12">
      <c r="A1001" s="9" t="s">
        <v>2628</v>
      </c>
      <c r="B1001" s="9" t="s">
        <v>2629</v>
      </c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</row>
    <row r="1002" spans="1:12">
      <c r="A1002" s="9" t="s">
        <v>2630</v>
      </c>
      <c r="B1002" s="9" t="s">
        <v>2631</v>
      </c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</row>
    <row r="1003" spans="1:12">
      <c r="A1003" s="9" t="s">
        <v>2632</v>
      </c>
      <c r="B1003" s="9" t="s">
        <v>2633</v>
      </c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</row>
    <row r="1004" spans="1:12">
      <c r="A1004" s="9" t="s">
        <v>2634</v>
      </c>
      <c r="B1004" s="9" t="s">
        <v>2635</v>
      </c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</row>
    <row r="1005" spans="1:12">
      <c r="A1005" s="9" t="s">
        <v>2636</v>
      </c>
      <c r="B1005" s="9" t="s">
        <v>2637</v>
      </c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</row>
    <row r="1006" spans="1:12">
      <c r="A1006" s="9" t="s">
        <v>2638</v>
      </c>
      <c r="B1006" s="9" t="s">
        <v>2639</v>
      </c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</row>
    <row r="1007" spans="1:12">
      <c r="A1007" s="9" t="s">
        <v>2640</v>
      </c>
      <c r="B1007" s="9" t="s">
        <v>2641</v>
      </c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</row>
    <row r="1008" spans="1:12">
      <c r="A1008" s="9" t="s">
        <v>2642</v>
      </c>
      <c r="B1008" s="9" t="s">
        <v>2643</v>
      </c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</row>
    <row r="1009" spans="1:12">
      <c r="A1009" s="9" t="s">
        <v>2644</v>
      </c>
      <c r="B1009" s="9" t="s">
        <v>2645</v>
      </c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</row>
    <row r="1010" spans="1:12">
      <c r="A1010" s="9" t="s">
        <v>2646</v>
      </c>
      <c r="B1010" s="9" t="s">
        <v>2647</v>
      </c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</row>
    <row r="1011" spans="1:12">
      <c r="A1011" s="9" t="s">
        <v>2648</v>
      </c>
      <c r="B1011" s="9" t="s">
        <v>2649</v>
      </c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</row>
    <row r="1012" spans="1:12">
      <c r="A1012" s="9" t="s">
        <v>2650</v>
      </c>
      <c r="B1012" s="9" t="s">
        <v>2651</v>
      </c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</row>
    <row r="1013" spans="1:12">
      <c r="A1013" s="9" t="s">
        <v>2652</v>
      </c>
      <c r="B1013" s="9" t="s">
        <v>2653</v>
      </c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</row>
    <row r="1014" spans="1:12">
      <c r="A1014" s="9" t="s">
        <v>2654</v>
      </c>
      <c r="B1014" s="9" t="s">
        <v>2655</v>
      </c>
      <c r="C1014" s="10"/>
      <c r="D1014" s="10"/>
      <c r="E1014" s="10"/>
      <c r="F1014" s="10"/>
      <c r="G1014" s="10">
        <v>2251427.4700000002</v>
      </c>
      <c r="H1014" s="10">
        <v>2251427.4700000002</v>
      </c>
      <c r="I1014" s="10">
        <v>11415969.949999999</v>
      </c>
      <c r="J1014" s="10">
        <v>11415969.949999999</v>
      </c>
      <c r="K1014" s="10"/>
      <c r="L1014" s="10"/>
    </row>
    <row r="1015" spans="1:12">
      <c r="A1015" s="9" t="s">
        <v>2656</v>
      </c>
      <c r="B1015" s="9" t="s">
        <v>2657</v>
      </c>
      <c r="C1015" s="10"/>
      <c r="D1015" s="10"/>
      <c r="E1015" s="10"/>
      <c r="F1015" s="10"/>
      <c r="G1015" s="10">
        <v>662976.78</v>
      </c>
      <c r="H1015" s="10">
        <v>662976.78</v>
      </c>
      <c r="I1015" s="10">
        <v>4930208.58</v>
      </c>
      <c r="J1015" s="10">
        <v>4930208.58</v>
      </c>
      <c r="K1015" s="10"/>
      <c r="L1015" s="10"/>
    </row>
    <row r="1016" spans="1:12">
      <c r="A1016" s="9" t="s">
        <v>2658</v>
      </c>
      <c r="B1016" s="9" t="s">
        <v>2659</v>
      </c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</row>
    <row r="1017" spans="1:12">
      <c r="A1017" s="9" t="s">
        <v>2660</v>
      </c>
      <c r="B1017" s="9" t="s">
        <v>2661</v>
      </c>
      <c r="C1017" s="10"/>
      <c r="D1017" s="10"/>
      <c r="E1017" s="10"/>
      <c r="F1017" s="10"/>
      <c r="G1017" s="10">
        <v>662976.78</v>
      </c>
      <c r="H1017" s="10">
        <v>662976.78</v>
      </c>
      <c r="I1017" s="10">
        <v>4930208.58</v>
      </c>
      <c r="J1017" s="10">
        <v>4930208.58</v>
      </c>
      <c r="K1017" s="10"/>
      <c r="L1017" s="10"/>
    </row>
    <row r="1018" spans="1:12">
      <c r="A1018" s="9" t="s">
        <v>2662</v>
      </c>
      <c r="B1018" s="9" t="s">
        <v>2663</v>
      </c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</row>
    <row r="1019" spans="1:12">
      <c r="A1019" s="9" t="s">
        <v>2664</v>
      </c>
      <c r="B1019" s="9" t="s">
        <v>2665</v>
      </c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</row>
    <row r="1020" spans="1:12">
      <c r="A1020" s="9" t="s">
        <v>2666</v>
      </c>
      <c r="B1020" s="9" t="s">
        <v>2667</v>
      </c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</row>
    <row r="1021" spans="1:12">
      <c r="A1021" s="9" t="s">
        <v>2668</v>
      </c>
      <c r="B1021" s="9" t="s">
        <v>2669</v>
      </c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</row>
    <row r="1022" spans="1:12">
      <c r="A1022" s="9" t="s">
        <v>2670</v>
      </c>
      <c r="B1022" s="9" t="s">
        <v>2671</v>
      </c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</row>
    <row r="1023" spans="1:12">
      <c r="A1023" s="9" t="s">
        <v>2672</v>
      </c>
      <c r="B1023" s="9" t="s">
        <v>2673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</row>
    <row r="1024" spans="1:12">
      <c r="A1024" s="9" t="s">
        <v>2674</v>
      </c>
      <c r="B1024" s="9" t="s">
        <v>2675</v>
      </c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</row>
    <row r="1025" spans="1:12">
      <c r="A1025" s="9" t="s">
        <v>2676</v>
      </c>
      <c r="B1025" s="9" t="s">
        <v>2677</v>
      </c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</row>
    <row r="1026" spans="1:12">
      <c r="A1026" s="9" t="s">
        <v>2678</v>
      </c>
      <c r="B1026" s="9" t="s">
        <v>2679</v>
      </c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</row>
    <row r="1027" spans="1:12">
      <c r="A1027" s="9" t="s">
        <v>2680</v>
      </c>
      <c r="B1027" s="9" t="s">
        <v>2681</v>
      </c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</row>
    <row r="1028" spans="1:12">
      <c r="A1028" s="9" t="s">
        <v>2682</v>
      </c>
      <c r="B1028" s="9" t="s">
        <v>2683</v>
      </c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</row>
    <row r="1029" spans="1:12">
      <c r="A1029" s="9" t="s">
        <v>2684</v>
      </c>
      <c r="B1029" s="9" t="s">
        <v>2685</v>
      </c>
      <c r="C1029" s="10"/>
      <c r="D1029" s="10"/>
      <c r="E1029" s="10"/>
      <c r="F1029" s="10"/>
      <c r="G1029" s="10">
        <v>1588450.69</v>
      </c>
      <c r="H1029" s="10">
        <v>1588450.69</v>
      </c>
      <c r="I1029" s="10">
        <v>6485761.3700000001</v>
      </c>
      <c r="J1029" s="10">
        <v>6485761.3700000001</v>
      </c>
      <c r="K1029" s="10"/>
      <c r="L1029" s="10"/>
    </row>
    <row r="1030" spans="1:12">
      <c r="A1030" s="9" t="s">
        <v>2686</v>
      </c>
      <c r="B1030" s="9" t="s">
        <v>2687</v>
      </c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</row>
    <row r="1031" spans="1:12">
      <c r="A1031" s="9" t="s">
        <v>2688</v>
      </c>
      <c r="B1031" s="9" t="s">
        <v>2689</v>
      </c>
      <c r="C1031" s="10"/>
      <c r="D1031" s="10"/>
      <c r="E1031" s="10"/>
      <c r="F1031" s="10"/>
      <c r="G1031" s="10">
        <v>1588450.69</v>
      </c>
      <c r="H1031" s="10">
        <v>1588450.69</v>
      </c>
      <c r="I1031" s="10">
        <v>6485761.3700000001</v>
      </c>
      <c r="J1031" s="10">
        <v>6485761.3700000001</v>
      </c>
      <c r="K1031" s="10"/>
      <c r="L1031" s="10"/>
    </row>
    <row r="1032" spans="1:12">
      <c r="A1032" s="9" t="s">
        <v>2690</v>
      </c>
      <c r="B1032" s="9" t="s">
        <v>2691</v>
      </c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</row>
    <row r="1033" spans="1:12">
      <c r="A1033" s="9" t="s">
        <v>2692</v>
      </c>
      <c r="B1033" s="9" t="s">
        <v>2693</v>
      </c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</row>
    <row r="1034" spans="1:12">
      <c r="A1034" s="9" t="s">
        <v>2694</v>
      </c>
      <c r="B1034" s="9" t="s">
        <v>2695</v>
      </c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</row>
    <row r="1035" spans="1:12">
      <c r="A1035" s="9" t="s">
        <v>2696</v>
      </c>
      <c r="B1035" s="9" t="s">
        <v>2697</v>
      </c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</row>
    <row r="1036" spans="1:12">
      <c r="A1036" s="9" t="s">
        <v>2698</v>
      </c>
      <c r="B1036" s="9" t="s">
        <v>2699</v>
      </c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</row>
    <row r="1037" spans="1:12">
      <c r="A1037" s="9" t="s">
        <v>2700</v>
      </c>
      <c r="B1037" s="9" t="s">
        <v>2701</v>
      </c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</row>
    <row r="1038" spans="1:12">
      <c r="A1038" s="9" t="s">
        <v>2702</v>
      </c>
      <c r="B1038" s="9" t="s">
        <v>2703</v>
      </c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</row>
    <row r="1039" spans="1:12">
      <c r="A1039" s="9" t="s">
        <v>2704</v>
      </c>
      <c r="B1039" s="9" t="s">
        <v>2705</v>
      </c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</row>
    <row r="1040" spans="1:12">
      <c r="A1040" s="9" t="s">
        <v>2706</v>
      </c>
      <c r="B1040" s="9" t="s">
        <v>2707</v>
      </c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</row>
    <row r="1041" spans="1:12">
      <c r="A1041" s="9" t="s">
        <v>2708</v>
      </c>
      <c r="B1041" s="9" t="s">
        <v>2709</v>
      </c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</row>
    <row r="1042" spans="1:12">
      <c r="A1042" s="9" t="s">
        <v>2710</v>
      </c>
      <c r="B1042" s="9" t="s">
        <v>2711</v>
      </c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</row>
    <row r="1043" spans="1:12">
      <c r="A1043" s="9" t="s">
        <v>2712</v>
      </c>
      <c r="B1043" s="9" t="s">
        <v>2713</v>
      </c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</row>
    <row r="1044" spans="1:12">
      <c r="A1044" s="9" t="s">
        <v>2714</v>
      </c>
      <c r="B1044" s="9" t="s">
        <v>2715</v>
      </c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</row>
    <row r="1045" spans="1:12">
      <c r="A1045" s="9" t="s">
        <v>2716</v>
      </c>
      <c r="B1045" s="9" t="s">
        <v>2717</v>
      </c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</row>
    <row r="1046" spans="1:12">
      <c r="A1046" s="9" t="s">
        <v>2718</v>
      </c>
      <c r="B1046" s="9" t="s">
        <v>2719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</row>
    <row r="1047" spans="1:12">
      <c r="A1047" s="9" t="s">
        <v>2720</v>
      </c>
      <c r="B1047" s="9" t="s">
        <v>2721</v>
      </c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</row>
    <row r="1048" spans="1:12">
      <c r="A1048" s="9" t="s">
        <v>2722</v>
      </c>
      <c r="B1048" s="9" t="s">
        <v>2723</v>
      </c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</row>
    <row r="1049" spans="1:12">
      <c r="A1049" s="9" t="s">
        <v>2724</v>
      </c>
      <c r="B1049" s="9" t="s">
        <v>2725</v>
      </c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</row>
    <row r="1050" spans="1:12">
      <c r="A1050" s="9" t="s">
        <v>2726</v>
      </c>
      <c r="B1050" s="9" t="s">
        <v>2727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</row>
    <row r="1051" spans="1:12">
      <c r="A1051" s="9" t="s">
        <v>2728</v>
      </c>
      <c r="B1051" s="9" t="s">
        <v>2729</v>
      </c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</row>
    <row r="1052" spans="1:12">
      <c r="A1052" s="9" t="s">
        <v>2730</v>
      </c>
      <c r="B1052" s="9" t="s">
        <v>2731</v>
      </c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</row>
    <row r="1053" spans="1:12">
      <c r="A1053" s="9" t="s">
        <v>2732</v>
      </c>
      <c r="B1053" s="9" t="s">
        <v>2733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</row>
    <row r="1054" spans="1:12">
      <c r="A1054" s="9" t="s">
        <v>2734</v>
      </c>
      <c r="B1054" s="9" t="s">
        <v>2735</v>
      </c>
      <c r="C1054" s="10"/>
      <c r="D1054" s="10"/>
      <c r="E1054" s="10"/>
      <c r="F1054" s="10"/>
      <c r="G1054" s="10"/>
      <c r="H1054" s="10"/>
      <c r="I1054" s="10">
        <v>353982.3</v>
      </c>
      <c r="J1054" s="10">
        <v>353982.3</v>
      </c>
      <c r="K1054" s="10"/>
      <c r="L1054" s="10"/>
    </row>
    <row r="1055" spans="1:12">
      <c r="A1055" s="9" t="s">
        <v>2736</v>
      </c>
      <c r="B1055" s="9" t="s">
        <v>2737</v>
      </c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</row>
    <row r="1056" spans="1:12">
      <c r="A1056" s="9" t="s">
        <v>2738</v>
      </c>
      <c r="B1056" s="9" t="s">
        <v>2739</v>
      </c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</row>
    <row r="1057" spans="1:12">
      <c r="A1057" s="9" t="s">
        <v>2740</v>
      </c>
      <c r="B1057" s="9" t="s">
        <v>2741</v>
      </c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</row>
    <row r="1058" spans="1:12">
      <c r="A1058" s="9" t="s">
        <v>2742</v>
      </c>
      <c r="B1058" s="9" t="s">
        <v>2743</v>
      </c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</row>
    <row r="1059" spans="1:12">
      <c r="A1059" s="9" t="s">
        <v>2744</v>
      </c>
      <c r="B1059" s="9" t="s">
        <v>2745</v>
      </c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</row>
    <row r="1060" spans="1:12">
      <c r="A1060" s="9" t="s">
        <v>2746</v>
      </c>
      <c r="B1060" s="9" t="s">
        <v>2747</v>
      </c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</row>
    <row r="1061" spans="1:12">
      <c r="A1061" s="9" t="s">
        <v>2748</v>
      </c>
      <c r="B1061" s="9" t="s">
        <v>2749</v>
      </c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</row>
    <row r="1062" spans="1:12">
      <c r="A1062" s="9" t="s">
        <v>2750</v>
      </c>
      <c r="B1062" s="9" t="s">
        <v>2751</v>
      </c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</row>
    <row r="1063" spans="1:12">
      <c r="A1063" s="9" t="s">
        <v>2752</v>
      </c>
      <c r="B1063" s="9" t="s">
        <v>2753</v>
      </c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</row>
    <row r="1064" spans="1:12">
      <c r="A1064" s="9" t="s">
        <v>2754</v>
      </c>
      <c r="B1064" s="9" t="s">
        <v>2755</v>
      </c>
      <c r="C1064" s="10"/>
      <c r="D1064" s="10"/>
      <c r="E1064" s="10"/>
      <c r="F1064" s="10"/>
      <c r="G1064" s="10"/>
      <c r="H1064" s="10"/>
      <c r="I1064" s="10">
        <v>353982.3</v>
      </c>
      <c r="J1064" s="10">
        <v>353982.3</v>
      </c>
      <c r="K1064" s="10"/>
      <c r="L1064" s="10"/>
    </row>
    <row r="1065" spans="1:12">
      <c r="A1065" s="9" t="s">
        <v>2756</v>
      </c>
      <c r="B1065" s="9" t="s">
        <v>2757</v>
      </c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</row>
    <row r="1066" spans="1:12">
      <c r="A1066" s="9" t="s">
        <v>2758</v>
      </c>
      <c r="B1066" s="9" t="s">
        <v>2759</v>
      </c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</row>
    <row r="1067" spans="1:12">
      <c r="A1067" s="9" t="s">
        <v>2760</v>
      </c>
      <c r="B1067" s="9" t="s">
        <v>2761</v>
      </c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</row>
    <row r="1068" spans="1:12">
      <c r="A1068" s="9" t="s">
        <v>2762</v>
      </c>
      <c r="B1068" s="9" t="s">
        <v>2763</v>
      </c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</row>
    <row r="1069" spans="1:12">
      <c r="A1069" s="9" t="s">
        <v>2764</v>
      </c>
      <c r="B1069" s="9" t="s">
        <v>2765</v>
      </c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</row>
    <row r="1070" spans="1:12">
      <c r="A1070" s="9" t="s">
        <v>2766</v>
      </c>
      <c r="B1070" s="9" t="s">
        <v>2767</v>
      </c>
      <c r="C1070" s="10"/>
      <c r="D1070" s="10"/>
      <c r="E1070" s="10"/>
      <c r="F1070" s="10"/>
      <c r="G1070" s="10"/>
      <c r="H1070" s="10"/>
      <c r="I1070" s="10">
        <v>353982.3</v>
      </c>
      <c r="J1070" s="10">
        <v>353982.3</v>
      </c>
      <c r="K1070" s="10"/>
      <c r="L1070" s="10"/>
    </row>
    <row r="1071" spans="1:12">
      <c r="A1071" s="9" t="s">
        <v>2768</v>
      </c>
      <c r="B1071" s="9" t="s">
        <v>2769</v>
      </c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</row>
    <row r="1072" spans="1:12">
      <c r="A1072" s="9" t="s">
        <v>2770</v>
      </c>
      <c r="B1072" s="9" t="s">
        <v>2771</v>
      </c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</row>
    <row r="1073" spans="1:12">
      <c r="A1073" s="9" t="s">
        <v>2772</v>
      </c>
      <c r="B1073" s="9" t="s">
        <v>2773</v>
      </c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</row>
    <row r="1074" spans="1:12">
      <c r="A1074" s="9" t="s">
        <v>2774</v>
      </c>
      <c r="B1074" s="9" t="s">
        <v>2775</v>
      </c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</row>
    <row r="1075" spans="1:12">
      <c r="A1075" s="9" t="s">
        <v>2776</v>
      </c>
      <c r="B1075" s="9" t="s">
        <v>2777</v>
      </c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</row>
    <row r="1076" spans="1:12">
      <c r="A1076" s="9" t="s">
        <v>2778</v>
      </c>
      <c r="B1076" s="9" t="s">
        <v>2779</v>
      </c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</row>
    <row r="1077" spans="1:12">
      <c r="A1077" s="9" t="s">
        <v>2780</v>
      </c>
      <c r="B1077" s="9" t="s">
        <v>2781</v>
      </c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</row>
    <row r="1078" spans="1:12">
      <c r="A1078" s="9" t="s">
        <v>2782</v>
      </c>
      <c r="B1078" s="9" t="s">
        <v>2783</v>
      </c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</row>
    <row r="1079" spans="1:12">
      <c r="A1079" s="9" t="s">
        <v>2784</v>
      </c>
      <c r="B1079" s="9" t="s">
        <v>2785</v>
      </c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</row>
    <row r="1080" spans="1:12">
      <c r="A1080" s="9" t="s">
        <v>2786</v>
      </c>
      <c r="B1080" s="9" t="s">
        <v>2787</v>
      </c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</row>
    <row r="1081" spans="1:12">
      <c r="A1081" s="9" t="s">
        <v>2788</v>
      </c>
      <c r="B1081" s="9" t="s">
        <v>2789</v>
      </c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</row>
    <row r="1082" spans="1:12">
      <c r="A1082" s="9" t="s">
        <v>2790</v>
      </c>
      <c r="B1082" s="9" t="s">
        <v>2791</v>
      </c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</row>
    <row r="1083" spans="1:12">
      <c r="A1083" s="9" t="s">
        <v>2792</v>
      </c>
      <c r="B1083" s="9" t="s">
        <v>2793</v>
      </c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</row>
    <row r="1084" spans="1:12">
      <c r="A1084" s="9" t="s">
        <v>2794</v>
      </c>
      <c r="B1084" s="9" t="s">
        <v>2795</v>
      </c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</row>
    <row r="1085" spans="1:12">
      <c r="A1085" s="9" t="s">
        <v>2796</v>
      </c>
      <c r="B1085" s="9" t="s">
        <v>2797</v>
      </c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</row>
    <row r="1086" spans="1:12">
      <c r="A1086" s="9" t="s">
        <v>2798</v>
      </c>
      <c r="B1086" s="9" t="s">
        <v>2799</v>
      </c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</row>
    <row r="1087" spans="1:12">
      <c r="A1087" s="9" t="s">
        <v>2800</v>
      </c>
      <c r="B1087" s="9" t="s">
        <v>2801</v>
      </c>
      <c r="C1087" s="10"/>
      <c r="D1087" s="10"/>
      <c r="E1087" s="10"/>
      <c r="F1087" s="10"/>
      <c r="G1087" s="10"/>
      <c r="H1087" s="10"/>
      <c r="I1087" s="10">
        <v>160000</v>
      </c>
      <c r="J1087" s="10">
        <v>160000</v>
      </c>
      <c r="K1087" s="10"/>
      <c r="L1087" s="10"/>
    </row>
    <row r="1088" spans="1:12">
      <c r="A1088" s="9" t="s">
        <v>2802</v>
      </c>
      <c r="B1088" s="9" t="s">
        <v>2803</v>
      </c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</row>
    <row r="1089" spans="1:12">
      <c r="A1089" s="9" t="s">
        <v>2804</v>
      </c>
      <c r="B1089" s="9" t="s">
        <v>2805</v>
      </c>
      <c r="C1089" s="10"/>
      <c r="D1089" s="10"/>
      <c r="E1089" s="10"/>
      <c r="F1089" s="10"/>
      <c r="G1089" s="10"/>
      <c r="H1089" s="10"/>
      <c r="I1089" s="10">
        <v>160000</v>
      </c>
      <c r="J1089" s="10">
        <v>160000</v>
      </c>
      <c r="K1089" s="10"/>
      <c r="L1089" s="10"/>
    </row>
    <row r="1090" spans="1:12">
      <c r="A1090" s="9" t="s">
        <v>2806</v>
      </c>
      <c r="B1090" s="9" t="s">
        <v>2807</v>
      </c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</row>
    <row r="1091" spans="1:12">
      <c r="A1091" s="9" t="s">
        <v>2808</v>
      </c>
      <c r="B1091" s="9" t="s">
        <v>2809</v>
      </c>
      <c r="C1091" s="10"/>
      <c r="D1091" s="10"/>
      <c r="E1091" s="10"/>
      <c r="F1091" s="10"/>
      <c r="G1091" s="10"/>
      <c r="H1091" s="10"/>
      <c r="I1091" s="10">
        <v>0.92</v>
      </c>
      <c r="J1091" s="10">
        <v>0.92</v>
      </c>
      <c r="K1091" s="10"/>
      <c r="L1091" s="10"/>
    </row>
    <row r="1092" spans="1:12">
      <c r="A1092" s="9" t="s">
        <v>2810</v>
      </c>
      <c r="B1092" s="9" t="s">
        <v>2811</v>
      </c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</row>
    <row r="1093" spans="1:12">
      <c r="A1093" s="9" t="s">
        <v>2812</v>
      </c>
      <c r="B1093" s="9" t="s">
        <v>2813</v>
      </c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</row>
    <row r="1094" spans="1:12">
      <c r="A1094" s="9" t="s">
        <v>2814</v>
      </c>
      <c r="B1094" s="9" t="s">
        <v>2815</v>
      </c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</row>
    <row r="1095" spans="1:12">
      <c r="A1095" s="9" t="s">
        <v>2816</v>
      </c>
      <c r="B1095" s="9" t="s">
        <v>2817</v>
      </c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</row>
    <row r="1096" spans="1:12">
      <c r="A1096" s="9" t="s">
        <v>2818</v>
      </c>
      <c r="B1096" s="9" t="s">
        <v>2819</v>
      </c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</row>
    <row r="1097" spans="1:12">
      <c r="A1097" s="9" t="s">
        <v>2820</v>
      </c>
      <c r="B1097" s="9" t="s">
        <v>2821</v>
      </c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</row>
    <row r="1098" spans="1:12">
      <c r="A1098" s="9" t="s">
        <v>2822</v>
      </c>
      <c r="B1098" s="9" t="s">
        <v>2823</v>
      </c>
      <c r="C1098" s="10"/>
      <c r="D1098" s="10"/>
      <c r="E1098" s="10"/>
      <c r="F1098" s="10"/>
      <c r="G1098" s="10"/>
      <c r="H1098" s="10"/>
      <c r="I1098" s="10">
        <v>0.92</v>
      </c>
      <c r="J1098" s="10">
        <v>0.92</v>
      </c>
      <c r="K1098" s="10"/>
      <c r="L1098" s="10"/>
    </row>
    <row r="1099" spans="1:12">
      <c r="A1099" s="9" t="s">
        <v>2824</v>
      </c>
      <c r="B1099" s="9" t="s">
        <v>2825</v>
      </c>
      <c r="C1099" s="10"/>
      <c r="D1099" s="10"/>
      <c r="E1099" s="10"/>
      <c r="F1099" s="10"/>
      <c r="G1099" s="10">
        <v>681017.85</v>
      </c>
      <c r="H1099" s="10">
        <v>681017.85</v>
      </c>
      <c r="I1099" s="10">
        <v>6839474.1799999997</v>
      </c>
      <c r="J1099" s="10">
        <v>6839474.1799999997</v>
      </c>
      <c r="K1099" s="10"/>
      <c r="L1099" s="10"/>
    </row>
    <row r="1100" spans="1:12">
      <c r="A1100" s="9" t="s">
        <v>2826</v>
      </c>
      <c r="B1100" s="9" t="s">
        <v>2827</v>
      </c>
      <c r="C1100" s="10"/>
      <c r="D1100" s="10"/>
      <c r="E1100" s="10"/>
      <c r="F1100" s="10"/>
      <c r="G1100" s="10">
        <v>62958.71</v>
      </c>
      <c r="H1100" s="10">
        <v>62958.71</v>
      </c>
      <c r="I1100" s="10">
        <v>1032363.87</v>
      </c>
      <c r="J1100" s="10">
        <v>1032363.87</v>
      </c>
      <c r="K1100" s="10"/>
      <c r="L1100" s="10"/>
    </row>
    <row r="1101" spans="1:12">
      <c r="A1101" s="9" t="s">
        <v>2828</v>
      </c>
      <c r="B1101" s="9" t="s">
        <v>2829</v>
      </c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</row>
    <row r="1102" spans="1:12">
      <c r="A1102" s="9" t="s">
        <v>2830</v>
      </c>
      <c r="B1102" s="9" t="s">
        <v>2831</v>
      </c>
      <c r="C1102" s="10"/>
      <c r="D1102" s="10"/>
      <c r="E1102" s="10"/>
      <c r="F1102" s="10"/>
      <c r="G1102" s="10">
        <v>62958.71</v>
      </c>
      <c r="H1102" s="10">
        <v>62958.71</v>
      </c>
      <c r="I1102" s="10">
        <v>1032363.87</v>
      </c>
      <c r="J1102" s="10">
        <v>1032363.87</v>
      </c>
      <c r="K1102" s="10"/>
      <c r="L1102" s="10"/>
    </row>
    <row r="1103" spans="1:12">
      <c r="A1103" s="9" t="s">
        <v>2832</v>
      </c>
      <c r="B1103" s="9" t="s">
        <v>2833</v>
      </c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</row>
    <row r="1104" spans="1:12">
      <c r="A1104" s="9" t="s">
        <v>2834</v>
      </c>
      <c r="B1104" s="9" t="s">
        <v>2835</v>
      </c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</row>
    <row r="1105" spans="1:12">
      <c r="A1105" s="9" t="s">
        <v>2836</v>
      </c>
      <c r="B1105" s="9" t="s">
        <v>2837</v>
      </c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</row>
    <row r="1106" spans="1:12">
      <c r="A1106" s="9" t="s">
        <v>2838</v>
      </c>
      <c r="B1106" s="9" t="s">
        <v>2839</v>
      </c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</row>
    <row r="1107" spans="1:12">
      <c r="A1107" s="9" t="s">
        <v>2840</v>
      </c>
      <c r="B1107" s="9" t="s">
        <v>2841</v>
      </c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</row>
    <row r="1108" spans="1:12">
      <c r="A1108" s="9" t="s">
        <v>2842</v>
      </c>
      <c r="B1108" s="9" t="s">
        <v>2843</v>
      </c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</row>
    <row r="1109" spans="1:12">
      <c r="A1109" s="9" t="s">
        <v>2844</v>
      </c>
      <c r="B1109" s="9" t="s">
        <v>2845</v>
      </c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</row>
    <row r="1110" spans="1:12">
      <c r="A1110" s="9" t="s">
        <v>2846</v>
      </c>
      <c r="B1110" s="9" t="s">
        <v>2847</v>
      </c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</row>
    <row r="1111" spans="1:12">
      <c r="A1111" s="9" t="s">
        <v>2848</v>
      </c>
      <c r="B1111" s="9" t="s">
        <v>2849</v>
      </c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</row>
    <row r="1112" spans="1:12">
      <c r="A1112" s="9" t="s">
        <v>2850</v>
      </c>
      <c r="B1112" s="9" t="s">
        <v>2851</v>
      </c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</row>
    <row r="1113" spans="1:12">
      <c r="A1113" s="9" t="s">
        <v>2852</v>
      </c>
      <c r="B1113" s="9" t="s">
        <v>2853</v>
      </c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</row>
    <row r="1114" spans="1:12">
      <c r="A1114" s="9" t="s">
        <v>2854</v>
      </c>
      <c r="B1114" s="9" t="s">
        <v>2855</v>
      </c>
      <c r="C1114" s="10"/>
      <c r="D1114" s="10"/>
      <c r="E1114" s="10"/>
      <c r="F1114" s="10"/>
      <c r="G1114" s="10">
        <v>618059.14</v>
      </c>
      <c r="H1114" s="10">
        <v>618059.14</v>
      </c>
      <c r="I1114" s="10">
        <v>5807110.3099999996</v>
      </c>
      <c r="J1114" s="10">
        <v>5807110.3099999996</v>
      </c>
      <c r="K1114" s="10"/>
      <c r="L1114" s="10"/>
    </row>
    <row r="1115" spans="1:12">
      <c r="A1115" s="9" t="s">
        <v>2856</v>
      </c>
      <c r="B1115" s="9" t="s">
        <v>2857</v>
      </c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</row>
    <row r="1116" spans="1:12">
      <c r="A1116" s="9" t="s">
        <v>2858</v>
      </c>
      <c r="B1116" s="9" t="s">
        <v>2859</v>
      </c>
      <c r="C1116" s="10"/>
      <c r="D1116" s="10"/>
      <c r="E1116" s="10"/>
      <c r="F1116" s="10"/>
      <c r="G1116" s="10">
        <v>53049.37</v>
      </c>
      <c r="H1116" s="10">
        <v>53049.37</v>
      </c>
      <c r="I1116" s="10">
        <v>722022.38</v>
      </c>
      <c r="J1116" s="10">
        <v>722022.38</v>
      </c>
      <c r="K1116" s="10"/>
      <c r="L1116" s="10"/>
    </row>
    <row r="1117" spans="1:12">
      <c r="A1117" s="9" t="s">
        <v>2860</v>
      </c>
      <c r="B1117" s="9" t="s">
        <v>2861</v>
      </c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</row>
    <row r="1118" spans="1:12">
      <c r="A1118" s="9" t="s">
        <v>2862</v>
      </c>
      <c r="B1118" s="9" t="s">
        <v>2863</v>
      </c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</row>
    <row r="1119" spans="1:12">
      <c r="A1119" s="9" t="s">
        <v>2864</v>
      </c>
      <c r="B1119" s="9" t="s">
        <v>2865</v>
      </c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</row>
    <row r="1120" spans="1:12">
      <c r="A1120" s="9" t="s">
        <v>2866</v>
      </c>
      <c r="B1120" s="9" t="s">
        <v>2867</v>
      </c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</row>
    <row r="1121" spans="1:12">
      <c r="A1121" s="9" t="s">
        <v>2868</v>
      </c>
      <c r="B1121" s="9" t="s">
        <v>2869</v>
      </c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</row>
    <row r="1122" spans="1:12">
      <c r="A1122" s="9" t="s">
        <v>2870</v>
      </c>
      <c r="B1122" s="9" t="s">
        <v>2871</v>
      </c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</row>
    <row r="1123" spans="1:12">
      <c r="A1123" s="9" t="s">
        <v>2872</v>
      </c>
      <c r="B1123" s="9" t="s">
        <v>2873</v>
      </c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</row>
    <row r="1124" spans="1:12">
      <c r="A1124" s="9" t="s">
        <v>2874</v>
      </c>
      <c r="B1124" s="9" t="s">
        <v>2875</v>
      </c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</row>
    <row r="1125" spans="1:12">
      <c r="A1125" s="9" t="s">
        <v>2876</v>
      </c>
      <c r="B1125" s="9" t="s">
        <v>2877</v>
      </c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</row>
    <row r="1126" spans="1:12">
      <c r="A1126" s="9" t="s">
        <v>2878</v>
      </c>
      <c r="B1126" s="9" t="s">
        <v>2879</v>
      </c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</row>
    <row r="1127" spans="1:12">
      <c r="A1127" s="9" t="s">
        <v>2880</v>
      </c>
      <c r="B1127" s="9" t="s">
        <v>2881</v>
      </c>
      <c r="C1127" s="10"/>
      <c r="D1127" s="10"/>
      <c r="E1127" s="10"/>
      <c r="F1127" s="10"/>
      <c r="G1127" s="10">
        <v>565009.77</v>
      </c>
      <c r="H1127" s="10">
        <v>565009.77</v>
      </c>
      <c r="I1127" s="10">
        <v>5085087.93</v>
      </c>
      <c r="J1127" s="10">
        <v>5085087.93</v>
      </c>
      <c r="K1127" s="10"/>
      <c r="L1127" s="10"/>
    </row>
    <row r="1128" spans="1:12">
      <c r="A1128" s="9" t="s">
        <v>2882</v>
      </c>
      <c r="B1128" s="9" t="s">
        <v>2883</v>
      </c>
      <c r="C1128" s="10"/>
      <c r="D1128" s="10"/>
      <c r="E1128" s="10"/>
      <c r="F1128" s="10"/>
      <c r="G1128" s="10"/>
      <c r="H1128" s="10"/>
      <c r="I1128" s="10">
        <v>176991.15</v>
      </c>
      <c r="J1128" s="10">
        <v>176991.15</v>
      </c>
      <c r="K1128" s="10"/>
      <c r="L1128" s="10"/>
    </row>
    <row r="1129" spans="1:12">
      <c r="A1129" s="9" t="s">
        <v>2884</v>
      </c>
      <c r="B1129" s="9" t="s">
        <v>2885</v>
      </c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</row>
    <row r="1130" spans="1:12">
      <c r="A1130" s="9" t="s">
        <v>2886</v>
      </c>
      <c r="B1130" s="9" t="s">
        <v>2887</v>
      </c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</row>
    <row r="1131" spans="1:12">
      <c r="A1131" s="9" t="s">
        <v>2888</v>
      </c>
      <c r="B1131" s="9" t="s">
        <v>2889</v>
      </c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</row>
    <row r="1132" spans="1:12">
      <c r="A1132" s="9" t="s">
        <v>2890</v>
      </c>
      <c r="B1132" s="9" t="s">
        <v>2891</v>
      </c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</row>
    <row r="1133" spans="1:12">
      <c r="A1133" s="9" t="s">
        <v>2892</v>
      </c>
      <c r="B1133" s="9" t="s">
        <v>2893</v>
      </c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</row>
    <row r="1134" spans="1:12">
      <c r="A1134" s="9" t="s">
        <v>2894</v>
      </c>
      <c r="B1134" s="9" t="s">
        <v>2895</v>
      </c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</row>
    <row r="1135" spans="1:12">
      <c r="A1135" s="9" t="s">
        <v>2896</v>
      </c>
      <c r="B1135" s="9" t="s">
        <v>2897</v>
      </c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</row>
    <row r="1136" spans="1:12">
      <c r="A1136" s="9" t="s">
        <v>2898</v>
      </c>
      <c r="B1136" s="9" t="s">
        <v>2899</v>
      </c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</row>
    <row r="1137" spans="1:12">
      <c r="A1137" s="9" t="s">
        <v>2900</v>
      </c>
      <c r="B1137" s="9" t="s">
        <v>2901</v>
      </c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</row>
    <row r="1138" spans="1:12">
      <c r="A1138" s="9" t="s">
        <v>2902</v>
      </c>
      <c r="B1138" s="9" t="s">
        <v>2903</v>
      </c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</row>
    <row r="1139" spans="1:12">
      <c r="A1139" s="9" t="s">
        <v>2904</v>
      </c>
      <c r="B1139" s="9" t="s">
        <v>2905</v>
      </c>
      <c r="C1139" s="10"/>
      <c r="D1139" s="10"/>
      <c r="E1139" s="10"/>
      <c r="F1139" s="10"/>
      <c r="G1139" s="10"/>
      <c r="H1139" s="10"/>
      <c r="I1139" s="10">
        <v>176991.15</v>
      </c>
      <c r="J1139" s="10">
        <v>176991.15</v>
      </c>
      <c r="K1139" s="10"/>
      <c r="L1139" s="10"/>
    </row>
    <row r="1140" spans="1:12">
      <c r="A1140" s="9" t="s">
        <v>2906</v>
      </c>
      <c r="B1140" s="9" t="s">
        <v>2907</v>
      </c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</row>
    <row r="1141" spans="1:12">
      <c r="A1141" s="9" t="s">
        <v>2908</v>
      </c>
      <c r="B1141" s="9" t="s">
        <v>2909</v>
      </c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</row>
    <row r="1142" spans="1:12">
      <c r="A1142" s="9" t="s">
        <v>2910</v>
      </c>
      <c r="B1142" s="9" t="s">
        <v>2911</v>
      </c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</row>
    <row r="1143" spans="1:12">
      <c r="A1143" s="9" t="s">
        <v>2912</v>
      </c>
      <c r="B1143" s="9" t="s">
        <v>2913</v>
      </c>
      <c r="C1143" s="10"/>
      <c r="D1143" s="10"/>
      <c r="E1143" s="10"/>
      <c r="F1143" s="10"/>
      <c r="G1143" s="10"/>
      <c r="H1143" s="10"/>
      <c r="I1143" s="10">
        <v>176991.15</v>
      </c>
      <c r="J1143" s="10">
        <v>176991.15</v>
      </c>
      <c r="K1143" s="10"/>
      <c r="L1143" s="10"/>
    </row>
    <row r="1144" spans="1:12">
      <c r="A1144" s="9" t="s">
        <v>2914</v>
      </c>
      <c r="B1144" s="9" t="s">
        <v>2915</v>
      </c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</row>
    <row r="1145" spans="1:12">
      <c r="A1145" s="9" t="s">
        <v>2916</v>
      </c>
      <c r="B1145" s="9" t="s">
        <v>2917</v>
      </c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</row>
    <row r="1146" spans="1:12">
      <c r="A1146" s="9" t="s">
        <v>2918</v>
      </c>
      <c r="B1146" s="9" t="s">
        <v>2919</v>
      </c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</row>
    <row r="1147" spans="1:12">
      <c r="A1147" s="9" t="s">
        <v>2920</v>
      </c>
      <c r="B1147" s="9" t="s">
        <v>2921</v>
      </c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</row>
    <row r="1148" spans="1:12">
      <c r="A1148" s="9" t="s">
        <v>2922</v>
      </c>
      <c r="B1148" s="9" t="s">
        <v>2923</v>
      </c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</row>
    <row r="1149" spans="1:12">
      <c r="A1149" s="9" t="s">
        <v>2924</v>
      </c>
      <c r="B1149" s="9" t="s">
        <v>2925</v>
      </c>
      <c r="C1149" s="10"/>
      <c r="D1149" s="10"/>
      <c r="E1149" s="10"/>
      <c r="F1149" s="10"/>
      <c r="G1149" s="10">
        <v>1181.58</v>
      </c>
      <c r="H1149" s="10">
        <v>1181.58</v>
      </c>
      <c r="I1149" s="10">
        <v>553457.24</v>
      </c>
      <c r="J1149" s="10">
        <v>553457.24</v>
      </c>
      <c r="K1149" s="10"/>
      <c r="L1149" s="10"/>
    </row>
    <row r="1150" spans="1:12">
      <c r="A1150" s="9" t="s">
        <v>2926</v>
      </c>
      <c r="B1150" s="9" t="s">
        <v>2927</v>
      </c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</row>
    <row r="1151" spans="1:12">
      <c r="A1151" s="9" t="s">
        <v>2928</v>
      </c>
      <c r="B1151" s="9" t="s">
        <v>2929</v>
      </c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</row>
    <row r="1152" spans="1:12">
      <c r="A1152" s="9" t="s">
        <v>2930</v>
      </c>
      <c r="B1152" s="9" t="s">
        <v>2931</v>
      </c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</row>
    <row r="1153" spans="1:12">
      <c r="A1153" s="9" t="s">
        <v>2932</v>
      </c>
      <c r="B1153" s="9" t="s">
        <v>2933</v>
      </c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</row>
    <row r="1154" spans="1:12">
      <c r="A1154" s="9" t="s">
        <v>2934</v>
      </c>
      <c r="B1154" s="9" t="s">
        <v>2935</v>
      </c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</row>
    <row r="1155" spans="1:12">
      <c r="A1155" s="9" t="s">
        <v>2936</v>
      </c>
      <c r="B1155" s="9" t="s">
        <v>2937</v>
      </c>
      <c r="C1155" s="10"/>
      <c r="D1155" s="10"/>
      <c r="E1155" s="10"/>
      <c r="F1155" s="10"/>
      <c r="G1155" s="10"/>
      <c r="H1155" s="10"/>
      <c r="I1155" s="10">
        <v>424128.87</v>
      </c>
      <c r="J1155" s="10">
        <v>424128.87</v>
      </c>
      <c r="K1155" s="10"/>
      <c r="L1155" s="10"/>
    </row>
    <row r="1156" spans="1:12">
      <c r="A1156" s="9" t="s">
        <v>2938</v>
      </c>
      <c r="B1156" s="9" t="s">
        <v>2939</v>
      </c>
      <c r="C1156" s="10"/>
      <c r="D1156" s="10"/>
      <c r="E1156" s="10"/>
      <c r="F1156" s="10"/>
      <c r="G1156" s="10"/>
      <c r="H1156" s="10"/>
      <c r="I1156" s="10">
        <v>126071.26</v>
      </c>
      <c r="J1156" s="10">
        <v>126071.26</v>
      </c>
      <c r="K1156" s="10"/>
      <c r="L1156" s="10"/>
    </row>
    <row r="1157" spans="1:12">
      <c r="A1157" s="9" t="s">
        <v>2940</v>
      </c>
      <c r="B1157" s="9" t="s">
        <v>2941</v>
      </c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</row>
    <row r="1158" spans="1:12">
      <c r="A1158" s="9" t="s">
        <v>2942</v>
      </c>
      <c r="B1158" s="9" t="s">
        <v>2943</v>
      </c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</row>
    <row r="1159" spans="1:12">
      <c r="A1159" s="9" t="s">
        <v>2944</v>
      </c>
      <c r="B1159" s="9" t="s">
        <v>2945</v>
      </c>
      <c r="C1159" s="10"/>
      <c r="D1159" s="10"/>
      <c r="E1159" s="10"/>
      <c r="F1159" s="10"/>
      <c r="G1159" s="10">
        <v>1181.58</v>
      </c>
      <c r="H1159" s="10">
        <v>1181.58</v>
      </c>
      <c r="I1159" s="10">
        <v>3257.11</v>
      </c>
      <c r="J1159" s="10">
        <v>3257.11</v>
      </c>
      <c r="K1159" s="10"/>
      <c r="L1159" s="10"/>
    </row>
    <row r="1160" spans="1:12">
      <c r="A1160" s="9" t="s">
        <v>2946</v>
      </c>
      <c r="B1160" s="9" t="s">
        <v>2947</v>
      </c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</row>
    <row r="1161" spans="1:12">
      <c r="A1161" s="9" t="s">
        <v>2948</v>
      </c>
      <c r="B1161" s="9" t="s">
        <v>2949</v>
      </c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</row>
    <row r="1162" spans="1:12">
      <c r="A1162" s="9" t="s">
        <v>2950</v>
      </c>
      <c r="B1162" s="9" t="s">
        <v>2951</v>
      </c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</row>
    <row r="1163" spans="1:12">
      <c r="A1163" s="9" t="s">
        <v>2952</v>
      </c>
      <c r="B1163" s="9" t="s">
        <v>2953</v>
      </c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</row>
    <row r="1164" spans="1:12">
      <c r="A1164" s="9" t="s">
        <v>2954</v>
      </c>
      <c r="B1164" s="9" t="s">
        <v>2955</v>
      </c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</row>
    <row r="1165" spans="1:12">
      <c r="A1165" s="9" t="s">
        <v>2956</v>
      </c>
      <c r="B1165" s="9" t="s">
        <v>2957</v>
      </c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</row>
    <row r="1166" spans="1:12">
      <c r="A1166" s="9" t="s">
        <v>2958</v>
      </c>
      <c r="B1166" s="9" t="s">
        <v>2959</v>
      </c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</row>
    <row r="1167" spans="1:12">
      <c r="A1167" s="9" t="s">
        <v>2960</v>
      </c>
      <c r="B1167" s="9" t="s">
        <v>2961</v>
      </c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</row>
    <row r="1168" spans="1:12">
      <c r="A1168" s="9" t="s">
        <v>2962</v>
      </c>
      <c r="B1168" s="9" t="s">
        <v>2963</v>
      </c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</row>
    <row r="1169" spans="1:12">
      <c r="A1169" s="9" t="s">
        <v>2964</v>
      </c>
      <c r="B1169" s="9" t="s">
        <v>2965</v>
      </c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</row>
    <row r="1170" spans="1:12">
      <c r="A1170" s="9" t="s">
        <v>2966</v>
      </c>
      <c r="B1170" s="9" t="s">
        <v>2967</v>
      </c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</row>
    <row r="1171" spans="1:12">
      <c r="A1171" s="9" t="s">
        <v>2968</v>
      </c>
      <c r="B1171" s="9" t="s">
        <v>2969</v>
      </c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</row>
    <row r="1172" spans="1:12">
      <c r="A1172" s="9" t="s">
        <v>2970</v>
      </c>
      <c r="B1172" s="9" t="s">
        <v>2971</v>
      </c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</row>
    <row r="1173" spans="1:12">
      <c r="A1173" s="9" t="s">
        <v>2972</v>
      </c>
      <c r="B1173" s="9" t="s">
        <v>2973</v>
      </c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</row>
    <row r="1174" spans="1:12">
      <c r="A1174" s="9" t="s">
        <v>2974</v>
      </c>
      <c r="B1174" s="9" t="s">
        <v>2975</v>
      </c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</row>
    <row r="1175" spans="1:12">
      <c r="A1175" s="9" t="s">
        <v>2976</v>
      </c>
      <c r="B1175" s="9" t="s">
        <v>2977</v>
      </c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</row>
    <row r="1176" spans="1:12">
      <c r="A1176" s="9" t="s">
        <v>2978</v>
      </c>
      <c r="B1176" s="9" t="s">
        <v>2979</v>
      </c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</row>
    <row r="1177" spans="1:12">
      <c r="A1177" s="9" t="s">
        <v>2980</v>
      </c>
      <c r="B1177" s="9" t="s">
        <v>2981</v>
      </c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</row>
    <row r="1178" spans="1:12">
      <c r="A1178" s="9" t="s">
        <v>2982</v>
      </c>
      <c r="B1178" s="9" t="s">
        <v>2983</v>
      </c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</row>
    <row r="1179" spans="1:12">
      <c r="A1179" s="9" t="s">
        <v>2984</v>
      </c>
      <c r="B1179" s="9" t="s">
        <v>2985</v>
      </c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</row>
    <row r="1180" spans="1:12">
      <c r="A1180" s="9" t="s">
        <v>2986</v>
      </c>
      <c r="B1180" s="9" t="s">
        <v>2987</v>
      </c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</row>
    <row r="1181" spans="1:12">
      <c r="A1181" s="9" t="s">
        <v>2988</v>
      </c>
      <c r="B1181" s="9" t="s">
        <v>2989</v>
      </c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</row>
    <row r="1182" spans="1:12">
      <c r="A1182" s="9" t="s">
        <v>2990</v>
      </c>
      <c r="B1182" s="9" t="s">
        <v>2991</v>
      </c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</row>
    <row r="1183" spans="1:12">
      <c r="A1183" s="9" t="s">
        <v>2992</v>
      </c>
      <c r="B1183" s="9" t="s">
        <v>2993</v>
      </c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</row>
    <row r="1184" spans="1:12">
      <c r="A1184" s="9" t="s">
        <v>2994</v>
      </c>
      <c r="B1184" s="9" t="s">
        <v>2995</v>
      </c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</row>
    <row r="1185" spans="1:12">
      <c r="A1185" s="9" t="s">
        <v>2996</v>
      </c>
      <c r="B1185" s="9" t="s">
        <v>2997</v>
      </c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</row>
    <row r="1186" spans="1:12">
      <c r="A1186" s="9" t="s">
        <v>2998</v>
      </c>
      <c r="B1186" s="9" t="s">
        <v>2999</v>
      </c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</row>
    <row r="1187" spans="1:12">
      <c r="A1187" s="9" t="s">
        <v>3000</v>
      </c>
      <c r="B1187" s="9" t="s">
        <v>3001</v>
      </c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</row>
    <row r="1188" spans="1:12">
      <c r="A1188" s="9" t="s">
        <v>3002</v>
      </c>
      <c r="B1188" s="9" t="s">
        <v>3003</v>
      </c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</row>
    <row r="1189" spans="1:12">
      <c r="A1189" s="9" t="s">
        <v>3004</v>
      </c>
      <c r="B1189" s="9" t="s">
        <v>3005</v>
      </c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</row>
    <row r="1190" spans="1:12">
      <c r="A1190" s="9" t="s">
        <v>3006</v>
      </c>
      <c r="B1190" s="9" t="s">
        <v>3007</v>
      </c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</row>
    <row r="1191" spans="1:12">
      <c r="A1191" s="9" t="s">
        <v>3008</v>
      </c>
      <c r="B1191" s="9" t="s">
        <v>3009</v>
      </c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</row>
    <row r="1192" spans="1:12">
      <c r="A1192" s="9" t="s">
        <v>3010</v>
      </c>
      <c r="B1192" s="9" t="s">
        <v>3011</v>
      </c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</row>
    <row r="1193" spans="1:12">
      <c r="A1193" s="9" t="s">
        <v>3012</v>
      </c>
      <c r="B1193" s="9" t="s">
        <v>3013</v>
      </c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</row>
    <row r="1194" spans="1:12">
      <c r="A1194" s="9" t="s">
        <v>3014</v>
      </c>
      <c r="B1194" s="9" t="s">
        <v>3015</v>
      </c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</row>
    <row r="1195" spans="1:12">
      <c r="A1195" s="9" t="s">
        <v>3016</v>
      </c>
      <c r="B1195" s="9" t="s">
        <v>3017</v>
      </c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</row>
    <row r="1196" spans="1:12">
      <c r="A1196" s="9" t="s">
        <v>3018</v>
      </c>
      <c r="B1196" s="9" t="s">
        <v>3019</v>
      </c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</row>
    <row r="1197" spans="1:12">
      <c r="A1197" s="9" t="s">
        <v>3020</v>
      </c>
      <c r="B1197" s="9" t="s">
        <v>3021</v>
      </c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</row>
    <row r="1198" spans="1:12">
      <c r="A1198" s="9" t="s">
        <v>3022</v>
      </c>
      <c r="B1198" s="9" t="s">
        <v>3023</v>
      </c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</row>
    <row r="1199" spans="1:12">
      <c r="A1199" s="9" t="s">
        <v>3024</v>
      </c>
      <c r="B1199" s="9" t="s">
        <v>3025</v>
      </c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</row>
    <row r="1200" spans="1:12">
      <c r="A1200" s="9" t="s">
        <v>3026</v>
      </c>
      <c r="B1200" s="9" t="s">
        <v>3027</v>
      </c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</row>
    <row r="1201" spans="1:12">
      <c r="A1201" s="9" t="s">
        <v>3028</v>
      </c>
      <c r="B1201" s="9" t="s">
        <v>3029</v>
      </c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</row>
    <row r="1202" spans="1:12">
      <c r="A1202" s="9" t="s">
        <v>3030</v>
      </c>
      <c r="B1202" s="9" t="s">
        <v>3031</v>
      </c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</row>
    <row r="1203" spans="1:12">
      <c r="A1203" s="9" t="s">
        <v>3032</v>
      </c>
      <c r="B1203" s="9" t="s">
        <v>3033</v>
      </c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</row>
    <row r="1204" spans="1:12">
      <c r="A1204" s="9" t="s">
        <v>3034</v>
      </c>
      <c r="B1204" s="9" t="s">
        <v>3035</v>
      </c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</row>
    <row r="1205" spans="1:12">
      <c r="A1205" s="9" t="s">
        <v>3036</v>
      </c>
      <c r="B1205" s="9" t="s">
        <v>3037</v>
      </c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</row>
    <row r="1206" spans="1:12">
      <c r="A1206" s="9" t="s">
        <v>3038</v>
      </c>
      <c r="B1206" s="9" t="s">
        <v>3039</v>
      </c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</row>
    <row r="1207" spans="1:12">
      <c r="A1207" s="9" t="s">
        <v>3040</v>
      </c>
      <c r="B1207" s="9" t="s">
        <v>3041</v>
      </c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</row>
    <row r="1208" spans="1:12">
      <c r="A1208" s="9" t="s">
        <v>3042</v>
      </c>
      <c r="B1208" s="9" t="s">
        <v>3043</v>
      </c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</row>
    <row r="1209" spans="1:12">
      <c r="A1209" s="9" t="s">
        <v>3044</v>
      </c>
      <c r="B1209" s="9" t="s">
        <v>3045</v>
      </c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</row>
    <row r="1210" spans="1:12">
      <c r="A1210" s="9" t="s">
        <v>3046</v>
      </c>
      <c r="B1210" s="9" t="s">
        <v>3047</v>
      </c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</row>
    <row r="1211" spans="1:12">
      <c r="A1211" s="9" t="s">
        <v>3048</v>
      </c>
      <c r="B1211" s="9" t="s">
        <v>3049</v>
      </c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</row>
    <row r="1212" spans="1:12">
      <c r="A1212" s="9" t="s">
        <v>3050</v>
      </c>
      <c r="B1212" s="9" t="s">
        <v>3051</v>
      </c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</row>
    <row r="1213" spans="1:12">
      <c r="A1213" s="9" t="s">
        <v>3052</v>
      </c>
      <c r="B1213" s="9" t="s">
        <v>3053</v>
      </c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</row>
    <row r="1214" spans="1:12">
      <c r="A1214" s="9" t="s">
        <v>3054</v>
      </c>
      <c r="B1214" s="9" t="s">
        <v>3055</v>
      </c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</row>
    <row r="1215" spans="1:12">
      <c r="A1215" s="9" t="s">
        <v>3056</v>
      </c>
      <c r="B1215" s="9" t="s">
        <v>3057</v>
      </c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</row>
    <row r="1216" spans="1:12">
      <c r="A1216" s="9" t="s">
        <v>3058</v>
      </c>
      <c r="B1216" s="9" t="s">
        <v>3059</v>
      </c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</row>
    <row r="1217" spans="1:12">
      <c r="A1217" s="9" t="s">
        <v>3060</v>
      </c>
      <c r="B1217" s="9" t="s">
        <v>3061</v>
      </c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</row>
    <row r="1218" spans="1:12">
      <c r="A1218" s="9" t="s">
        <v>3062</v>
      </c>
      <c r="B1218" s="9" t="s">
        <v>3063</v>
      </c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</row>
    <row r="1219" spans="1:12">
      <c r="A1219" s="9" t="s">
        <v>3064</v>
      </c>
      <c r="B1219" s="9" t="s">
        <v>3065</v>
      </c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</row>
    <row r="1220" spans="1:12">
      <c r="A1220" s="9" t="s">
        <v>3066</v>
      </c>
      <c r="B1220" s="9" t="s">
        <v>3067</v>
      </c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</row>
    <row r="1221" spans="1:12">
      <c r="A1221" s="9" t="s">
        <v>3068</v>
      </c>
      <c r="B1221" s="9" t="s">
        <v>3069</v>
      </c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</row>
    <row r="1222" spans="1:12">
      <c r="A1222" s="9" t="s">
        <v>3070</v>
      </c>
      <c r="B1222" s="9" t="s">
        <v>3071</v>
      </c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</row>
    <row r="1223" spans="1:12">
      <c r="A1223" s="9" t="s">
        <v>3072</v>
      </c>
      <c r="B1223" s="9" t="s">
        <v>3073</v>
      </c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</row>
    <row r="1224" spans="1:12">
      <c r="A1224" s="9" t="s">
        <v>3074</v>
      </c>
      <c r="B1224" s="9" t="s">
        <v>3075</v>
      </c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</row>
    <row r="1225" spans="1:12">
      <c r="A1225" s="9" t="s">
        <v>3076</v>
      </c>
      <c r="B1225" s="9" t="s">
        <v>3077</v>
      </c>
      <c r="C1225" s="10"/>
      <c r="D1225" s="10"/>
      <c r="E1225" s="10"/>
      <c r="F1225" s="10"/>
      <c r="G1225" s="10"/>
      <c r="H1225" s="10"/>
      <c r="I1225" s="10">
        <v>151588.15</v>
      </c>
      <c r="J1225" s="10">
        <v>151588.15</v>
      </c>
      <c r="K1225" s="10"/>
      <c r="L1225" s="10"/>
    </row>
    <row r="1226" spans="1:12">
      <c r="A1226" s="9" t="s">
        <v>3078</v>
      </c>
      <c r="B1226" s="9" t="s">
        <v>3079</v>
      </c>
      <c r="C1226" s="10"/>
      <c r="D1226" s="10"/>
      <c r="E1226" s="10"/>
      <c r="F1226" s="10"/>
      <c r="G1226" s="10"/>
      <c r="H1226" s="10"/>
      <c r="I1226" s="10">
        <v>9.43</v>
      </c>
      <c r="J1226" s="10">
        <v>9.43</v>
      </c>
      <c r="K1226" s="10"/>
      <c r="L1226" s="10"/>
    </row>
    <row r="1227" spans="1:12">
      <c r="A1227" s="9" t="s">
        <v>3080</v>
      </c>
      <c r="B1227" s="9" t="s">
        <v>3081</v>
      </c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</row>
    <row r="1228" spans="1:12">
      <c r="A1228" s="9" t="s">
        <v>3082</v>
      </c>
      <c r="B1228" s="9" t="s">
        <v>3083</v>
      </c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</row>
    <row r="1229" spans="1:12">
      <c r="A1229" s="9" t="s">
        <v>3084</v>
      </c>
      <c r="B1229" s="9" t="s">
        <v>3085</v>
      </c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</row>
    <row r="1230" spans="1:12">
      <c r="A1230" s="9" t="s">
        <v>3086</v>
      </c>
      <c r="B1230" s="9" t="s">
        <v>3087</v>
      </c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</row>
    <row r="1231" spans="1:12">
      <c r="A1231" s="9" t="s">
        <v>3088</v>
      </c>
      <c r="B1231" s="9" t="s">
        <v>3089</v>
      </c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</row>
    <row r="1232" spans="1:12">
      <c r="A1232" s="9" t="s">
        <v>3090</v>
      </c>
      <c r="B1232" s="9" t="s">
        <v>3091</v>
      </c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</row>
    <row r="1233" spans="1:12">
      <c r="A1233" s="9" t="s">
        <v>3092</v>
      </c>
      <c r="B1233" s="9" t="s">
        <v>3093</v>
      </c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</row>
    <row r="1234" spans="1:12">
      <c r="A1234" s="9" t="s">
        <v>3094</v>
      </c>
      <c r="B1234" s="9" t="s">
        <v>3095</v>
      </c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</row>
    <row r="1235" spans="1:12">
      <c r="A1235" s="9" t="s">
        <v>3096</v>
      </c>
      <c r="B1235" s="9" t="s">
        <v>3097</v>
      </c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</row>
    <row r="1236" spans="1:12">
      <c r="A1236" s="9" t="s">
        <v>3098</v>
      </c>
      <c r="B1236" s="9" t="s">
        <v>3099</v>
      </c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</row>
    <row r="1237" spans="1:12">
      <c r="A1237" s="9" t="s">
        <v>3100</v>
      </c>
      <c r="B1237" s="9" t="s">
        <v>3101</v>
      </c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</row>
    <row r="1238" spans="1:12">
      <c r="A1238" s="9" t="s">
        <v>3102</v>
      </c>
      <c r="B1238" s="9" t="s">
        <v>3103</v>
      </c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</row>
    <row r="1239" spans="1:12">
      <c r="A1239" s="9" t="s">
        <v>3104</v>
      </c>
      <c r="B1239" s="9" t="s">
        <v>3105</v>
      </c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</row>
    <row r="1240" spans="1:12">
      <c r="A1240" s="9" t="s">
        <v>3106</v>
      </c>
      <c r="B1240" s="9" t="s">
        <v>3107</v>
      </c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</row>
    <row r="1241" spans="1:12">
      <c r="A1241" s="9" t="s">
        <v>3108</v>
      </c>
      <c r="B1241" s="9" t="s">
        <v>3109</v>
      </c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</row>
    <row r="1242" spans="1:12">
      <c r="A1242" s="9" t="s">
        <v>3110</v>
      </c>
      <c r="B1242" s="9" t="s">
        <v>3111</v>
      </c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</row>
    <row r="1243" spans="1:12">
      <c r="A1243" s="9" t="s">
        <v>3112</v>
      </c>
      <c r="B1243" s="9" t="s">
        <v>3113</v>
      </c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</row>
    <row r="1244" spans="1:12">
      <c r="A1244" s="9" t="s">
        <v>3114</v>
      </c>
      <c r="B1244" s="9" t="s">
        <v>3115</v>
      </c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</row>
    <row r="1245" spans="1:12">
      <c r="A1245" s="9" t="s">
        <v>3116</v>
      </c>
      <c r="B1245" s="9" t="s">
        <v>3117</v>
      </c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</row>
    <row r="1246" spans="1:12">
      <c r="A1246" s="9" t="s">
        <v>3118</v>
      </c>
      <c r="B1246" s="9" t="s">
        <v>3119</v>
      </c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</row>
    <row r="1247" spans="1:12">
      <c r="A1247" s="9" t="s">
        <v>3120</v>
      </c>
      <c r="B1247" s="9" t="s">
        <v>3121</v>
      </c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</row>
    <row r="1248" spans="1:12">
      <c r="A1248" s="9" t="s">
        <v>3122</v>
      </c>
      <c r="B1248" s="9" t="s">
        <v>3123</v>
      </c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</row>
    <row r="1249" spans="1:12">
      <c r="A1249" s="9" t="s">
        <v>3124</v>
      </c>
      <c r="B1249" s="9" t="s">
        <v>3125</v>
      </c>
      <c r="C1249" s="10"/>
      <c r="D1249" s="10"/>
      <c r="E1249" s="10"/>
      <c r="F1249" s="10"/>
      <c r="G1249" s="10"/>
      <c r="H1249" s="10"/>
      <c r="I1249" s="10">
        <v>9.43</v>
      </c>
      <c r="J1249" s="10">
        <v>9.43</v>
      </c>
      <c r="K1249" s="10"/>
      <c r="L1249" s="10"/>
    </row>
    <row r="1250" spans="1:12">
      <c r="A1250" s="9" t="s">
        <v>3126</v>
      </c>
      <c r="B1250" s="9" t="s">
        <v>3127</v>
      </c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</row>
    <row r="1251" spans="1:12">
      <c r="A1251" s="9" t="s">
        <v>3128</v>
      </c>
      <c r="B1251" s="9" t="s">
        <v>3129</v>
      </c>
      <c r="C1251" s="10"/>
      <c r="D1251" s="10"/>
      <c r="E1251" s="10"/>
      <c r="F1251" s="10"/>
      <c r="G1251" s="10"/>
      <c r="H1251" s="10"/>
      <c r="I1251" s="10">
        <v>9.43</v>
      </c>
      <c r="J1251" s="10">
        <v>9.43</v>
      </c>
      <c r="K1251" s="10"/>
      <c r="L1251" s="10"/>
    </row>
    <row r="1252" spans="1:12">
      <c r="A1252" s="9" t="s">
        <v>3130</v>
      </c>
      <c r="B1252" s="9" t="s">
        <v>3131</v>
      </c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</row>
    <row r="1253" spans="1:12">
      <c r="A1253" s="9" t="s">
        <v>3132</v>
      </c>
      <c r="B1253" s="9" t="s">
        <v>3133</v>
      </c>
      <c r="C1253" s="10"/>
      <c r="D1253" s="10"/>
      <c r="E1253" s="10"/>
      <c r="F1253" s="10"/>
      <c r="G1253" s="10"/>
      <c r="H1253" s="10"/>
      <c r="I1253" s="10">
        <v>151578.72</v>
      </c>
      <c r="J1253" s="10">
        <v>151578.72</v>
      </c>
      <c r="K1253" s="10"/>
      <c r="L1253" s="10"/>
    </row>
    <row r="1254" spans="1:12">
      <c r="A1254" s="9" t="s">
        <v>3134</v>
      </c>
      <c r="B1254" s="9" t="s">
        <v>3135</v>
      </c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</row>
    <row r="1255" spans="1:12">
      <c r="A1255" s="9" t="s">
        <v>3136</v>
      </c>
      <c r="B1255" s="9" t="s">
        <v>3137</v>
      </c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</row>
    <row r="1256" spans="1:12">
      <c r="A1256" s="9" t="s">
        <v>3138</v>
      </c>
      <c r="B1256" s="9" t="s">
        <v>3139</v>
      </c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</row>
    <row r="1257" spans="1:12">
      <c r="A1257" s="9" t="s">
        <v>3140</v>
      </c>
      <c r="B1257" s="9" t="s">
        <v>3141</v>
      </c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</row>
    <row r="1258" spans="1:12">
      <c r="A1258" s="9" t="s">
        <v>3142</v>
      </c>
      <c r="B1258" s="9" t="s">
        <v>3143</v>
      </c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</row>
    <row r="1259" spans="1:12">
      <c r="A1259" s="9" t="s">
        <v>3144</v>
      </c>
      <c r="B1259" s="9" t="s">
        <v>3145</v>
      </c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</row>
    <row r="1260" spans="1:12">
      <c r="A1260" s="9" t="s">
        <v>3146</v>
      </c>
      <c r="B1260" s="9" t="s">
        <v>3147</v>
      </c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</row>
    <row r="1261" spans="1:12">
      <c r="A1261" s="9" t="s">
        <v>3148</v>
      </c>
      <c r="B1261" s="9" t="s">
        <v>3149</v>
      </c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</row>
    <row r="1262" spans="1:12">
      <c r="A1262" s="9" t="s">
        <v>3150</v>
      </c>
      <c r="B1262" s="9" t="s">
        <v>3151</v>
      </c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</row>
    <row r="1263" spans="1:12">
      <c r="A1263" s="9" t="s">
        <v>3152</v>
      </c>
      <c r="B1263" s="9" t="s">
        <v>3153</v>
      </c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</row>
    <row r="1264" spans="1:12">
      <c r="A1264" s="9" t="s">
        <v>3154</v>
      </c>
      <c r="B1264" s="9" t="s">
        <v>3155</v>
      </c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</row>
    <row r="1265" spans="1:12">
      <c r="A1265" s="9" t="s">
        <v>3156</v>
      </c>
      <c r="B1265" s="9" t="s">
        <v>3157</v>
      </c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</row>
    <row r="1266" spans="1:12">
      <c r="A1266" s="9" t="s">
        <v>3158</v>
      </c>
      <c r="B1266" s="9" t="s">
        <v>3159</v>
      </c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</row>
    <row r="1267" spans="1:12">
      <c r="A1267" s="9" t="s">
        <v>3160</v>
      </c>
      <c r="B1267" s="9" t="s">
        <v>3161</v>
      </c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</row>
    <row r="1268" spans="1:12">
      <c r="A1268" s="9" t="s">
        <v>3162</v>
      </c>
      <c r="B1268" s="9" t="s">
        <v>3163</v>
      </c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</row>
    <row r="1269" spans="1:12">
      <c r="A1269" s="9" t="s">
        <v>3164</v>
      </c>
      <c r="B1269" s="9" t="s">
        <v>3165</v>
      </c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</row>
    <row r="1270" spans="1:12">
      <c r="A1270" s="9" t="s">
        <v>3166</v>
      </c>
      <c r="B1270" s="9" t="s">
        <v>3167</v>
      </c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</row>
    <row r="1271" spans="1:12">
      <c r="A1271" s="9" t="s">
        <v>3168</v>
      </c>
      <c r="B1271" s="9" t="s">
        <v>3169</v>
      </c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</row>
    <row r="1272" spans="1:12">
      <c r="A1272" s="9" t="s">
        <v>3170</v>
      </c>
      <c r="B1272" s="9" t="s">
        <v>3171</v>
      </c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</row>
    <row r="1273" spans="1:12">
      <c r="A1273" s="9" t="s">
        <v>3172</v>
      </c>
      <c r="B1273" s="9" t="s">
        <v>3173</v>
      </c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</row>
    <row r="1274" spans="1:12">
      <c r="A1274" s="9" t="s">
        <v>3174</v>
      </c>
      <c r="B1274" s="9" t="s">
        <v>3175</v>
      </c>
      <c r="C1274" s="10"/>
      <c r="D1274" s="10"/>
      <c r="E1274" s="10"/>
      <c r="F1274" s="10"/>
      <c r="G1274" s="10"/>
      <c r="H1274" s="10"/>
      <c r="I1274" s="10">
        <v>635.32000000000005</v>
      </c>
      <c r="J1274" s="10">
        <v>635.32000000000005</v>
      </c>
      <c r="K1274" s="10"/>
      <c r="L1274" s="10"/>
    </row>
    <row r="1275" spans="1:12">
      <c r="A1275" s="9" t="s">
        <v>3176</v>
      </c>
      <c r="B1275" s="9" t="s">
        <v>3177</v>
      </c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</row>
    <row r="1276" spans="1:12">
      <c r="A1276" s="9" t="s">
        <v>3178</v>
      </c>
      <c r="B1276" s="9" t="s">
        <v>3179</v>
      </c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</row>
    <row r="1277" spans="1:12">
      <c r="A1277" s="9" t="s">
        <v>3180</v>
      </c>
      <c r="B1277" s="9" t="s">
        <v>3181</v>
      </c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</row>
    <row r="1278" spans="1:12">
      <c r="A1278" s="9" t="s">
        <v>3182</v>
      </c>
      <c r="B1278" s="9" t="s">
        <v>3183</v>
      </c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</row>
    <row r="1279" spans="1:12">
      <c r="A1279" s="9" t="s">
        <v>3184</v>
      </c>
      <c r="B1279" s="9" t="s">
        <v>3185</v>
      </c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</row>
    <row r="1280" spans="1:12">
      <c r="A1280" s="9" t="s">
        <v>3186</v>
      </c>
      <c r="B1280" s="9" t="s">
        <v>3187</v>
      </c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</row>
    <row r="1281" spans="1:12">
      <c r="A1281" s="9" t="s">
        <v>3188</v>
      </c>
      <c r="B1281" s="9" t="s">
        <v>3189</v>
      </c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</row>
    <row r="1282" spans="1:12">
      <c r="A1282" s="9" t="s">
        <v>3190</v>
      </c>
      <c r="B1282" s="9" t="s">
        <v>3191</v>
      </c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</row>
    <row r="1283" spans="1:12">
      <c r="A1283" s="9" t="s">
        <v>3192</v>
      </c>
      <c r="B1283" s="9" t="s">
        <v>3193</v>
      </c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</row>
    <row r="1284" spans="1:12">
      <c r="A1284" s="9" t="s">
        <v>3194</v>
      </c>
      <c r="B1284" s="9" t="s">
        <v>3195</v>
      </c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</row>
    <row r="1285" spans="1:12">
      <c r="A1285" s="9" t="s">
        <v>3196</v>
      </c>
      <c r="B1285" s="9" t="s">
        <v>3197</v>
      </c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</row>
    <row r="1286" spans="1:12">
      <c r="A1286" s="9" t="s">
        <v>3198</v>
      </c>
      <c r="B1286" s="9" t="s">
        <v>3199</v>
      </c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</row>
    <row r="1287" spans="1:12">
      <c r="A1287" s="9" t="s">
        <v>3200</v>
      </c>
      <c r="B1287" s="9" t="s">
        <v>3201</v>
      </c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</row>
    <row r="1288" spans="1:12">
      <c r="A1288" s="9" t="s">
        <v>3202</v>
      </c>
      <c r="B1288" s="9" t="s">
        <v>3203</v>
      </c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</row>
    <row r="1289" spans="1:12">
      <c r="A1289" s="9" t="s">
        <v>3204</v>
      </c>
      <c r="B1289" s="9" t="s">
        <v>3205</v>
      </c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</row>
    <row r="1290" spans="1:12">
      <c r="A1290" s="9" t="s">
        <v>3206</v>
      </c>
      <c r="B1290" s="9" t="s">
        <v>3207</v>
      </c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</row>
    <row r="1291" spans="1:12">
      <c r="A1291" s="9" t="s">
        <v>3208</v>
      </c>
      <c r="B1291" s="9" t="s">
        <v>3209</v>
      </c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</row>
    <row r="1292" spans="1:12">
      <c r="A1292" s="9" t="s">
        <v>3210</v>
      </c>
      <c r="B1292" s="9" t="s">
        <v>3211</v>
      </c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</row>
    <row r="1293" spans="1:12">
      <c r="A1293" s="9" t="s">
        <v>3212</v>
      </c>
      <c r="B1293" s="9" t="s">
        <v>3213</v>
      </c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</row>
    <row r="1294" spans="1:12">
      <c r="A1294" s="9" t="s">
        <v>3214</v>
      </c>
      <c r="B1294" s="9" t="s">
        <v>3215</v>
      </c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</row>
    <row r="1295" spans="1:12">
      <c r="A1295" s="9" t="s">
        <v>3216</v>
      </c>
      <c r="B1295" s="9" t="s">
        <v>3217</v>
      </c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</row>
    <row r="1296" spans="1:12">
      <c r="A1296" s="9" t="s">
        <v>3218</v>
      </c>
      <c r="B1296" s="9" t="s">
        <v>3219</v>
      </c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</row>
    <row r="1297" spans="1:12">
      <c r="A1297" s="9" t="s">
        <v>3220</v>
      </c>
      <c r="B1297" s="9" t="s">
        <v>3221</v>
      </c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</row>
    <row r="1298" spans="1:12">
      <c r="A1298" s="9" t="s">
        <v>3222</v>
      </c>
      <c r="B1298" s="9" t="s">
        <v>3223</v>
      </c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</row>
    <row r="1299" spans="1:12">
      <c r="A1299" s="9" t="s">
        <v>3224</v>
      </c>
      <c r="B1299" s="9" t="s">
        <v>3225</v>
      </c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</row>
    <row r="1300" spans="1:12">
      <c r="A1300" s="9" t="s">
        <v>3226</v>
      </c>
      <c r="B1300" s="9" t="s">
        <v>3227</v>
      </c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</row>
    <row r="1301" spans="1:12">
      <c r="A1301" s="9" t="s">
        <v>3228</v>
      </c>
      <c r="B1301" s="9" t="s">
        <v>3229</v>
      </c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</row>
    <row r="1302" spans="1:12">
      <c r="A1302" s="9" t="s">
        <v>3230</v>
      </c>
      <c r="B1302" s="9" t="s">
        <v>3231</v>
      </c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</row>
    <row r="1303" spans="1:12">
      <c r="A1303" s="9" t="s">
        <v>3232</v>
      </c>
      <c r="B1303" s="9" t="s">
        <v>3233</v>
      </c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</row>
    <row r="1304" spans="1:12">
      <c r="A1304" s="9" t="s">
        <v>3234</v>
      </c>
      <c r="B1304" s="9" t="s">
        <v>3235</v>
      </c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</row>
    <row r="1305" spans="1:12">
      <c r="A1305" s="9" t="s">
        <v>3236</v>
      </c>
      <c r="B1305" s="9" t="s">
        <v>3237</v>
      </c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</row>
    <row r="1306" spans="1:12">
      <c r="A1306" s="9" t="s">
        <v>3238</v>
      </c>
      <c r="B1306" s="9" t="s">
        <v>3239</v>
      </c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</row>
    <row r="1307" spans="1:12">
      <c r="A1307" s="9" t="s">
        <v>3240</v>
      </c>
      <c r="B1307" s="9" t="s">
        <v>3241</v>
      </c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</row>
    <row r="1308" spans="1:12">
      <c r="A1308" s="9" t="s">
        <v>3242</v>
      </c>
      <c r="B1308" s="9" t="s">
        <v>3243</v>
      </c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</row>
    <row r="1309" spans="1:12">
      <c r="A1309" s="9" t="s">
        <v>3244</v>
      </c>
      <c r="B1309" s="9" t="s">
        <v>3245</v>
      </c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</row>
    <row r="1310" spans="1:12">
      <c r="A1310" s="9" t="s">
        <v>3246</v>
      </c>
      <c r="B1310" s="9" t="s">
        <v>3247</v>
      </c>
      <c r="C1310" s="10"/>
      <c r="D1310" s="10"/>
      <c r="E1310" s="10"/>
      <c r="F1310" s="10"/>
      <c r="G1310" s="10"/>
      <c r="H1310" s="10"/>
      <c r="I1310" s="10">
        <v>150943.4</v>
      </c>
      <c r="J1310" s="10">
        <v>150943.4</v>
      </c>
      <c r="K1310" s="10"/>
      <c r="L1310" s="10"/>
    </row>
    <row r="1311" spans="1:12">
      <c r="A1311" s="9" t="s">
        <v>3248</v>
      </c>
      <c r="B1311" s="9" t="s">
        <v>3249</v>
      </c>
      <c r="C1311" s="10"/>
      <c r="D1311" s="10"/>
      <c r="E1311" s="10"/>
      <c r="F1311" s="10"/>
      <c r="G1311" s="10"/>
      <c r="H1311" s="10"/>
      <c r="I1311" s="10">
        <v>150943.4</v>
      </c>
      <c r="J1311" s="10">
        <v>150943.4</v>
      </c>
      <c r="K1311" s="10"/>
      <c r="L1311" s="10"/>
    </row>
    <row r="1312" spans="1:12">
      <c r="A1312" s="9" t="s">
        <v>3250</v>
      </c>
      <c r="B1312" s="9" t="s">
        <v>3251</v>
      </c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</row>
    <row r="1313" spans="1:12">
      <c r="A1313" s="9" t="s">
        <v>3252</v>
      </c>
      <c r="B1313" s="9" t="s">
        <v>3253</v>
      </c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</row>
    <row r="1314" spans="1:12">
      <c r="A1314" s="9" t="s">
        <v>3254</v>
      </c>
      <c r="B1314" s="9" t="s">
        <v>3255</v>
      </c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</row>
    <row r="1315" spans="1:12">
      <c r="A1315" s="9" t="s">
        <v>3256</v>
      </c>
      <c r="B1315" s="9" t="s">
        <v>3257</v>
      </c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</row>
    <row r="1316" spans="1:12">
      <c r="A1316" s="9" t="s">
        <v>3258</v>
      </c>
      <c r="B1316" s="9" t="s">
        <v>3259</v>
      </c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</row>
    <row r="1317" spans="1:12">
      <c r="A1317" s="9" t="s">
        <v>3260</v>
      </c>
      <c r="B1317" s="9" t="s">
        <v>3261</v>
      </c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</row>
    <row r="1318" spans="1:12">
      <c r="A1318" s="9" t="s">
        <v>3262</v>
      </c>
      <c r="B1318" s="9" t="s">
        <v>3263</v>
      </c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</row>
    <row r="1319" spans="1:12">
      <c r="A1319" s="9" t="s">
        <v>3264</v>
      </c>
      <c r="B1319" s="9" t="s">
        <v>3265</v>
      </c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</row>
    <row r="1320" spans="1:12">
      <c r="A1320" s="9" t="s">
        <v>3266</v>
      </c>
      <c r="B1320" s="9" t="s">
        <v>3267</v>
      </c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</row>
    <row r="1321" spans="1:12">
      <c r="A1321" s="9" t="s">
        <v>3268</v>
      </c>
      <c r="B1321" s="9" t="s">
        <v>3269</v>
      </c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</row>
    <row r="1322" spans="1:12">
      <c r="A1322" s="9" t="s">
        <v>3270</v>
      </c>
      <c r="B1322" s="9" t="s">
        <v>3271</v>
      </c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</row>
    <row r="1323" spans="1:12">
      <c r="A1323" s="9" t="s">
        <v>3272</v>
      </c>
      <c r="B1323" s="9" t="s">
        <v>3273</v>
      </c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</row>
    <row r="1324" spans="1:12">
      <c r="A1324" s="9" t="s">
        <v>3274</v>
      </c>
      <c r="B1324" s="9" t="s">
        <v>3275</v>
      </c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</row>
    <row r="1325" spans="1:12">
      <c r="A1325" s="9" t="s">
        <v>3276</v>
      </c>
      <c r="B1325" s="9" t="s">
        <v>3277</v>
      </c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</row>
    <row r="1326" spans="1:12">
      <c r="A1326" s="9" t="s">
        <v>3278</v>
      </c>
      <c r="B1326" s="9" t="s">
        <v>3279</v>
      </c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</row>
    <row r="1327" spans="1:12">
      <c r="A1327" s="9" t="s">
        <v>3280</v>
      </c>
      <c r="B1327" s="9" t="s">
        <v>3281</v>
      </c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</row>
    <row r="1328" spans="1:12">
      <c r="A1328" s="9" t="s">
        <v>3282</v>
      </c>
      <c r="B1328" s="9" t="s">
        <v>3283</v>
      </c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</row>
    <row r="1329" spans="1:12">
      <c r="A1329" s="9" t="s">
        <v>3284</v>
      </c>
      <c r="B1329" s="9" t="s">
        <v>3285</v>
      </c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</row>
    <row r="1330" spans="1:12">
      <c r="A1330" s="9" t="s">
        <v>3286</v>
      </c>
      <c r="B1330" s="9" t="s">
        <v>3287</v>
      </c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</row>
    <row r="1331" spans="1:12">
      <c r="A1331" s="9" t="s">
        <v>3288</v>
      </c>
      <c r="B1331" s="9" t="s">
        <v>3289</v>
      </c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</row>
    <row r="1332" spans="1:12">
      <c r="A1332" s="9" t="s">
        <v>3290</v>
      </c>
      <c r="B1332" s="9" t="s">
        <v>3291</v>
      </c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</row>
    <row r="1333" spans="1:12">
      <c r="A1333" s="9" t="s">
        <v>3292</v>
      </c>
      <c r="B1333" s="9" t="s">
        <v>3293</v>
      </c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</row>
    <row r="1334" spans="1:12">
      <c r="A1334" s="9" t="s">
        <v>3294</v>
      </c>
      <c r="B1334" s="9" t="s">
        <v>3295</v>
      </c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</row>
    <row r="1335" spans="1:12">
      <c r="A1335" s="9" t="s">
        <v>3296</v>
      </c>
      <c r="B1335" s="9" t="s">
        <v>3297</v>
      </c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</row>
    <row r="1336" spans="1:12">
      <c r="A1336" s="9" t="s">
        <v>3298</v>
      </c>
      <c r="B1336" s="9" t="s">
        <v>3299</v>
      </c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</row>
    <row r="1337" spans="1:12">
      <c r="A1337" s="9" t="s">
        <v>3300</v>
      </c>
      <c r="B1337" s="9" t="s">
        <v>3301</v>
      </c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</row>
    <row r="1338" spans="1:12">
      <c r="A1338" s="9" t="s">
        <v>3302</v>
      </c>
      <c r="B1338" s="9" t="s">
        <v>3303</v>
      </c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</row>
    <row r="1339" spans="1:12">
      <c r="A1339" s="9" t="s">
        <v>3304</v>
      </c>
      <c r="B1339" s="9" t="s">
        <v>3305</v>
      </c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</row>
    <row r="1340" spans="1:12">
      <c r="A1340" s="9" t="s">
        <v>3306</v>
      </c>
      <c r="B1340" s="9" t="s">
        <v>3307</v>
      </c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</row>
    <row r="1341" spans="1:12">
      <c r="A1341" s="9" t="s">
        <v>3308</v>
      </c>
      <c r="B1341" s="9" t="s">
        <v>3309</v>
      </c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</row>
    <row r="1342" spans="1:12">
      <c r="A1342" s="9" t="s">
        <v>3310</v>
      </c>
      <c r="B1342" s="9" t="s">
        <v>3311</v>
      </c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</row>
    <row r="1343" spans="1:12">
      <c r="A1343" s="9" t="s">
        <v>3312</v>
      </c>
      <c r="B1343" s="9" t="s">
        <v>3313</v>
      </c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</row>
    <row r="1344" spans="1:12">
      <c r="A1344" s="9" t="s">
        <v>3314</v>
      </c>
      <c r="B1344" s="9" t="s">
        <v>3315</v>
      </c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</row>
    <row r="1345" spans="1:12">
      <c r="A1345" s="9" t="s">
        <v>3316</v>
      </c>
      <c r="B1345" s="9" t="s">
        <v>3317</v>
      </c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</row>
    <row r="1346" spans="1:12">
      <c r="A1346" s="9" t="s">
        <v>3318</v>
      </c>
      <c r="B1346" s="9" t="s">
        <v>3319</v>
      </c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</row>
    <row r="1347" spans="1:12">
      <c r="A1347" s="9" t="s">
        <v>3320</v>
      </c>
      <c r="B1347" s="9" t="s">
        <v>3321</v>
      </c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</row>
    <row r="1348" spans="1:12">
      <c r="A1348" s="9" t="s">
        <v>3322</v>
      </c>
      <c r="B1348" s="9" t="s">
        <v>3323</v>
      </c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</row>
    <row r="1349" spans="1:12">
      <c r="A1349" s="9" t="s">
        <v>3324</v>
      </c>
      <c r="B1349" s="9" t="s">
        <v>3325</v>
      </c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</row>
    <row r="1350" spans="1:12">
      <c r="A1350" s="9" t="s">
        <v>3326</v>
      </c>
      <c r="B1350" s="9" t="s">
        <v>3327</v>
      </c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</row>
    <row r="1351" spans="1:12">
      <c r="A1351" s="9" t="s">
        <v>3328</v>
      </c>
      <c r="B1351" s="9" t="s">
        <v>3329</v>
      </c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</row>
    <row r="1352" spans="1:12">
      <c r="A1352" s="9" t="s">
        <v>3330</v>
      </c>
      <c r="B1352" s="9" t="s">
        <v>3331</v>
      </c>
      <c r="C1352" s="10"/>
      <c r="D1352" s="10"/>
      <c r="E1352" s="10"/>
      <c r="F1352" s="10"/>
      <c r="G1352" s="10">
        <v>428595.52</v>
      </c>
      <c r="H1352" s="10">
        <v>428595.52</v>
      </c>
      <c r="I1352" s="10">
        <v>1289961.9099999999</v>
      </c>
      <c r="J1352" s="10">
        <v>1289961.9099999999</v>
      </c>
      <c r="K1352" s="10"/>
      <c r="L1352" s="10"/>
    </row>
    <row r="1353" spans="1:12">
      <c r="A1353" s="9" t="s">
        <v>3332</v>
      </c>
      <c r="B1353" s="9" t="s">
        <v>3333</v>
      </c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</row>
    <row r="1354" spans="1:12">
      <c r="A1354" s="9" t="s">
        <v>3334</v>
      </c>
      <c r="B1354" s="9" t="s">
        <v>3335</v>
      </c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</row>
    <row r="1355" spans="1:12">
      <c r="A1355" s="9" t="s">
        <v>3336</v>
      </c>
      <c r="B1355" s="9" t="s">
        <v>3337</v>
      </c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</row>
    <row r="1356" spans="1:12">
      <c r="A1356" s="9" t="s">
        <v>3338</v>
      </c>
      <c r="B1356" s="9" t="s">
        <v>3339</v>
      </c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</row>
    <row r="1357" spans="1:12">
      <c r="A1357" s="9" t="s">
        <v>3340</v>
      </c>
      <c r="B1357" s="9" t="s">
        <v>3341</v>
      </c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</row>
    <row r="1358" spans="1:12">
      <c r="A1358" s="9" t="s">
        <v>3342</v>
      </c>
      <c r="B1358" s="9" t="s">
        <v>3343</v>
      </c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</row>
    <row r="1359" spans="1:12">
      <c r="A1359" s="9" t="s">
        <v>3344</v>
      </c>
      <c r="B1359" s="9" t="s">
        <v>3345</v>
      </c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</row>
    <row r="1360" spans="1:12">
      <c r="A1360" s="9" t="s">
        <v>3346</v>
      </c>
      <c r="B1360" s="9" t="s">
        <v>3347</v>
      </c>
      <c r="C1360" s="10"/>
      <c r="D1360" s="10"/>
      <c r="E1360" s="10"/>
      <c r="F1360" s="10"/>
      <c r="G1360" s="10">
        <v>428595.52</v>
      </c>
      <c r="H1360" s="10">
        <v>428595.52</v>
      </c>
      <c r="I1360" s="10">
        <v>1289961.9099999999</v>
      </c>
      <c r="J1360" s="10">
        <v>1289961.9099999999</v>
      </c>
      <c r="K1360" s="10"/>
      <c r="L1360" s="10"/>
    </row>
    <row r="1361" spans="1:12">
      <c r="A1361" s="9" t="s">
        <v>3348</v>
      </c>
      <c r="B1361" s="9" t="s">
        <v>3349</v>
      </c>
      <c r="C1361" s="10"/>
      <c r="D1361" s="10"/>
      <c r="E1361" s="10"/>
      <c r="F1361" s="10"/>
      <c r="G1361" s="10"/>
      <c r="H1361" s="10"/>
      <c r="I1361" s="10">
        <v>-6007.18</v>
      </c>
      <c r="J1361" s="10">
        <v>-6007.18</v>
      </c>
      <c r="K1361" s="10"/>
      <c r="L1361" s="10"/>
    </row>
    <row r="1362" spans="1:12">
      <c r="A1362" s="9" t="s">
        <v>3350</v>
      </c>
      <c r="B1362" s="9" t="s">
        <v>3351</v>
      </c>
      <c r="C1362" s="10"/>
      <c r="D1362" s="10"/>
      <c r="E1362" s="10"/>
      <c r="F1362" s="10"/>
      <c r="G1362" s="10"/>
      <c r="H1362" s="10"/>
      <c r="I1362" s="10">
        <v>-5617.38</v>
      </c>
      <c r="J1362" s="10">
        <v>-5617.38</v>
      </c>
      <c r="K1362" s="10"/>
      <c r="L1362" s="10"/>
    </row>
    <row r="1363" spans="1:12">
      <c r="A1363" s="9" t="s">
        <v>3352</v>
      </c>
      <c r="B1363" s="9" t="s">
        <v>3353</v>
      </c>
      <c r="C1363" s="10"/>
      <c r="D1363" s="10"/>
      <c r="E1363" s="10"/>
      <c r="F1363" s="10"/>
      <c r="G1363" s="10"/>
      <c r="H1363" s="10"/>
      <c r="I1363" s="10">
        <v>-389.8</v>
      </c>
      <c r="J1363" s="10">
        <v>-389.8</v>
      </c>
      <c r="K1363" s="10"/>
      <c r="L1363" s="10"/>
    </row>
    <row r="1364" spans="1:12">
      <c r="A1364" s="9" t="s">
        <v>3354</v>
      </c>
      <c r="B1364" s="9" t="s">
        <v>3355</v>
      </c>
      <c r="C1364" s="10"/>
      <c r="D1364" s="10"/>
      <c r="E1364" s="10"/>
      <c r="F1364" s="10"/>
      <c r="G1364" s="10">
        <v>428595.52</v>
      </c>
      <c r="H1364" s="10">
        <v>428595.52</v>
      </c>
      <c r="I1364" s="10">
        <v>1291943.8400000001</v>
      </c>
      <c r="J1364" s="10">
        <v>1291943.8400000001</v>
      </c>
      <c r="K1364" s="10"/>
      <c r="L1364" s="10"/>
    </row>
    <row r="1365" spans="1:12">
      <c r="A1365" s="9" t="s">
        <v>3356</v>
      </c>
      <c r="B1365" s="9" t="s">
        <v>3357</v>
      </c>
      <c r="C1365" s="10"/>
      <c r="D1365" s="10"/>
      <c r="E1365" s="10"/>
      <c r="F1365" s="10"/>
      <c r="G1365" s="10">
        <v>428595.52</v>
      </c>
      <c r="H1365" s="10">
        <v>428595.52</v>
      </c>
      <c r="I1365" s="10">
        <v>1291943.8400000001</v>
      </c>
      <c r="J1365" s="10">
        <v>1291943.8400000001</v>
      </c>
      <c r="K1365" s="10"/>
      <c r="L1365" s="10"/>
    </row>
    <row r="1366" spans="1:12">
      <c r="A1366" s="9" t="s">
        <v>3358</v>
      </c>
      <c r="B1366" s="9" t="s">
        <v>3359</v>
      </c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</row>
    <row r="1367" spans="1:12">
      <c r="A1367" s="9" t="s">
        <v>3360</v>
      </c>
      <c r="B1367" s="9" t="s">
        <v>3361</v>
      </c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</row>
    <row r="1368" spans="1:12">
      <c r="A1368" s="9" t="s">
        <v>3362</v>
      </c>
      <c r="B1368" s="9" t="s">
        <v>3363</v>
      </c>
      <c r="C1368" s="10"/>
      <c r="D1368" s="10"/>
      <c r="E1368" s="10"/>
      <c r="F1368" s="10"/>
      <c r="G1368" s="10"/>
      <c r="H1368" s="10"/>
      <c r="I1368" s="10">
        <v>4025.25</v>
      </c>
      <c r="J1368" s="10">
        <v>4025.25</v>
      </c>
      <c r="K1368" s="10"/>
      <c r="L1368" s="10"/>
    </row>
    <row r="1369" spans="1:12">
      <c r="A1369" s="9" t="s">
        <v>3364</v>
      </c>
      <c r="B1369" s="9" t="s">
        <v>3365</v>
      </c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</row>
    <row r="1370" spans="1:12">
      <c r="A1370" s="9" t="s">
        <v>3366</v>
      </c>
      <c r="B1370" s="9" t="s">
        <v>3367</v>
      </c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</row>
    <row r="1371" spans="1:12">
      <c r="A1371" s="9" t="s">
        <v>3368</v>
      </c>
      <c r="B1371" s="9" t="s">
        <v>3369</v>
      </c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</row>
    <row r="1372" spans="1:12">
      <c r="A1372" s="9" t="s">
        <v>3370</v>
      </c>
      <c r="B1372" s="9" t="s">
        <v>3371</v>
      </c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</row>
    <row r="1373" spans="1:12">
      <c r="A1373" s="9" t="s">
        <v>3372</v>
      </c>
      <c r="B1373" s="9" t="s">
        <v>3373</v>
      </c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</row>
    <row r="1374" spans="1:12">
      <c r="A1374" s="9" t="s">
        <v>3374</v>
      </c>
      <c r="B1374" s="9" t="s">
        <v>3375</v>
      </c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</row>
    <row r="1375" spans="1:12">
      <c r="A1375" s="9" t="s">
        <v>3376</v>
      </c>
      <c r="B1375" s="9" t="s">
        <v>3377</v>
      </c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</row>
    <row r="1376" spans="1:12">
      <c r="A1376" s="9" t="s">
        <v>3378</v>
      </c>
      <c r="B1376" s="9" t="s">
        <v>3379</v>
      </c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</row>
    <row r="1377" spans="1:12">
      <c r="A1377" s="9" t="s">
        <v>3380</v>
      </c>
      <c r="B1377" s="9" t="s">
        <v>3381</v>
      </c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</row>
    <row r="1378" spans="1:12">
      <c r="A1378" s="9" t="s">
        <v>3382</v>
      </c>
      <c r="B1378" s="9" t="s">
        <v>3383</v>
      </c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</row>
    <row r="1379" spans="1:12">
      <c r="A1379" s="9" t="s">
        <v>3384</v>
      </c>
      <c r="B1379" s="9" t="s">
        <v>3385</v>
      </c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</row>
    <row r="1380" spans="1:12">
      <c r="A1380" s="9" t="s">
        <v>3386</v>
      </c>
      <c r="B1380" s="9" t="s">
        <v>3387</v>
      </c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</row>
    <row r="1381" spans="1:12">
      <c r="A1381" s="9" t="s">
        <v>3388</v>
      </c>
      <c r="B1381" s="9" t="s">
        <v>3389</v>
      </c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</row>
    <row r="1382" spans="1:12">
      <c r="A1382" s="9" t="s">
        <v>3390</v>
      </c>
      <c r="B1382" s="9" t="s">
        <v>3391</v>
      </c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</row>
    <row r="1383" spans="1:12">
      <c r="A1383" s="9" t="s">
        <v>3392</v>
      </c>
      <c r="B1383" s="9" t="s">
        <v>3393</v>
      </c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</row>
    <row r="1384" spans="1:12">
      <c r="A1384" s="9" t="s">
        <v>3394</v>
      </c>
      <c r="B1384" s="9" t="s">
        <v>3395</v>
      </c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</row>
    <row r="1385" spans="1:12">
      <c r="A1385" s="9" t="s">
        <v>3396</v>
      </c>
      <c r="B1385" s="9" t="s">
        <v>3397</v>
      </c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</row>
    <row r="1386" spans="1:12">
      <c r="A1386" s="9" t="s">
        <v>3398</v>
      </c>
      <c r="B1386" s="9" t="s">
        <v>3399</v>
      </c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</row>
    <row r="1387" spans="1:12">
      <c r="A1387" s="9" t="s">
        <v>3400</v>
      </c>
      <c r="B1387" s="9" t="s">
        <v>3401</v>
      </c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</row>
    <row r="1388" spans="1:12">
      <c r="A1388" s="9" t="s">
        <v>3402</v>
      </c>
      <c r="B1388" s="9" t="s">
        <v>3403</v>
      </c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</row>
    <row r="1389" spans="1:12">
      <c r="A1389" s="9" t="s">
        <v>3404</v>
      </c>
      <c r="B1389" s="9" t="s">
        <v>3405</v>
      </c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</row>
    <row r="1390" spans="1:12">
      <c r="A1390" s="9" t="s">
        <v>3406</v>
      </c>
      <c r="B1390" s="9" t="s">
        <v>3407</v>
      </c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</row>
    <row r="1391" spans="1:12">
      <c r="A1391" s="9" t="s">
        <v>3408</v>
      </c>
      <c r="B1391" s="9" t="s">
        <v>3409</v>
      </c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</row>
    <row r="1392" spans="1:12">
      <c r="A1392" s="9" t="s">
        <v>3410</v>
      </c>
      <c r="B1392" s="9" t="s">
        <v>3411</v>
      </c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</row>
    <row r="1393" spans="1:12">
      <c r="A1393" s="9" t="s">
        <v>3412</v>
      </c>
      <c r="B1393" s="9" t="s">
        <v>3413</v>
      </c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</row>
    <row r="1394" spans="1:12">
      <c r="A1394" s="9" t="s">
        <v>3414</v>
      </c>
      <c r="B1394" s="9" t="s">
        <v>3415</v>
      </c>
      <c r="C1394" s="10"/>
      <c r="D1394" s="10"/>
      <c r="E1394" s="10"/>
      <c r="F1394" s="10"/>
      <c r="G1394" s="10"/>
      <c r="H1394" s="10"/>
      <c r="I1394" s="10">
        <v>-81656.25</v>
      </c>
      <c r="J1394" s="10">
        <v>-81656.25</v>
      </c>
      <c r="K1394" s="10"/>
      <c r="L1394" s="10"/>
    </row>
    <row r="1395" spans="1:12">
      <c r="A1395" s="9" t="s">
        <v>3416</v>
      </c>
      <c r="B1395" s="9" t="s">
        <v>3417</v>
      </c>
      <c r="C1395" s="10"/>
      <c r="D1395" s="10"/>
      <c r="E1395" s="10"/>
      <c r="F1395" s="10"/>
      <c r="G1395" s="10"/>
      <c r="H1395" s="10"/>
      <c r="I1395" s="10">
        <v>-81656.25</v>
      </c>
      <c r="J1395" s="10">
        <v>-81656.25</v>
      </c>
      <c r="K1395" s="10"/>
      <c r="L1395" s="10"/>
    </row>
    <row r="1396" spans="1:12">
      <c r="A1396" s="9" t="s">
        <v>3418</v>
      </c>
      <c r="B1396" s="9" t="s">
        <v>3419</v>
      </c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</row>
    <row r="1397" spans="1:12">
      <c r="A1397" s="9" t="s">
        <v>3420</v>
      </c>
      <c r="B1397" s="9" t="s">
        <v>3421</v>
      </c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</row>
    <row r="1398" spans="1:12">
      <c r="A1398" s="9" t="s">
        <v>3422</v>
      </c>
      <c r="B1398" s="9" t="s">
        <v>3423</v>
      </c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</row>
    <row r="1399" spans="1:12">
      <c r="A1399" s="9" t="s">
        <v>3424</v>
      </c>
      <c r="B1399" s="9" t="s">
        <v>3425</v>
      </c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</row>
    <row r="1400" spans="1:12">
      <c r="A1400" s="9" t="s">
        <v>3426</v>
      </c>
      <c r="B1400" s="9" t="s">
        <v>3427</v>
      </c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</row>
    <row r="1401" spans="1:12">
      <c r="A1401" s="9" t="s">
        <v>3428</v>
      </c>
      <c r="B1401" s="9" t="s">
        <v>3429</v>
      </c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</row>
    <row r="1402" spans="1:12">
      <c r="A1402" s="9" t="s">
        <v>3430</v>
      </c>
      <c r="B1402" s="9" t="s">
        <v>3431</v>
      </c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</row>
    <row r="1403" spans="1:12">
      <c r="A1403" s="9" t="s">
        <v>3432</v>
      </c>
      <c r="B1403" s="9" t="s">
        <v>3433</v>
      </c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</row>
    <row r="1404" spans="1:12">
      <c r="A1404" s="9" t="s">
        <v>3434</v>
      </c>
      <c r="B1404" s="9" t="s">
        <v>3435</v>
      </c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</row>
    <row r="1405" spans="1:12">
      <c r="A1405" s="9" t="s">
        <v>3436</v>
      </c>
      <c r="B1405" s="9" t="s">
        <v>3437</v>
      </c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</row>
    <row r="1406" spans="1:12">
      <c r="A1406" s="9" t="s">
        <v>3438</v>
      </c>
      <c r="B1406" s="9" t="s">
        <v>3439</v>
      </c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</row>
    <row r="1407" spans="1:12">
      <c r="A1407" s="9" t="s">
        <v>3440</v>
      </c>
      <c r="B1407" s="9" t="s">
        <v>3441</v>
      </c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</row>
    <row r="1408" spans="1:12">
      <c r="A1408" s="9" t="s">
        <v>3442</v>
      </c>
      <c r="B1408" s="9" t="s">
        <v>3443</v>
      </c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</row>
    <row r="1409" spans="1:12">
      <c r="A1409" s="9" t="s">
        <v>3444</v>
      </c>
      <c r="B1409" s="9" t="s">
        <v>3445</v>
      </c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</row>
    <row r="1410" spans="1:12">
      <c r="A1410" s="9" t="s">
        <v>3446</v>
      </c>
      <c r="B1410" s="9" t="s">
        <v>3447</v>
      </c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</row>
    <row r="1411" spans="1:12">
      <c r="A1411" s="9" t="s">
        <v>3448</v>
      </c>
      <c r="B1411" s="9" t="s">
        <v>3449</v>
      </c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</row>
    <row r="1412" spans="1:12">
      <c r="A1412" s="9" t="s">
        <v>3450</v>
      </c>
      <c r="B1412" s="9" t="s">
        <v>3451</v>
      </c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</row>
    <row r="1413" spans="1:12">
      <c r="A1413" s="9" t="s">
        <v>3452</v>
      </c>
      <c r="B1413" s="9" t="s">
        <v>3453</v>
      </c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</row>
    <row r="1414" spans="1:12">
      <c r="A1414" s="9" t="s">
        <v>3454</v>
      </c>
      <c r="B1414" s="9" t="s">
        <v>3455</v>
      </c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</row>
    <row r="1415" spans="1:12">
      <c r="A1415" s="9" t="s">
        <v>3456</v>
      </c>
      <c r="B1415" s="9" t="s">
        <v>3457</v>
      </c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</row>
    <row r="1416" spans="1:12">
      <c r="A1416" s="9" t="s">
        <v>3458</v>
      </c>
      <c r="B1416" s="9" t="s">
        <v>3459</v>
      </c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</row>
    <row r="1417" spans="1:12">
      <c r="A1417" s="9" t="s">
        <v>3460</v>
      </c>
      <c r="B1417" s="9" t="s">
        <v>3461</v>
      </c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</row>
    <row r="1418" spans="1:12">
      <c r="A1418" s="9" t="s">
        <v>3462</v>
      </c>
      <c r="B1418" s="9" t="s">
        <v>3463</v>
      </c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</row>
    <row r="1419" spans="1:12">
      <c r="A1419" s="9" t="s">
        <v>3464</v>
      </c>
      <c r="B1419" s="9" t="s">
        <v>3465</v>
      </c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</row>
    <row r="1420" spans="1:12">
      <c r="A1420" s="9" t="s">
        <v>3466</v>
      </c>
      <c r="B1420" s="9" t="s">
        <v>3467</v>
      </c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</row>
    <row r="1421" spans="1:12">
      <c r="A1421" s="9" t="s">
        <v>3468</v>
      </c>
      <c r="B1421" s="9" t="s">
        <v>3469</v>
      </c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</row>
    <row r="1422" spans="1:12">
      <c r="A1422" s="9" t="s">
        <v>3470</v>
      </c>
      <c r="B1422" s="9" t="s">
        <v>3471</v>
      </c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</row>
    <row r="1423" spans="1:12">
      <c r="A1423" s="9" t="s">
        <v>3472</v>
      </c>
      <c r="B1423" s="9" t="s">
        <v>3473</v>
      </c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</row>
    <row r="1424" spans="1:12">
      <c r="A1424" s="9" t="s">
        <v>3474</v>
      </c>
      <c r="B1424" s="9" t="s">
        <v>3475</v>
      </c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</row>
    <row r="1425" spans="1:12">
      <c r="A1425" s="9" t="s">
        <v>3476</v>
      </c>
      <c r="B1425" s="9" t="s">
        <v>3477</v>
      </c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</row>
    <row r="1426" spans="1:12">
      <c r="A1426" s="9" t="s">
        <v>3478</v>
      </c>
      <c r="B1426" s="9" t="s">
        <v>3479</v>
      </c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</row>
    <row r="1427" spans="1:12">
      <c r="A1427" s="9" t="s">
        <v>3480</v>
      </c>
      <c r="B1427" s="9" t="s">
        <v>3481</v>
      </c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</row>
    <row r="1428" spans="1:12">
      <c r="A1428" s="9" t="s">
        <v>3482</v>
      </c>
      <c r="B1428" s="9" t="s">
        <v>3483</v>
      </c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</row>
    <row r="1429" spans="1:12">
      <c r="A1429" s="9" t="s">
        <v>3484</v>
      </c>
      <c r="B1429" s="9" t="s">
        <v>3485</v>
      </c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</row>
    <row r="1430" spans="1:12">
      <c r="A1430" s="9" t="s">
        <v>3486</v>
      </c>
      <c r="B1430" s="9" t="s">
        <v>3487</v>
      </c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</row>
    <row r="1431" spans="1:12">
      <c r="A1431" s="9" t="s">
        <v>3488</v>
      </c>
      <c r="B1431" s="9" t="s">
        <v>3489</v>
      </c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</row>
    <row r="1432" spans="1:12">
      <c r="A1432" s="9" t="s">
        <v>3490</v>
      </c>
      <c r="B1432" s="9" t="s">
        <v>3491</v>
      </c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</row>
    <row r="1433" spans="1:12">
      <c r="A1433" s="9" t="s">
        <v>3492</v>
      </c>
      <c r="B1433" s="9" t="s">
        <v>3493</v>
      </c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</row>
    <row r="1434" spans="1:12">
      <c r="A1434" s="9" t="s">
        <v>3494</v>
      </c>
      <c r="B1434" s="9" t="s">
        <v>3495</v>
      </c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</row>
    <row r="1435" spans="1:12">
      <c r="A1435" s="9" t="s">
        <v>3496</v>
      </c>
      <c r="B1435" s="9" t="s">
        <v>3497</v>
      </c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</row>
    <row r="1436" spans="1:12">
      <c r="A1436" s="9" t="s">
        <v>3498</v>
      </c>
      <c r="B1436" s="9" t="s">
        <v>3499</v>
      </c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</row>
    <row r="1437" spans="1:12">
      <c r="A1437" s="9" t="s">
        <v>3500</v>
      </c>
      <c r="B1437" s="9" t="s">
        <v>3501</v>
      </c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</row>
    <row r="1438" spans="1:12">
      <c r="A1438" s="9" t="s">
        <v>3502</v>
      </c>
      <c r="B1438" s="9" t="s">
        <v>3503</v>
      </c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</row>
    <row r="1439" spans="1:12">
      <c r="A1439" s="9" t="s">
        <v>3504</v>
      </c>
      <c r="B1439" s="9" t="s">
        <v>3505</v>
      </c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</row>
    <row r="1440" spans="1:12">
      <c r="A1440" s="9" t="s">
        <v>3506</v>
      </c>
      <c r="B1440" s="9" t="s">
        <v>3507</v>
      </c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</row>
    <row r="1441" spans="1:12">
      <c r="A1441" s="9" t="s">
        <v>3508</v>
      </c>
      <c r="B1441" s="9" t="s">
        <v>3509</v>
      </c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</row>
    <row r="1442" spans="1:12">
      <c r="A1442" s="9" t="s">
        <v>3510</v>
      </c>
      <c r="B1442" s="9" t="s">
        <v>3511</v>
      </c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</row>
    <row r="1443" spans="1:12">
      <c r="A1443" s="9" t="s">
        <v>3512</v>
      </c>
      <c r="B1443" s="9" t="s">
        <v>3513</v>
      </c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</row>
    <row r="1444" spans="1:12">
      <c r="A1444" s="9" t="s">
        <v>3514</v>
      </c>
      <c r="B1444" s="9" t="s">
        <v>3515</v>
      </c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</row>
    <row r="1445" spans="1:12">
      <c r="A1445" s="9" t="s">
        <v>3516</v>
      </c>
      <c r="B1445" s="9" t="s">
        <v>3517</v>
      </c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</row>
    <row r="1446" spans="1:12">
      <c r="A1446" s="9" t="s">
        <v>3518</v>
      </c>
      <c r="B1446" s="9" t="s">
        <v>3519</v>
      </c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</row>
    <row r="1447" spans="1:12">
      <c r="A1447" s="9" t="s">
        <v>3520</v>
      </c>
      <c r="B1447" s="9" t="s">
        <v>3521</v>
      </c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</row>
    <row r="1448" spans="1:12">
      <c r="A1448" s="9" t="s">
        <v>3522</v>
      </c>
      <c r="B1448" s="9" t="s">
        <v>3523</v>
      </c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</row>
    <row r="1449" spans="1:12">
      <c r="A1449" s="9" t="s">
        <v>3524</v>
      </c>
      <c r="B1449" s="9" t="s">
        <v>3525</v>
      </c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</row>
    <row r="1450" spans="1:12">
      <c r="A1450" s="9" t="s">
        <v>3526</v>
      </c>
      <c r="B1450" s="9" t="s">
        <v>3527</v>
      </c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</row>
    <row r="1451" spans="1:12">
      <c r="A1451" s="9" t="s">
        <v>3528</v>
      </c>
      <c r="B1451" s="9" t="s">
        <v>3529</v>
      </c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</row>
    <row r="1452" spans="1:12">
      <c r="A1452" s="9" t="s">
        <v>3530</v>
      </c>
      <c r="B1452" s="9" t="s">
        <v>3531</v>
      </c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</row>
    <row r="1453" spans="1:12">
      <c r="A1453" s="9" t="s">
        <v>3532</v>
      </c>
      <c r="B1453" s="9" t="s">
        <v>3533</v>
      </c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</row>
    <row r="1454" spans="1:12">
      <c r="A1454" s="9" t="s">
        <v>3534</v>
      </c>
      <c r="B1454" s="9" t="s">
        <v>3535</v>
      </c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</row>
    <row r="1455" spans="1:12">
      <c r="A1455" s="9" t="s">
        <v>3536</v>
      </c>
      <c r="B1455" s="9" t="s">
        <v>3537</v>
      </c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</row>
    <row r="1456" spans="1:12">
      <c r="A1456" s="9" t="s">
        <v>3538</v>
      </c>
      <c r="B1456" s="9" t="s">
        <v>3539</v>
      </c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</row>
    <row r="1457" spans="1:12">
      <c r="A1457" s="9" t="s">
        <v>3540</v>
      </c>
      <c r="B1457" s="9" t="s">
        <v>3541</v>
      </c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</row>
    <row r="1458" spans="1:12">
      <c r="A1458" s="9" t="s">
        <v>3542</v>
      </c>
      <c r="B1458" s="9" t="s">
        <v>3543</v>
      </c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</row>
    <row r="1459" spans="1:12">
      <c r="A1459" s="9" t="s">
        <v>3544</v>
      </c>
      <c r="B1459" s="9" t="s">
        <v>3545</v>
      </c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</row>
    <row r="1460" spans="1:12">
      <c r="A1460" s="9" t="s">
        <v>3546</v>
      </c>
      <c r="B1460" s="9" t="s">
        <v>3547</v>
      </c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</row>
    <row r="1461" spans="1:12">
      <c r="A1461" s="9" t="s">
        <v>3548</v>
      </c>
      <c r="B1461" s="9" t="s">
        <v>3549</v>
      </c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</row>
    <row r="1462" spans="1:12">
      <c r="A1462" s="9" t="s">
        <v>3550</v>
      </c>
      <c r="B1462" s="9" t="s">
        <v>3551</v>
      </c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</row>
    <row r="1463" spans="1:12">
      <c r="A1463" s="9" t="s">
        <v>3552</v>
      </c>
      <c r="B1463" s="9" t="s">
        <v>3553</v>
      </c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</row>
    <row r="1464" spans="1:12">
      <c r="A1464" s="9" t="s">
        <v>3554</v>
      </c>
      <c r="B1464" s="9" t="s">
        <v>3555</v>
      </c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</row>
    <row r="1465" spans="1:12">
      <c r="A1465" s="9" t="s">
        <v>3556</v>
      </c>
      <c r="B1465" s="9" t="s">
        <v>3557</v>
      </c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</row>
    <row r="1466" spans="1:12">
      <c r="A1466" s="9" t="s">
        <v>3558</v>
      </c>
      <c r="B1466" s="9" t="s">
        <v>3559</v>
      </c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</row>
    <row r="1467" spans="1:12">
      <c r="A1467" s="9" t="s">
        <v>3560</v>
      </c>
      <c r="B1467" s="9" t="s">
        <v>3561</v>
      </c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</row>
    <row r="1468" spans="1:12">
      <c r="A1468" s="9" t="s">
        <v>3562</v>
      </c>
      <c r="B1468" s="9" t="s">
        <v>3563</v>
      </c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</row>
    <row r="1469" spans="1:12">
      <c r="A1469" s="9" t="s">
        <v>3564</v>
      </c>
      <c r="B1469" s="9" t="s">
        <v>3565</v>
      </c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</row>
    <row r="1470" spans="1:12">
      <c r="A1470" s="9" t="s">
        <v>3566</v>
      </c>
      <c r="B1470" s="9" t="s">
        <v>3567</v>
      </c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</row>
    <row r="1471" spans="1:12">
      <c r="A1471" s="9" t="s">
        <v>3568</v>
      </c>
      <c r="B1471" s="9" t="s">
        <v>3569</v>
      </c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</row>
    <row r="1472" spans="1:12">
      <c r="A1472" s="9" t="s">
        <v>3570</v>
      </c>
      <c r="B1472" s="9" t="s">
        <v>3571</v>
      </c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</row>
    <row r="1473" spans="1:12">
      <c r="A1473" s="9" t="s">
        <v>3572</v>
      </c>
      <c r="B1473" s="9" t="s">
        <v>3573</v>
      </c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</row>
    <row r="1474" spans="1:12">
      <c r="A1474" s="9" t="s">
        <v>3574</v>
      </c>
      <c r="B1474" s="9" t="s">
        <v>3575</v>
      </c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</row>
    <row r="1475" spans="1:12">
      <c r="A1475" s="9" t="s">
        <v>3576</v>
      </c>
      <c r="B1475" s="9" t="s">
        <v>3577</v>
      </c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</row>
    <row r="1476" spans="1:12">
      <c r="A1476" s="9" t="s">
        <v>3578</v>
      </c>
      <c r="B1476" s="9" t="s">
        <v>3579</v>
      </c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</row>
    <row r="1477" spans="1:12">
      <c r="A1477" s="9" t="s">
        <v>3580</v>
      </c>
      <c r="B1477" s="9" t="s">
        <v>3581</v>
      </c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</row>
    <row r="1478" spans="1:12">
      <c r="A1478" s="9" t="s">
        <v>3582</v>
      </c>
      <c r="B1478" s="9" t="s">
        <v>3583</v>
      </c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</row>
    <row r="1479" spans="1:12">
      <c r="A1479" s="9" t="s">
        <v>3584</v>
      </c>
      <c r="B1479" s="9" t="s">
        <v>3585</v>
      </c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</row>
    <row r="1480" spans="1:12">
      <c r="A1480" s="9" t="s">
        <v>3586</v>
      </c>
      <c r="B1480" s="9" t="s">
        <v>3587</v>
      </c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</row>
    <row r="1481" spans="1:12">
      <c r="A1481" s="9" t="s">
        <v>3588</v>
      </c>
      <c r="B1481" s="9" t="s">
        <v>3589</v>
      </c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</row>
    <row r="1482" spans="1:12">
      <c r="A1482" s="9" t="s">
        <v>3590</v>
      </c>
      <c r="B1482" s="9" t="s">
        <v>3591</v>
      </c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</row>
    <row r="1483" spans="1:12">
      <c r="A1483" s="9" t="s">
        <v>3592</v>
      </c>
      <c r="B1483" s="9" t="s">
        <v>3593</v>
      </c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</row>
    <row r="1484" spans="1:12">
      <c r="A1484" s="9" t="s">
        <v>3594</v>
      </c>
      <c r="B1484" s="9" t="s">
        <v>3595</v>
      </c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</row>
    <row r="1485" spans="1:12">
      <c r="A1485" s="9" t="s">
        <v>3596</v>
      </c>
      <c r="B1485" s="9" t="s">
        <v>3597</v>
      </c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</row>
    <row r="1486" spans="1:12">
      <c r="A1486" s="9" t="s">
        <v>3598</v>
      </c>
      <c r="B1486" s="9" t="s">
        <v>3599</v>
      </c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</row>
    <row r="1487" spans="1:12">
      <c r="A1487" s="9" t="s">
        <v>3600</v>
      </c>
      <c r="B1487" s="9" t="s">
        <v>3601</v>
      </c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</row>
    <row r="1488" spans="1:12">
      <c r="A1488" s="9" t="s">
        <v>3602</v>
      </c>
      <c r="B1488" s="9" t="s">
        <v>3603</v>
      </c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</row>
    <row r="1489" spans="1:12">
      <c r="A1489" s="9" t="s">
        <v>3604</v>
      </c>
      <c r="B1489" s="9" t="s">
        <v>3605</v>
      </c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</row>
    <row r="1490" spans="1:12">
      <c r="A1490" s="9" t="s">
        <v>3606</v>
      </c>
      <c r="B1490" s="9" t="s">
        <v>3607</v>
      </c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</row>
    <row r="1491" spans="1:12">
      <c r="A1491" s="9" t="s">
        <v>3608</v>
      </c>
      <c r="B1491" s="9" t="s">
        <v>3609</v>
      </c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</row>
    <row r="1492" spans="1:12">
      <c r="A1492" s="9" t="s">
        <v>3610</v>
      </c>
      <c r="B1492" s="9" t="s">
        <v>3611</v>
      </c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</row>
    <row r="1493" spans="1:12">
      <c r="A1493" s="9" t="s">
        <v>3612</v>
      </c>
      <c r="B1493" s="9" t="s">
        <v>3613</v>
      </c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</row>
    <row r="1494" spans="1:12">
      <c r="A1494" s="9" t="s">
        <v>3614</v>
      </c>
      <c r="B1494" s="9" t="s">
        <v>3615</v>
      </c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</row>
    <row r="1495" spans="1:12">
      <c r="A1495" s="9" t="s">
        <v>3616</v>
      </c>
      <c r="B1495" s="9" t="s">
        <v>3617</v>
      </c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</row>
    <row r="1496" spans="1:12">
      <c r="A1496" s="9" t="s">
        <v>3618</v>
      </c>
      <c r="B1496" s="9" t="s">
        <v>3619</v>
      </c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</row>
    <row r="1497" spans="1:12">
      <c r="A1497" s="9" t="s">
        <v>3620</v>
      </c>
      <c r="B1497" s="9" t="s">
        <v>3621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</row>
    <row r="1498" spans="1:12">
      <c r="A1498" s="9" t="s">
        <v>3622</v>
      </c>
      <c r="B1498" s="9" t="s">
        <v>3623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</row>
    <row r="1499" spans="1:12">
      <c r="A1499" s="9" t="s">
        <v>3624</v>
      </c>
      <c r="B1499" s="9" t="s">
        <v>3625</v>
      </c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</row>
    <row r="1500" spans="1:12">
      <c r="A1500" s="9" t="s">
        <v>3626</v>
      </c>
      <c r="B1500" s="9" t="s">
        <v>3627</v>
      </c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</row>
    <row r="1501" spans="1:12">
      <c r="A1501" s="9" t="s">
        <v>3628</v>
      </c>
      <c r="B1501" s="9" t="s">
        <v>3629</v>
      </c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</row>
    <row r="1502" spans="1:12">
      <c r="A1502" s="9" t="s">
        <v>3630</v>
      </c>
      <c r="B1502" s="9" t="s">
        <v>3631</v>
      </c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</row>
    <row r="1503" spans="1:12">
      <c r="A1503" s="9" t="s">
        <v>3632</v>
      </c>
      <c r="B1503" s="9" t="s">
        <v>3633</v>
      </c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</row>
    <row r="1504" spans="1:12">
      <c r="A1504" s="9" t="s">
        <v>3634</v>
      </c>
      <c r="B1504" s="9" t="s">
        <v>3635</v>
      </c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</row>
    <row r="1505" spans="1:12">
      <c r="A1505" s="9" t="s">
        <v>3636</v>
      </c>
      <c r="B1505" s="9" t="s">
        <v>3637</v>
      </c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</row>
    <row r="1506" spans="1:12">
      <c r="A1506" s="9" t="s">
        <v>3638</v>
      </c>
      <c r="B1506" s="9" t="s">
        <v>3639</v>
      </c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</row>
    <row r="1507" spans="1:12">
      <c r="A1507" s="9" t="s">
        <v>3640</v>
      </c>
      <c r="B1507" s="9" t="s">
        <v>3641</v>
      </c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</row>
    <row r="1508" spans="1:12">
      <c r="A1508" s="9" t="s">
        <v>3642</v>
      </c>
      <c r="B1508" s="9" t="s">
        <v>3643</v>
      </c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</row>
    <row r="1509" spans="1:12">
      <c r="A1509" s="9" t="s">
        <v>3644</v>
      </c>
      <c r="B1509" s="9" t="s">
        <v>3645</v>
      </c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</row>
    <row r="1510" spans="1:12">
      <c r="A1510" s="9" t="s">
        <v>3646</v>
      </c>
      <c r="B1510" s="9" t="s">
        <v>3647</v>
      </c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</row>
    <row r="1511" spans="1:12">
      <c r="A1511" s="9" t="s">
        <v>3648</v>
      </c>
      <c r="B1511" s="9" t="s">
        <v>3649</v>
      </c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</row>
    <row r="1512" spans="1:12">
      <c r="A1512" s="9" t="s">
        <v>3650</v>
      </c>
      <c r="B1512" s="9" t="s">
        <v>3651</v>
      </c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</row>
    <row r="1513" spans="1:12">
      <c r="A1513" s="9" t="s">
        <v>3652</v>
      </c>
      <c r="B1513" s="9" t="s">
        <v>3653</v>
      </c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</row>
    <row r="1514" spans="1:12">
      <c r="A1514" s="9" t="s">
        <v>3654</v>
      </c>
      <c r="B1514" s="9" t="s">
        <v>3655</v>
      </c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</row>
    <row r="1515" spans="1:12">
      <c r="A1515" s="9" t="s">
        <v>3656</v>
      </c>
      <c r="B1515" s="9" t="s">
        <v>3657</v>
      </c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</row>
    <row r="1516" spans="1:12">
      <c r="A1516" s="9" t="s">
        <v>3658</v>
      </c>
      <c r="B1516" s="9" t="s">
        <v>3659</v>
      </c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</row>
    <row r="1517" spans="1:12">
      <c r="A1517" s="9" t="s">
        <v>3660</v>
      </c>
      <c r="B1517" s="9" t="s">
        <v>3661</v>
      </c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</row>
    <row r="1518" spans="1:12">
      <c r="A1518" s="9" t="s">
        <v>3662</v>
      </c>
      <c r="B1518" s="9" t="s">
        <v>3663</v>
      </c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</row>
    <row r="1519" spans="1:12">
      <c r="A1519" s="9" t="s">
        <v>3664</v>
      </c>
      <c r="B1519" s="9" t="s">
        <v>3665</v>
      </c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</row>
    <row r="1520" spans="1:12">
      <c r="A1520" s="9" t="s">
        <v>3666</v>
      </c>
      <c r="B1520" s="9" t="s">
        <v>3667</v>
      </c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</row>
    <row r="1521" spans="1:12">
      <c r="A1521" s="9" t="s">
        <v>3668</v>
      </c>
      <c r="B1521" s="9" t="s">
        <v>3669</v>
      </c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</row>
    <row r="1522" spans="1:12">
      <c r="A1522" s="9" t="s">
        <v>3670</v>
      </c>
      <c r="B1522" s="9" t="s">
        <v>3671</v>
      </c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</row>
    <row r="1523" spans="1:12">
      <c r="A1523" s="9" t="s">
        <v>3672</v>
      </c>
      <c r="B1523" s="9" t="s">
        <v>3673</v>
      </c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</row>
    <row r="1524" spans="1:12">
      <c r="A1524" s="9" t="s">
        <v>3674</v>
      </c>
      <c r="B1524" s="9" t="s">
        <v>3675</v>
      </c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</row>
    <row r="1525" spans="1:12">
      <c r="A1525" s="9" t="s">
        <v>3676</v>
      </c>
      <c r="B1525" s="9" t="s">
        <v>3677</v>
      </c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</row>
    <row r="1526" spans="1:12">
      <c r="A1526" s="9" t="s">
        <v>3678</v>
      </c>
      <c r="B1526" s="9" t="s">
        <v>3679</v>
      </c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</row>
    <row r="1527" spans="1:12">
      <c r="A1527" s="9" t="s">
        <v>3680</v>
      </c>
      <c r="B1527" s="9" t="s">
        <v>3681</v>
      </c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</row>
    <row r="1528" spans="1:12">
      <c r="A1528" s="9" t="s">
        <v>3682</v>
      </c>
      <c r="B1528" s="9" t="s">
        <v>3683</v>
      </c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</row>
    <row r="1529" spans="1:12">
      <c r="A1529" s="9" t="s">
        <v>3684</v>
      </c>
      <c r="B1529" s="9" t="s">
        <v>3685</v>
      </c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</row>
    <row r="1530" spans="1:12">
      <c r="A1530" s="9" t="s">
        <v>3686</v>
      </c>
      <c r="B1530" s="9" t="s">
        <v>3687</v>
      </c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</row>
    <row r="1531" spans="1:12">
      <c r="A1531" s="9" t="s">
        <v>3688</v>
      </c>
      <c r="B1531" s="9" t="s">
        <v>3689</v>
      </c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</row>
    <row r="1532" spans="1:12">
      <c r="A1532" s="9" t="s">
        <v>3690</v>
      </c>
      <c r="B1532" s="9" t="s">
        <v>3691</v>
      </c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</row>
    <row r="1533" spans="1:12">
      <c r="A1533" s="9" t="s">
        <v>3692</v>
      </c>
      <c r="B1533" s="9" t="s">
        <v>3693</v>
      </c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</row>
    <row r="1534" spans="1:12">
      <c r="A1534" s="9" t="s">
        <v>3694</v>
      </c>
      <c r="B1534" s="9" t="s">
        <v>3695</v>
      </c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</row>
    <row r="1535" spans="1:12">
      <c r="A1535" s="9" t="s">
        <v>3696</v>
      </c>
      <c r="B1535" s="9" t="s">
        <v>3697</v>
      </c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</row>
    <row r="1536" spans="1:12">
      <c r="A1536" s="9" t="s">
        <v>3698</v>
      </c>
      <c r="B1536" s="9" t="s">
        <v>3699</v>
      </c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</row>
    <row r="1537" spans="1:12">
      <c r="A1537" s="9" t="s">
        <v>3700</v>
      </c>
      <c r="B1537" s="9" t="s">
        <v>3701</v>
      </c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</row>
    <row r="1538" spans="1:12">
      <c r="A1538" s="9" t="s">
        <v>3702</v>
      </c>
      <c r="B1538" s="9" t="s">
        <v>3703</v>
      </c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</row>
    <row r="1539" spans="1:12">
      <c r="A1539" s="9" t="s">
        <v>3704</v>
      </c>
      <c r="B1539" s="9" t="s">
        <v>3705</v>
      </c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</row>
    <row r="1540" spans="1:12">
      <c r="A1540" s="9" t="s">
        <v>3706</v>
      </c>
      <c r="B1540" s="9" t="s">
        <v>3707</v>
      </c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</row>
    <row r="1541" spans="1:12">
      <c r="A1541" s="9" t="s">
        <v>3708</v>
      </c>
      <c r="B1541" s="9" t="s">
        <v>3709</v>
      </c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</row>
    <row r="1542" spans="1:12">
      <c r="A1542" s="9" t="s">
        <v>3710</v>
      </c>
      <c r="B1542" s="9" t="s">
        <v>3711</v>
      </c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</row>
    <row r="1543" spans="1:12">
      <c r="A1543" s="9" t="s">
        <v>3712</v>
      </c>
      <c r="B1543" s="9" t="s">
        <v>3713</v>
      </c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</row>
    <row r="1544" spans="1:12">
      <c r="A1544" s="9" t="s">
        <v>3714</v>
      </c>
      <c r="B1544" s="9" t="s">
        <v>3715</v>
      </c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</row>
    <row r="1545" spans="1:12">
      <c r="A1545" s="9" t="s">
        <v>3716</v>
      </c>
      <c r="B1545" s="9" t="s">
        <v>3717</v>
      </c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</row>
    <row r="1546" spans="1:12">
      <c r="A1546" s="9" t="s">
        <v>3718</v>
      </c>
      <c r="B1546" s="9" t="s">
        <v>3719</v>
      </c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</row>
    <row r="1547" spans="1:12">
      <c r="A1547" s="9" t="s">
        <v>3720</v>
      </c>
      <c r="B1547" s="9" t="s">
        <v>3721</v>
      </c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</row>
    <row r="1548" spans="1:12">
      <c r="A1548" s="9" t="s">
        <v>3722</v>
      </c>
      <c r="B1548" s="9" t="s">
        <v>3723</v>
      </c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</row>
    <row r="1549" spans="1:12">
      <c r="A1549" s="9" t="s">
        <v>3724</v>
      </c>
      <c r="B1549" s="9" t="s">
        <v>3725</v>
      </c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</row>
    <row r="1550" spans="1:12">
      <c r="A1550" s="9" t="s">
        <v>3726</v>
      </c>
      <c r="B1550" s="9" t="s">
        <v>3727</v>
      </c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</row>
    <row r="1551" spans="1:12">
      <c r="A1551" s="9" t="s">
        <v>3728</v>
      </c>
      <c r="B1551" s="9" t="s">
        <v>3729</v>
      </c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</row>
    <row r="1552" spans="1:12">
      <c r="A1552" s="9" t="s">
        <v>3730</v>
      </c>
      <c r="B1552" s="9" t="s">
        <v>3731</v>
      </c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</row>
    <row r="1553" spans="1:12">
      <c r="A1553" s="9" t="s">
        <v>3732</v>
      </c>
      <c r="B1553" s="9" t="s">
        <v>3733</v>
      </c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</row>
    <row r="1554" spans="1:12">
      <c r="A1554" s="9" t="s">
        <v>3734</v>
      </c>
      <c r="B1554" s="9" t="s">
        <v>3735</v>
      </c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</row>
    <row r="1555" spans="1:12">
      <c r="A1555" s="9" t="s">
        <v>3736</v>
      </c>
      <c r="B1555" s="9" t="s">
        <v>3737</v>
      </c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</row>
    <row r="1556" spans="1:12">
      <c r="A1556" s="9" t="s">
        <v>3738</v>
      </c>
      <c r="B1556" s="9" t="s">
        <v>3739</v>
      </c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</row>
    <row r="1557" spans="1:12">
      <c r="A1557" s="9" t="s">
        <v>3740</v>
      </c>
      <c r="B1557" s="9" t="s">
        <v>3741</v>
      </c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</row>
    <row r="1558" spans="1:12">
      <c r="A1558" s="9" t="s">
        <v>3742</v>
      </c>
      <c r="B1558" s="9" t="s">
        <v>3743</v>
      </c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</row>
    <row r="1559" spans="1:12">
      <c r="A1559" s="9" t="s">
        <v>3744</v>
      </c>
      <c r="B1559" s="9" t="s">
        <v>3745</v>
      </c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</row>
    <row r="1560" spans="1:12">
      <c r="A1560" s="9" t="s">
        <v>3746</v>
      </c>
      <c r="B1560" s="9" t="s">
        <v>3747</v>
      </c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</row>
    <row r="1561" spans="1:12">
      <c r="A1561" s="9" t="s">
        <v>3748</v>
      </c>
      <c r="B1561" s="9" t="s">
        <v>3749</v>
      </c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</row>
    <row r="1562" spans="1:12">
      <c r="A1562" s="9" t="s">
        <v>3750</v>
      </c>
      <c r="B1562" s="9" t="s">
        <v>3751</v>
      </c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</row>
    <row r="1563" spans="1:12">
      <c r="A1563" s="9" t="s">
        <v>3752</v>
      </c>
      <c r="B1563" s="9" t="s">
        <v>3753</v>
      </c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</row>
    <row r="1564" spans="1:12">
      <c r="A1564" s="9" t="s">
        <v>3754</v>
      </c>
      <c r="B1564" s="9" t="s">
        <v>3755</v>
      </c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</row>
    <row r="1565" spans="1:12">
      <c r="A1565" s="9" t="s">
        <v>3756</v>
      </c>
      <c r="B1565" s="9" t="s">
        <v>3757</v>
      </c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</row>
    <row r="1566" spans="1:12">
      <c r="A1566" s="9" t="s">
        <v>3758</v>
      </c>
      <c r="B1566" s="9" t="s">
        <v>3759</v>
      </c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</row>
    <row r="1567" spans="1:12">
      <c r="A1567" s="9" t="s">
        <v>3760</v>
      </c>
      <c r="B1567" s="9" t="s">
        <v>3761</v>
      </c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</row>
    <row r="1568" spans="1:12">
      <c r="A1568" s="9" t="s">
        <v>3762</v>
      </c>
      <c r="B1568" s="9" t="s">
        <v>3763</v>
      </c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</row>
    <row r="1569" spans="1:12">
      <c r="A1569" s="9" t="s">
        <v>3764</v>
      </c>
      <c r="B1569" s="9" t="s">
        <v>3765</v>
      </c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</row>
    <row r="1570" spans="1:12">
      <c r="A1570" s="9" t="s">
        <v>3766</v>
      </c>
      <c r="B1570" s="9" t="s">
        <v>3767</v>
      </c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</row>
    <row r="1571" spans="1:12">
      <c r="A1571" s="9" t="s">
        <v>3768</v>
      </c>
      <c r="B1571" s="9" t="s">
        <v>3769</v>
      </c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</row>
    <row r="1572" spans="1:12">
      <c r="A1572" s="9" t="s">
        <v>3770</v>
      </c>
      <c r="B1572" s="9" t="s">
        <v>3771</v>
      </c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</row>
    <row r="1573" spans="1:12">
      <c r="A1573" s="9" t="s">
        <v>3772</v>
      </c>
      <c r="B1573" s="9" t="s">
        <v>3773</v>
      </c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</row>
    <row r="1574" spans="1:12">
      <c r="A1574" s="9" t="s">
        <v>3774</v>
      </c>
      <c r="B1574" s="9" t="s">
        <v>3775</v>
      </c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</row>
    <row r="1575" spans="1:12">
      <c r="A1575" s="9" t="s">
        <v>3776</v>
      </c>
      <c r="B1575" s="9" t="s">
        <v>3777</v>
      </c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</row>
    <row r="1576" spans="1:12">
      <c r="A1576" s="9" t="s">
        <v>3778</v>
      </c>
      <c r="B1576" s="9" t="s">
        <v>3779</v>
      </c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</row>
    <row r="1577" spans="1:12">
      <c r="A1577" s="9" t="s">
        <v>3780</v>
      </c>
      <c r="B1577" s="9" t="s">
        <v>3781</v>
      </c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</row>
    <row r="1578" spans="1:12">
      <c r="A1578" s="9" t="s">
        <v>3782</v>
      </c>
      <c r="B1578" s="9" t="s">
        <v>3783</v>
      </c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</row>
    <row r="1579" spans="1:12">
      <c r="A1579" s="9" t="s">
        <v>3784</v>
      </c>
      <c r="B1579" s="9" t="s">
        <v>3785</v>
      </c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</row>
    <row r="1580" spans="1:12">
      <c r="A1580" s="9" t="s">
        <v>3786</v>
      </c>
      <c r="B1580" s="9" t="s">
        <v>3787</v>
      </c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</row>
    <row r="1581" spans="1:12">
      <c r="A1581" s="9" t="s">
        <v>3788</v>
      </c>
      <c r="B1581" s="9" t="s">
        <v>3789</v>
      </c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</row>
    <row r="1582" spans="1:12">
      <c r="A1582" s="9" t="s">
        <v>3790</v>
      </c>
      <c r="B1582" s="9" t="s">
        <v>3791</v>
      </c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</row>
    <row r="1583" spans="1:12">
      <c r="A1583" s="9" t="s">
        <v>3792</v>
      </c>
      <c r="B1583" s="9" t="s">
        <v>3793</v>
      </c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</row>
    <row r="1584" spans="1:12">
      <c r="A1584" s="9" t="s">
        <v>3794</v>
      </c>
      <c r="B1584" s="9" t="s">
        <v>3795</v>
      </c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</row>
    <row r="1585" spans="1:12">
      <c r="A1585" s="9" t="s">
        <v>3796</v>
      </c>
      <c r="B1585" s="9" t="s">
        <v>3797</v>
      </c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</row>
    <row r="1586" spans="1:12">
      <c r="A1586" s="9" t="s">
        <v>3798</v>
      </c>
      <c r="B1586" s="9" t="s">
        <v>3799</v>
      </c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</row>
    <row r="1587" spans="1:12">
      <c r="A1587" s="9" t="s">
        <v>3800</v>
      </c>
      <c r="B1587" s="9" t="s">
        <v>3801</v>
      </c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</row>
    <row r="1588" spans="1:12">
      <c r="A1588" s="9" t="s">
        <v>3802</v>
      </c>
      <c r="B1588" s="9" t="s">
        <v>3803</v>
      </c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</row>
    <row r="1589" spans="1:12">
      <c r="A1589" s="9" t="s">
        <v>3804</v>
      </c>
      <c r="B1589" s="9" t="s">
        <v>3805</v>
      </c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</row>
    <row r="1590" spans="1:12">
      <c r="A1590" s="9" t="s">
        <v>3806</v>
      </c>
      <c r="B1590" s="9" t="s">
        <v>3807</v>
      </c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</row>
    <row r="1591" spans="1:12">
      <c r="A1591" s="9" t="s">
        <v>3808</v>
      </c>
      <c r="B1591" s="9" t="s">
        <v>3809</v>
      </c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</row>
    <row r="1592" spans="1:12">
      <c r="A1592" s="9" t="s">
        <v>3810</v>
      </c>
      <c r="B1592" s="9" t="s">
        <v>3811</v>
      </c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</row>
    <row r="1593" spans="1:12">
      <c r="A1593" s="9" t="s">
        <v>3812</v>
      </c>
      <c r="B1593" s="9" t="s">
        <v>3813</v>
      </c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</row>
    <row r="1594" spans="1:12">
      <c r="A1594" s="9" t="s">
        <v>3814</v>
      </c>
      <c r="B1594" s="9" t="s">
        <v>3815</v>
      </c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</row>
    <row r="1595" spans="1:12">
      <c r="A1595" s="9" t="s">
        <v>3816</v>
      </c>
      <c r="B1595" s="9" t="s">
        <v>3817</v>
      </c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</row>
    <row r="1596" spans="1:12">
      <c r="A1596" s="9" t="s">
        <v>3818</v>
      </c>
      <c r="B1596" s="9" t="s">
        <v>3819</v>
      </c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</row>
    <row r="1597" spans="1:12">
      <c r="A1597" s="9" t="s">
        <v>3820</v>
      </c>
      <c r="B1597" s="9" t="s">
        <v>3821</v>
      </c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</row>
    <row r="1598" spans="1:12">
      <c r="A1598" s="9" t="s">
        <v>3822</v>
      </c>
      <c r="B1598" s="9" t="s">
        <v>3823</v>
      </c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</row>
    <row r="1599" spans="1:12">
      <c r="A1599" s="9" t="s">
        <v>3824</v>
      </c>
      <c r="B1599" s="9" t="s">
        <v>3825</v>
      </c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</row>
    <row r="1600" spans="1:12">
      <c r="A1600" s="9" t="s">
        <v>3826</v>
      </c>
      <c r="B1600" s="9" t="s">
        <v>3827</v>
      </c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</row>
    <row r="1601" spans="1:12">
      <c r="A1601" s="9" t="s">
        <v>3828</v>
      </c>
      <c r="B1601" s="9" t="s">
        <v>3829</v>
      </c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</row>
    <row r="1602" spans="1:12">
      <c r="A1602" s="9" t="s">
        <v>3830</v>
      </c>
      <c r="B1602" s="9" t="s">
        <v>3831</v>
      </c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</row>
    <row r="1603" spans="1:12">
      <c r="A1603" s="9" t="s">
        <v>3832</v>
      </c>
      <c r="B1603" s="9" t="s">
        <v>3833</v>
      </c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</row>
    <row r="1604" spans="1:12">
      <c r="A1604" s="9" t="s">
        <v>3834</v>
      </c>
      <c r="B1604" s="9" t="s">
        <v>3835</v>
      </c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</row>
    <row r="1605" spans="1:12">
      <c r="A1605" s="9" t="s">
        <v>3836</v>
      </c>
      <c r="B1605" s="9" t="s">
        <v>3837</v>
      </c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</row>
    <row r="1606" spans="1:12">
      <c r="A1606" s="9" t="s">
        <v>3838</v>
      </c>
      <c r="B1606" s="9" t="s">
        <v>3839</v>
      </c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</row>
    <row r="1607" spans="1:12">
      <c r="A1607" s="9" t="s">
        <v>3840</v>
      </c>
      <c r="B1607" s="9" t="s">
        <v>3841</v>
      </c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</row>
    <row r="1608" spans="1:12">
      <c r="A1608" s="9" t="s">
        <v>3842</v>
      </c>
      <c r="B1608" s="9" t="s">
        <v>3843</v>
      </c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</row>
    <row r="1609" spans="1:12">
      <c r="A1609" s="9" t="s">
        <v>3844</v>
      </c>
      <c r="B1609" s="9" t="s">
        <v>3845</v>
      </c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</row>
    <row r="1610" spans="1:12">
      <c r="A1610" s="9" t="s">
        <v>3846</v>
      </c>
      <c r="B1610" s="9" t="s">
        <v>3847</v>
      </c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</row>
    <row r="1611" spans="1:12">
      <c r="A1611" s="9" t="s">
        <v>3848</v>
      </c>
      <c r="B1611" s="9" t="s">
        <v>3849</v>
      </c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</row>
    <row r="1612" spans="1:12">
      <c r="A1612" s="9" t="s">
        <v>3850</v>
      </c>
      <c r="B1612" s="9" t="s">
        <v>3851</v>
      </c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</row>
    <row r="1613" spans="1:12">
      <c r="A1613" s="9" t="s">
        <v>3852</v>
      </c>
      <c r="B1613" s="9" t="s">
        <v>3853</v>
      </c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</row>
    <row r="1614" spans="1:12">
      <c r="A1614" s="9" t="s">
        <v>3854</v>
      </c>
      <c r="B1614" s="9" t="s">
        <v>3855</v>
      </c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</row>
    <row r="1615" spans="1:12">
      <c r="A1615" s="9" t="s">
        <v>3856</v>
      </c>
      <c r="B1615" s="9" t="s">
        <v>3857</v>
      </c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</row>
    <row r="1616" spans="1:12">
      <c r="A1616" s="9" t="s">
        <v>3858</v>
      </c>
      <c r="B1616" s="9" t="s">
        <v>3859</v>
      </c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</row>
    <row r="1617" spans="1:12">
      <c r="A1617" s="9" t="s">
        <v>3860</v>
      </c>
      <c r="B1617" s="9" t="s">
        <v>3861</v>
      </c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</row>
    <row r="1618" spans="1:12">
      <c r="A1618" s="9" t="s">
        <v>3862</v>
      </c>
      <c r="B1618" s="9" t="s">
        <v>3863</v>
      </c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</row>
    <row r="1619" spans="1:12">
      <c r="A1619" s="9" t="s">
        <v>3864</v>
      </c>
      <c r="B1619" s="9" t="s">
        <v>3865</v>
      </c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</row>
    <row r="1620" spans="1:12">
      <c r="A1620" s="9" t="s">
        <v>3866</v>
      </c>
      <c r="B1620" s="9" t="s">
        <v>3867</v>
      </c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</row>
    <row r="1621" spans="1:12">
      <c r="A1621" s="9" t="s">
        <v>3868</v>
      </c>
      <c r="B1621" s="9" t="s">
        <v>3869</v>
      </c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</row>
    <row r="1622" spans="1:12">
      <c r="A1622" s="9" t="s">
        <v>3870</v>
      </c>
      <c r="B1622" s="9" t="s">
        <v>3871</v>
      </c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</row>
    <row r="1623" spans="1:12">
      <c r="A1623" s="9" t="s">
        <v>3872</v>
      </c>
      <c r="B1623" s="9" t="s">
        <v>3873</v>
      </c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</row>
    <row r="1624" spans="1:12">
      <c r="A1624" s="9" t="s">
        <v>3874</v>
      </c>
      <c r="B1624" s="9" t="s">
        <v>3875</v>
      </c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</row>
    <row r="1625" spans="1:12">
      <c r="A1625" s="9" t="s">
        <v>3876</v>
      </c>
      <c r="B1625" s="9" t="s">
        <v>3877</v>
      </c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</row>
    <row r="1626" spans="1:12">
      <c r="A1626" s="9" t="s">
        <v>3878</v>
      </c>
      <c r="B1626" s="9" t="s">
        <v>3879</v>
      </c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</row>
    <row r="1627" spans="1:12">
      <c r="A1627" s="9" t="s">
        <v>3880</v>
      </c>
      <c r="B1627" s="9" t="s">
        <v>3881</v>
      </c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</row>
    <row r="1628" spans="1:12">
      <c r="A1628" s="9" t="s">
        <v>3882</v>
      </c>
      <c r="B1628" s="9" t="s">
        <v>3883</v>
      </c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</row>
    <row r="1629" spans="1:12">
      <c r="A1629" s="9" t="s">
        <v>3884</v>
      </c>
      <c r="B1629" s="9" t="s">
        <v>3885</v>
      </c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</row>
    <row r="1630" spans="1:12">
      <c r="A1630" s="9" t="s">
        <v>3886</v>
      </c>
      <c r="B1630" s="9" t="s">
        <v>3887</v>
      </c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</row>
    <row r="1631" spans="1:12">
      <c r="A1631" s="9" t="s">
        <v>3888</v>
      </c>
      <c r="B1631" s="9" t="s">
        <v>3889</v>
      </c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</row>
    <row r="1632" spans="1:12">
      <c r="A1632" s="9" t="s">
        <v>3890</v>
      </c>
      <c r="B1632" s="9" t="s">
        <v>3891</v>
      </c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</row>
    <row r="1633" spans="1:12">
      <c r="A1633" s="9" t="s">
        <v>3892</v>
      </c>
      <c r="B1633" s="9" t="s">
        <v>3893</v>
      </c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</row>
    <row r="1634" spans="1:12">
      <c r="A1634" s="9" t="s">
        <v>3894</v>
      </c>
      <c r="B1634" s="9" t="s">
        <v>3895</v>
      </c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</row>
    <row r="1635" spans="1:12">
      <c r="A1635" s="9" t="s">
        <v>3896</v>
      </c>
      <c r="B1635" s="9" t="s">
        <v>3897</v>
      </c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</row>
    <row r="1636" spans="1:12">
      <c r="A1636" s="9" t="s">
        <v>3898</v>
      </c>
      <c r="B1636" s="9" t="s">
        <v>3899</v>
      </c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</row>
    <row r="1637" spans="1:12">
      <c r="A1637" s="9" t="s">
        <v>3900</v>
      </c>
      <c r="B1637" s="9" t="s">
        <v>3901</v>
      </c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</row>
    <row r="1638" spans="1:12">
      <c r="A1638" s="9" t="s">
        <v>3902</v>
      </c>
      <c r="B1638" s="9" t="s">
        <v>3903</v>
      </c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</row>
    <row r="1639" spans="1:12">
      <c r="A1639" s="9" t="s">
        <v>3904</v>
      </c>
      <c r="B1639" s="9" t="s">
        <v>3905</v>
      </c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</row>
    <row r="1640" spans="1:12">
      <c r="A1640" s="9" t="s">
        <v>3906</v>
      </c>
      <c r="B1640" s="9" t="s">
        <v>3907</v>
      </c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</row>
    <row r="1641" spans="1:12">
      <c r="A1641" s="9" t="s">
        <v>3908</v>
      </c>
      <c r="B1641" s="9" t="s">
        <v>3909</v>
      </c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</row>
    <row r="1642" spans="1:12">
      <c r="A1642" s="9" t="s">
        <v>3910</v>
      </c>
      <c r="B1642" s="9" t="s">
        <v>3911</v>
      </c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</row>
    <row r="1643" spans="1:12">
      <c r="A1643" s="9" t="s">
        <v>3912</v>
      </c>
      <c r="B1643" s="9" t="s">
        <v>3913</v>
      </c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</row>
    <row r="1644" spans="1:12">
      <c r="A1644" s="9" t="s">
        <v>3914</v>
      </c>
      <c r="B1644" s="9" t="s">
        <v>3915</v>
      </c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</row>
    <row r="1645" spans="1:12">
      <c r="A1645" s="9" t="s">
        <v>3916</v>
      </c>
      <c r="B1645" s="9" t="s">
        <v>3917</v>
      </c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</row>
    <row r="1646" spans="1:12">
      <c r="A1646" s="9" t="s">
        <v>3918</v>
      </c>
      <c r="B1646" s="9" t="s">
        <v>3919</v>
      </c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</row>
    <row r="1647" spans="1:12">
      <c r="A1647" s="9" t="s">
        <v>3920</v>
      </c>
      <c r="B1647" s="9" t="s">
        <v>3921</v>
      </c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</row>
    <row r="1648" spans="1:12">
      <c r="A1648" s="9" t="s">
        <v>3922</v>
      </c>
      <c r="B1648" s="9" t="s">
        <v>3923</v>
      </c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</row>
    <row r="1649" spans="1:12">
      <c r="A1649" s="9" t="s">
        <v>3924</v>
      </c>
      <c r="B1649" s="9" t="s">
        <v>3925</v>
      </c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</row>
    <row r="1650" spans="1:12">
      <c r="A1650" s="9" t="s">
        <v>3926</v>
      </c>
      <c r="B1650" s="9" t="s">
        <v>3927</v>
      </c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</row>
    <row r="1651" spans="1:12">
      <c r="A1651" s="9" t="s">
        <v>3928</v>
      </c>
      <c r="B1651" s="9" t="s">
        <v>3929</v>
      </c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</row>
    <row r="1652" spans="1:12">
      <c r="A1652" s="9" t="s">
        <v>3930</v>
      </c>
      <c r="B1652" s="9" t="s">
        <v>3931</v>
      </c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</row>
    <row r="1653" spans="1:12">
      <c r="A1653" s="9" t="s">
        <v>3932</v>
      </c>
      <c r="B1653" s="9" t="s">
        <v>3933</v>
      </c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</row>
    <row r="1654" spans="1:12">
      <c r="A1654" s="9" t="s">
        <v>3934</v>
      </c>
      <c r="B1654" s="9" t="s">
        <v>3935</v>
      </c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</row>
    <row r="1655" spans="1:12">
      <c r="A1655" s="9" t="s">
        <v>3936</v>
      </c>
      <c r="B1655" s="9" t="s">
        <v>3937</v>
      </c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</row>
    <row r="1656" spans="1:12">
      <c r="A1656" s="9" t="s">
        <v>3938</v>
      </c>
      <c r="B1656" s="9" t="s">
        <v>3939</v>
      </c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</row>
    <row r="1657" spans="1:12">
      <c r="A1657" s="9" t="s">
        <v>3940</v>
      </c>
      <c r="B1657" s="9" t="s">
        <v>3941</v>
      </c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</row>
    <row r="1658" spans="1:12">
      <c r="A1658" s="9" t="s">
        <v>3942</v>
      </c>
      <c r="B1658" s="9" t="s">
        <v>3943</v>
      </c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</row>
    <row r="1659" spans="1:12">
      <c r="A1659" s="9" t="s">
        <v>3944</v>
      </c>
      <c r="B1659" s="9" t="s">
        <v>3945</v>
      </c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</row>
    <row r="1660" spans="1:12">
      <c r="A1660" s="9" t="s">
        <v>3946</v>
      </c>
      <c r="B1660" s="9" t="s">
        <v>3947</v>
      </c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</row>
    <row r="1661" spans="1:12">
      <c r="A1661" s="9" t="s">
        <v>3948</v>
      </c>
      <c r="B1661" s="9" t="s">
        <v>3949</v>
      </c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</row>
    <row r="1662" spans="1:12">
      <c r="A1662" s="9" t="s">
        <v>3950</v>
      </c>
      <c r="B1662" s="9" t="s">
        <v>3951</v>
      </c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</row>
    <row r="1663" spans="1:12">
      <c r="A1663" s="9" t="s">
        <v>3952</v>
      </c>
      <c r="B1663" s="9" t="s">
        <v>3953</v>
      </c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</row>
    <row r="1664" spans="1:12">
      <c r="A1664" s="9" t="s">
        <v>3954</v>
      </c>
      <c r="B1664" s="9" t="s">
        <v>3955</v>
      </c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</row>
    <row r="1665" spans="1:12">
      <c r="A1665" s="9" t="s">
        <v>3956</v>
      </c>
      <c r="B1665" s="9" t="s">
        <v>3957</v>
      </c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</row>
    <row r="1666" spans="1:12">
      <c r="A1666" s="9" t="s">
        <v>3958</v>
      </c>
      <c r="B1666" s="9" t="s">
        <v>3959</v>
      </c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</row>
    <row r="1667" spans="1:12">
      <c r="A1667" s="9" t="s">
        <v>3960</v>
      </c>
      <c r="B1667" s="9" t="s">
        <v>3961</v>
      </c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</row>
    <row r="1668" spans="1:12">
      <c r="A1668" s="9" t="s">
        <v>3962</v>
      </c>
      <c r="B1668" s="9" t="s">
        <v>3963</v>
      </c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</row>
    <row r="1669" spans="1:12">
      <c r="A1669" s="9" t="s">
        <v>3964</v>
      </c>
      <c r="B1669" s="9" t="s">
        <v>3965</v>
      </c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</row>
    <row r="1670" spans="1:12">
      <c r="A1670" s="9" t="s">
        <v>3966</v>
      </c>
      <c r="B1670" s="9" t="s">
        <v>3967</v>
      </c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</row>
    <row r="1671" spans="1:12">
      <c r="A1671" s="9" t="s">
        <v>3968</v>
      </c>
      <c r="B1671" s="9" t="s">
        <v>3969</v>
      </c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</row>
    <row r="1672" spans="1:12">
      <c r="A1672" s="9" t="s">
        <v>3970</v>
      </c>
      <c r="B1672" s="9" t="s">
        <v>3971</v>
      </c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</row>
    <row r="1673" spans="1:12">
      <c r="A1673" s="9" t="s">
        <v>3972</v>
      </c>
      <c r="B1673" s="9" t="s">
        <v>3973</v>
      </c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</row>
    <row r="1674" spans="1:12">
      <c r="A1674" s="9" t="s">
        <v>3974</v>
      </c>
      <c r="B1674" s="9" t="s">
        <v>3975</v>
      </c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</row>
    <row r="1675" spans="1:12">
      <c r="A1675" s="9" t="s">
        <v>3976</v>
      </c>
      <c r="B1675" s="9" t="s">
        <v>3977</v>
      </c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</row>
    <row r="1676" spans="1:12">
      <c r="A1676" s="9" t="s">
        <v>3978</v>
      </c>
      <c r="B1676" s="9" t="s">
        <v>3979</v>
      </c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</row>
    <row r="1677" spans="1:12">
      <c r="A1677" s="9" t="s">
        <v>3980</v>
      </c>
      <c r="B1677" s="9" t="s">
        <v>3981</v>
      </c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</row>
    <row r="1678" spans="1:12">
      <c r="A1678" s="9" t="s">
        <v>3982</v>
      </c>
      <c r="B1678" s="9" t="s">
        <v>3983</v>
      </c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</row>
    <row r="1679" spans="1:12">
      <c r="A1679" s="9" t="s">
        <v>3984</v>
      </c>
      <c r="B1679" s="9" t="s">
        <v>3985</v>
      </c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</row>
    <row r="1680" spans="1:12">
      <c r="A1680" s="9" t="s">
        <v>3986</v>
      </c>
      <c r="B1680" s="9" t="s">
        <v>3987</v>
      </c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</row>
    <row r="1681" spans="1:12">
      <c r="A1681" s="9" t="s">
        <v>3988</v>
      </c>
      <c r="B1681" s="9" t="s">
        <v>3989</v>
      </c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</row>
    <row r="1682" spans="1:12">
      <c r="A1682" s="9" t="s">
        <v>3990</v>
      </c>
      <c r="B1682" s="9" t="s">
        <v>3991</v>
      </c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</row>
    <row r="1683" spans="1:12">
      <c r="A1683" s="9" t="s">
        <v>3992</v>
      </c>
      <c r="B1683" s="9" t="s">
        <v>3993</v>
      </c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</row>
    <row r="1684" spans="1:12">
      <c r="A1684" s="9" t="s">
        <v>3994</v>
      </c>
      <c r="B1684" s="9" t="s">
        <v>3995</v>
      </c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</row>
    <row r="1685" spans="1:12">
      <c r="A1685" s="9" t="s">
        <v>3996</v>
      </c>
      <c r="B1685" s="9" t="s">
        <v>3997</v>
      </c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</row>
    <row r="1686" spans="1:12">
      <c r="A1686" s="9" t="s">
        <v>3998</v>
      </c>
      <c r="B1686" s="9" t="s">
        <v>3999</v>
      </c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</row>
    <row r="1687" spans="1:12">
      <c r="A1687" s="9" t="s">
        <v>4000</v>
      </c>
      <c r="B1687" s="9" t="s">
        <v>4001</v>
      </c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</row>
    <row r="1688" spans="1:12">
      <c r="A1688" s="9" t="s">
        <v>4002</v>
      </c>
      <c r="B1688" s="9" t="s">
        <v>4003</v>
      </c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</row>
    <row r="1689" spans="1:12">
      <c r="A1689" s="9" t="s">
        <v>4004</v>
      </c>
      <c r="B1689" s="9" t="s">
        <v>4005</v>
      </c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</row>
    <row r="1690" spans="1:12">
      <c r="A1690" s="9" t="s">
        <v>4006</v>
      </c>
      <c r="B1690" s="9" t="s">
        <v>4007</v>
      </c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</row>
    <row r="1691" spans="1:12">
      <c r="A1691" s="9" t="s">
        <v>4008</v>
      </c>
      <c r="B1691" s="9" t="s">
        <v>4009</v>
      </c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</row>
    <row r="1692" spans="1:12">
      <c r="A1692" s="9" t="s">
        <v>4010</v>
      </c>
      <c r="B1692" s="9" t="s">
        <v>4011</v>
      </c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</row>
    <row r="1693" spans="1:12">
      <c r="A1693" s="9" t="s">
        <v>4012</v>
      </c>
      <c r="B1693" s="9" t="s">
        <v>4013</v>
      </c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</row>
    <row r="1694" spans="1:12">
      <c r="A1694" s="9" t="s">
        <v>4014</v>
      </c>
      <c r="B1694" s="9" t="s">
        <v>4015</v>
      </c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</row>
    <row r="1695" spans="1:12">
      <c r="A1695" s="9" t="s">
        <v>4016</v>
      </c>
      <c r="B1695" s="9" t="s">
        <v>4017</v>
      </c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</row>
    <row r="1696" spans="1:12">
      <c r="A1696" s="9" t="s">
        <v>4018</v>
      </c>
      <c r="B1696" s="9" t="s">
        <v>4019</v>
      </c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</row>
    <row r="1697" spans="1:12">
      <c r="A1697" s="9" t="s">
        <v>4020</v>
      </c>
      <c r="B1697" s="9" t="s">
        <v>4021</v>
      </c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</row>
    <row r="1698" spans="1:12">
      <c r="A1698" s="9" t="s">
        <v>4022</v>
      </c>
      <c r="B1698" s="9" t="s">
        <v>4023</v>
      </c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</row>
    <row r="1699" spans="1:12">
      <c r="A1699" s="9" t="s">
        <v>4024</v>
      </c>
      <c r="B1699" s="9" t="s">
        <v>4025</v>
      </c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</row>
    <row r="1700" spans="1:12">
      <c r="A1700" s="9" t="s">
        <v>4026</v>
      </c>
      <c r="B1700" s="9" t="s">
        <v>4027</v>
      </c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</row>
    <row r="1701" spans="1:12">
      <c r="A1701" s="9" t="s">
        <v>4028</v>
      </c>
      <c r="B1701" s="9" t="s">
        <v>4029</v>
      </c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</row>
    <row r="1702" spans="1:12">
      <c r="A1702" s="9" t="s">
        <v>4030</v>
      </c>
      <c r="B1702" s="9" t="s">
        <v>4031</v>
      </c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</row>
    <row r="1703" spans="1:12">
      <c r="A1703" s="9" t="s">
        <v>4032</v>
      </c>
      <c r="B1703" s="9" t="s">
        <v>4033</v>
      </c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</row>
    <row r="1704" spans="1:12">
      <c r="A1704" s="9" t="s">
        <v>4034</v>
      </c>
      <c r="B1704" s="9" t="s">
        <v>4035</v>
      </c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</row>
    <row r="1705" spans="1:12">
      <c r="A1705" s="9" t="s">
        <v>4036</v>
      </c>
      <c r="B1705" s="9" t="s">
        <v>4037</v>
      </c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</row>
    <row r="1706" spans="1:12">
      <c r="A1706" s="9" t="s">
        <v>4038</v>
      </c>
      <c r="B1706" s="9" t="s">
        <v>4039</v>
      </c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</row>
    <row r="1707" spans="1:12">
      <c r="A1707" s="9" t="s">
        <v>4040</v>
      </c>
      <c r="B1707" s="9" t="s">
        <v>4041</v>
      </c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</row>
    <row r="1708" spans="1:12">
      <c r="A1708" s="9" t="s">
        <v>4042</v>
      </c>
      <c r="B1708" s="9" t="s">
        <v>4043</v>
      </c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</row>
    <row r="1709" spans="1:12">
      <c r="A1709" s="9" t="s">
        <v>4044</v>
      </c>
      <c r="B1709" s="9" t="s">
        <v>4045</v>
      </c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</row>
    <row r="1710" spans="1:12">
      <c r="A1710" s="9" t="s">
        <v>4046</v>
      </c>
      <c r="B1710" s="9" t="s">
        <v>4047</v>
      </c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</row>
    <row r="1711" spans="1:12">
      <c r="A1711" s="9" t="s">
        <v>4048</v>
      </c>
      <c r="B1711" s="9" t="s">
        <v>4049</v>
      </c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</row>
    <row r="1712" spans="1:12">
      <c r="A1712" s="9" t="s">
        <v>4050</v>
      </c>
      <c r="B1712" s="9" t="s">
        <v>4051</v>
      </c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</row>
    <row r="1713" spans="1:12">
      <c r="A1713" s="9" t="s">
        <v>4052</v>
      </c>
      <c r="B1713" s="9" t="s">
        <v>4053</v>
      </c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</row>
    <row r="1714" spans="1:12">
      <c r="A1714" s="9" t="s">
        <v>4054</v>
      </c>
      <c r="B1714" s="9" t="s">
        <v>4055</v>
      </c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</row>
    <row r="1715" spans="1:12">
      <c r="A1715" s="9" t="s">
        <v>4056</v>
      </c>
      <c r="B1715" s="9" t="s">
        <v>4057</v>
      </c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</row>
    <row r="1716" spans="1:12">
      <c r="A1716" s="9" t="s">
        <v>4058</v>
      </c>
      <c r="B1716" s="9" t="s">
        <v>4059</v>
      </c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</row>
    <row r="1717" spans="1:12">
      <c r="A1717" s="9" t="s">
        <v>4060</v>
      </c>
      <c r="B1717" s="9" t="s">
        <v>4061</v>
      </c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</row>
    <row r="1718" spans="1:12">
      <c r="A1718" s="9" t="s">
        <v>4062</v>
      </c>
      <c r="B1718" s="9" t="s">
        <v>4063</v>
      </c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</row>
    <row r="1719" spans="1:12">
      <c r="A1719" s="9" t="s">
        <v>4064</v>
      </c>
      <c r="B1719" s="9" t="s">
        <v>4065</v>
      </c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</row>
    <row r="1720" spans="1:12">
      <c r="A1720" s="9" t="s">
        <v>4066</v>
      </c>
      <c r="B1720" s="9" t="s">
        <v>4067</v>
      </c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</row>
    <row r="1721" spans="1:12">
      <c r="A1721" s="9" t="s">
        <v>4068</v>
      </c>
      <c r="B1721" s="9" t="s">
        <v>4069</v>
      </c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</row>
    <row r="1722" spans="1:12">
      <c r="A1722" s="9" t="s">
        <v>4070</v>
      </c>
      <c r="B1722" s="9" t="s">
        <v>4071</v>
      </c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</row>
    <row r="1723" spans="1:12">
      <c r="A1723" s="9" t="s">
        <v>4072</v>
      </c>
      <c r="B1723" s="9" t="s">
        <v>4073</v>
      </c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</row>
    <row r="1724" spans="1:12">
      <c r="A1724" s="9" t="s">
        <v>4074</v>
      </c>
      <c r="B1724" s="9" t="s">
        <v>4075</v>
      </c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</row>
    <row r="1725" spans="1:12">
      <c r="A1725" s="9" t="s">
        <v>4076</v>
      </c>
      <c r="B1725" s="9" t="s">
        <v>4077</v>
      </c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</row>
    <row r="1726" spans="1:12">
      <c r="A1726" s="9" t="s">
        <v>4078</v>
      </c>
      <c r="B1726" s="9" t="s">
        <v>4079</v>
      </c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</row>
    <row r="1727" spans="1:12">
      <c r="A1727" s="9" t="s">
        <v>4080</v>
      </c>
      <c r="B1727" s="9" t="s">
        <v>4081</v>
      </c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</row>
    <row r="1728" spans="1:12">
      <c r="A1728" s="9" t="s">
        <v>4082</v>
      </c>
      <c r="B1728" s="9" t="s">
        <v>4083</v>
      </c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</row>
    <row r="1729" spans="1:12">
      <c r="A1729" s="9" t="s">
        <v>4084</v>
      </c>
      <c r="B1729" s="9" t="s">
        <v>4085</v>
      </c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</row>
    <row r="1730" spans="1:12">
      <c r="A1730" s="9" t="s">
        <v>4086</v>
      </c>
      <c r="B1730" s="9" t="s">
        <v>4087</v>
      </c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</row>
    <row r="1731" spans="1:12">
      <c r="A1731" s="9" t="s">
        <v>4088</v>
      </c>
      <c r="B1731" s="9" t="s">
        <v>4089</v>
      </c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</row>
    <row r="1732" spans="1:12">
      <c r="A1732" s="9" t="s">
        <v>4090</v>
      </c>
      <c r="B1732" s="9" t="s">
        <v>4091</v>
      </c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</row>
    <row r="1733" spans="1:12">
      <c r="A1733" s="9" t="s">
        <v>4092</v>
      </c>
      <c r="B1733" s="9" t="s">
        <v>4093</v>
      </c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</row>
    <row r="1734" spans="1:12">
      <c r="A1734" s="9" t="s">
        <v>4094</v>
      </c>
      <c r="B1734" s="9" t="s">
        <v>4095</v>
      </c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</row>
    <row r="1735" spans="1:12">
      <c r="A1735" s="9" t="s">
        <v>4096</v>
      </c>
      <c r="B1735" s="9" t="s">
        <v>4097</v>
      </c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</row>
    <row r="1736" spans="1:12">
      <c r="A1736" s="9" t="s">
        <v>4098</v>
      </c>
      <c r="B1736" s="9" t="s">
        <v>4099</v>
      </c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</row>
    <row r="1737" spans="1:12">
      <c r="A1737" s="9" t="s">
        <v>4100</v>
      </c>
      <c r="B1737" s="9" t="s">
        <v>4101</v>
      </c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</row>
    <row r="1738" spans="1:12">
      <c r="A1738" s="9" t="s">
        <v>4102</v>
      </c>
      <c r="B1738" s="9" t="s">
        <v>4103</v>
      </c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</row>
    <row r="1739" spans="1:12">
      <c r="A1739" s="9" t="s">
        <v>4104</v>
      </c>
      <c r="B1739" s="9" t="s">
        <v>4105</v>
      </c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</row>
    <row r="1740" spans="1:12">
      <c r="A1740" s="9" t="s">
        <v>4106</v>
      </c>
      <c r="B1740" s="9" t="s">
        <v>4107</v>
      </c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</row>
    <row r="1741" spans="1:12">
      <c r="A1741" s="9" t="s">
        <v>4108</v>
      </c>
      <c r="B1741" s="9" t="s">
        <v>4109</v>
      </c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</row>
    <row r="1742" spans="1:12">
      <c r="A1742" s="9" t="s">
        <v>4110</v>
      </c>
      <c r="B1742" s="9" t="s">
        <v>4111</v>
      </c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</row>
    <row r="1743" spans="1:12">
      <c r="A1743" s="9" t="s">
        <v>4112</v>
      </c>
      <c r="B1743" s="9" t="s">
        <v>4113</v>
      </c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</row>
    <row r="1744" spans="1:12">
      <c r="A1744" s="9" t="s">
        <v>4114</v>
      </c>
      <c r="B1744" s="9" t="s">
        <v>4115</v>
      </c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</row>
    <row r="1745" spans="1:12">
      <c r="A1745" s="9" t="s">
        <v>4116</v>
      </c>
      <c r="B1745" s="9" t="s">
        <v>4117</v>
      </c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</row>
    <row r="1746" spans="1:12">
      <c r="A1746" s="9" t="s">
        <v>4118</v>
      </c>
      <c r="B1746" s="9" t="s">
        <v>4119</v>
      </c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</row>
    <row r="1747" spans="1:12">
      <c r="A1747" s="9" t="s">
        <v>4120</v>
      </c>
      <c r="B1747" s="9" t="s">
        <v>4121</v>
      </c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</row>
    <row r="1748" spans="1:12">
      <c r="A1748" s="9" t="s">
        <v>4122</v>
      </c>
      <c r="B1748" s="9" t="s">
        <v>4123</v>
      </c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</row>
    <row r="1749" spans="1:12">
      <c r="A1749" s="9" t="s">
        <v>4124</v>
      </c>
      <c r="B1749" s="9" t="s">
        <v>4125</v>
      </c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</row>
    <row r="1750" spans="1:12">
      <c r="A1750" s="9" t="s">
        <v>4126</v>
      </c>
      <c r="B1750" s="9" t="s">
        <v>4127</v>
      </c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</row>
    <row r="1751" spans="1:12">
      <c r="A1751" s="9" t="s">
        <v>4128</v>
      </c>
      <c r="B1751" s="9" t="s">
        <v>4129</v>
      </c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</row>
    <row r="1752" spans="1:12">
      <c r="A1752" s="9" t="s">
        <v>4130</v>
      </c>
      <c r="B1752" s="9" t="s">
        <v>4131</v>
      </c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</row>
    <row r="1753" spans="1:12">
      <c r="A1753" s="9" t="s">
        <v>4132</v>
      </c>
      <c r="B1753" s="9" t="s">
        <v>4133</v>
      </c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</row>
    <row r="1754" spans="1:12">
      <c r="A1754" s="9" t="s">
        <v>4134</v>
      </c>
      <c r="B1754" s="9" t="s">
        <v>4135</v>
      </c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</row>
    <row r="1755" spans="1:12">
      <c r="A1755" s="9" t="s">
        <v>4136</v>
      </c>
      <c r="B1755" s="9" t="s">
        <v>4137</v>
      </c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</row>
    <row r="1756" spans="1:12">
      <c r="A1756" s="9" t="s">
        <v>4138</v>
      </c>
      <c r="B1756" s="9" t="s">
        <v>4139</v>
      </c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</row>
    <row r="1757" spans="1:12">
      <c r="A1757" s="9" t="s">
        <v>4140</v>
      </c>
      <c r="B1757" s="9" t="s">
        <v>4141</v>
      </c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</row>
    <row r="1758" spans="1:12">
      <c r="A1758" s="9" t="s">
        <v>4142</v>
      </c>
      <c r="B1758" s="9" t="s">
        <v>4143</v>
      </c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</row>
    <row r="1759" spans="1:12">
      <c r="A1759" s="9" t="s">
        <v>4144</v>
      </c>
      <c r="B1759" s="9" t="s">
        <v>4145</v>
      </c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</row>
    <row r="1760" spans="1:12">
      <c r="A1760" s="9" t="s">
        <v>4146</v>
      </c>
      <c r="B1760" s="9" t="s">
        <v>4147</v>
      </c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</row>
    <row r="1761" spans="1:12">
      <c r="A1761" s="9" t="s">
        <v>4148</v>
      </c>
      <c r="B1761" s="9" t="s">
        <v>4149</v>
      </c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</row>
    <row r="1762" spans="1:12">
      <c r="A1762" s="9" t="s">
        <v>4150</v>
      </c>
      <c r="B1762" s="9" t="s">
        <v>4151</v>
      </c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</row>
    <row r="1763" spans="1:12">
      <c r="A1763" s="9" t="s">
        <v>4152</v>
      </c>
      <c r="B1763" s="9" t="s">
        <v>4153</v>
      </c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</row>
    <row r="1764" spans="1:12">
      <c r="A1764" s="9" t="s">
        <v>4154</v>
      </c>
      <c r="B1764" s="9" t="s">
        <v>4155</v>
      </c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</row>
    <row r="1765" spans="1:12">
      <c r="A1765" s="9" t="s">
        <v>4156</v>
      </c>
      <c r="B1765" s="9" t="s">
        <v>4157</v>
      </c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</row>
    <row r="1766" spans="1:12">
      <c r="A1766" s="9" t="s">
        <v>4158</v>
      </c>
      <c r="B1766" s="9" t="s">
        <v>4159</v>
      </c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</row>
    <row r="1767" spans="1:12">
      <c r="A1767" s="9" t="s">
        <v>4160</v>
      </c>
      <c r="B1767" s="9" t="s">
        <v>4161</v>
      </c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</row>
    <row r="1768" spans="1:12">
      <c r="A1768" s="9" t="s">
        <v>4162</v>
      </c>
      <c r="B1768" s="9" t="s">
        <v>4163</v>
      </c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</row>
    <row r="1769" spans="1:12">
      <c r="A1769" s="9" t="s">
        <v>4164</v>
      </c>
      <c r="B1769" s="9" t="s">
        <v>4165</v>
      </c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</row>
    <row r="1770" spans="1:12">
      <c r="A1770" s="9" t="s">
        <v>4166</v>
      </c>
      <c r="B1770" s="9" t="s">
        <v>4167</v>
      </c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</row>
    <row r="1771" spans="1:12">
      <c r="A1771" s="9" t="s">
        <v>4168</v>
      </c>
      <c r="B1771" s="9" t="s">
        <v>4169</v>
      </c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</row>
    <row r="1772" spans="1:12">
      <c r="A1772" s="9" t="s">
        <v>4170</v>
      </c>
      <c r="B1772" s="9" t="s">
        <v>4171</v>
      </c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</row>
    <row r="1773" spans="1:12">
      <c r="A1773" s="9" t="s">
        <v>4172</v>
      </c>
      <c r="B1773" s="9" t="s">
        <v>4173</v>
      </c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</row>
    <row r="1774" spans="1:12">
      <c r="A1774" s="9" t="s">
        <v>4174</v>
      </c>
      <c r="B1774" s="9" t="s">
        <v>4175</v>
      </c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</row>
    <row r="1775" spans="1:12">
      <c r="A1775" s="9" t="s">
        <v>4176</v>
      </c>
      <c r="B1775" s="9" t="s">
        <v>4177</v>
      </c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</row>
    <row r="1776" spans="1:12">
      <c r="A1776" s="9" t="s">
        <v>4178</v>
      </c>
      <c r="B1776" s="9" t="s">
        <v>4179</v>
      </c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</row>
    <row r="1777" spans="1:12">
      <c r="A1777" s="9" t="s">
        <v>4180</v>
      </c>
      <c r="B1777" s="9" t="s">
        <v>4181</v>
      </c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</row>
    <row r="1778" spans="1:12">
      <c r="A1778" s="9" t="s">
        <v>4182</v>
      </c>
      <c r="B1778" s="9" t="s">
        <v>4183</v>
      </c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</row>
    <row r="1779" spans="1:12">
      <c r="A1779" s="9" t="s">
        <v>4184</v>
      </c>
      <c r="B1779" s="9" t="s">
        <v>4185</v>
      </c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</row>
    <row r="1780" spans="1:12">
      <c r="A1780" s="9" t="s">
        <v>4186</v>
      </c>
      <c r="B1780" s="9" t="s">
        <v>4187</v>
      </c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</row>
    <row r="1781" spans="1:12">
      <c r="A1781" s="9" t="s">
        <v>4188</v>
      </c>
      <c r="B1781" s="9" t="s">
        <v>4189</v>
      </c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</row>
    <row r="1782" spans="1:12">
      <c r="A1782" s="9" t="s">
        <v>4190</v>
      </c>
      <c r="B1782" s="9" t="s">
        <v>4191</v>
      </c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</row>
    <row r="1783" spans="1:12">
      <c r="A1783" s="9" t="s">
        <v>4192</v>
      </c>
      <c r="B1783" s="9" t="s">
        <v>4193</v>
      </c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</row>
    <row r="1784" spans="1:12">
      <c r="A1784" s="9" t="s">
        <v>4194</v>
      </c>
      <c r="B1784" s="9" t="s">
        <v>4195</v>
      </c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</row>
    <row r="1785" spans="1:12">
      <c r="A1785" s="9" t="s">
        <v>4196</v>
      </c>
      <c r="B1785" s="9" t="s">
        <v>4197</v>
      </c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</row>
    <row r="1786" spans="1:12">
      <c r="A1786" s="9" t="s">
        <v>4198</v>
      </c>
      <c r="B1786" s="9" t="s">
        <v>4199</v>
      </c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</row>
    <row r="1787" spans="1:12">
      <c r="A1787" s="9" t="s">
        <v>4200</v>
      </c>
      <c r="B1787" s="9" t="s">
        <v>4201</v>
      </c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</row>
    <row r="1788" spans="1:12">
      <c r="A1788" s="9" t="s">
        <v>4202</v>
      </c>
      <c r="B1788" s="9" t="s">
        <v>4203</v>
      </c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</row>
    <row r="1789" spans="1:12">
      <c r="A1789" s="9" t="s">
        <v>4204</v>
      </c>
      <c r="B1789" s="9" t="s">
        <v>4205</v>
      </c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</row>
    <row r="1790" spans="1:12">
      <c r="A1790" s="9" t="s">
        <v>4206</v>
      </c>
      <c r="B1790" s="9" t="s">
        <v>4207</v>
      </c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</row>
    <row r="1791" spans="1:12">
      <c r="A1791" s="9" t="s">
        <v>4208</v>
      </c>
      <c r="B1791" s="9" t="s">
        <v>4209</v>
      </c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</row>
    <row r="1792" spans="1:12">
      <c r="A1792" s="9" t="s">
        <v>4210</v>
      </c>
      <c r="B1792" s="9" t="s">
        <v>4211</v>
      </c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</row>
    <row r="1793" spans="1:12">
      <c r="A1793" s="9" t="s">
        <v>4212</v>
      </c>
      <c r="B1793" s="9" t="s">
        <v>4213</v>
      </c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</row>
    <row r="1794" spans="1:12">
      <c r="A1794" s="9" t="s">
        <v>4214</v>
      </c>
      <c r="B1794" s="9" t="s">
        <v>4215</v>
      </c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</row>
    <row r="1795" spans="1:12">
      <c r="A1795" s="9" t="s">
        <v>4216</v>
      </c>
      <c r="B1795" s="9" t="s">
        <v>4217</v>
      </c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</row>
    <row r="1796" spans="1:12">
      <c r="A1796" s="9" t="s">
        <v>4218</v>
      </c>
      <c r="B1796" s="9" t="s">
        <v>4219</v>
      </c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</row>
    <row r="1797" spans="1:12">
      <c r="A1797" s="9" t="s">
        <v>4220</v>
      </c>
      <c r="B1797" s="9" t="s">
        <v>4221</v>
      </c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</row>
    <row r="1798" spans="1:12">
      <c r="A1798" s="9" t="s">
        <v>4222</v>
      </c>
      <c r="B1798" s="9" t="s">
        <v>4223</v>
      </c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</row>
    <row r="1799" spans="1:12">
      <c r="A1799" s="9" t="s">
        <v>4224</v>
      </c>
      <c r="B1799" s="9" t="s">
        <v>4225</v>
      </c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</row>
    <row r="1800" spans="1:12">
      <c r="A1800" s="9" t="s">
        <v>4226</v>
      </c>
      <c r="B1800" s="9" t="s">
        <v>4227</v>
      </c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</row>
    <row r="1801" spans="1:12">
      <c r="A1801" s="9" t="s">
        <v>4228</v>
      </c>
      <c r="B1801" s="9" t="s">
        <v>4229</v>
      </c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</row>
    <row r="1802" spans="1:12">
      <c r="A1802" s="9" t="s">
        <v>4230</v>
      </c>
      <c r="B1802" s="9" t="s">
        <v>4231</v>
      </c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</row>
    <row r="1803" spans="1:12">
      <c r="A1803" s="9" t="s">
        <v>4232</v>
      </c>
      <c r="B1803" s="9" t="s">
        <v>4233</v>
      </c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</row>
    <row r="1804" spans="1:12">
      <c r="A1804" s="9" t="s">
        <v>4234</v>
      </c>
      <c r="B1804" s="9" t="s">
        <v>4235</v>
      </c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</row>
    <row r="1805" spans="1:12">
      <c r="A1805" s="9" t="s">
        <v>4236</v>
      </c>
      <c r="B1805" s="9" t="s">
        <v>4237</v>
      </c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</row>
    <row r="1806" spans="1:12">
      <c r="A1806" s="9" t="s">
        <v>4238</v>
      </c>
      <c r="B1806" s="9" t="s">
        <v>4239</v>
      </c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</row>
    <row r="1807" spans="1:12">
      <c r="A1807" s="9" t="s">
        <v>4240</v>
      </c>
      <c r="B1807" s="9" t="s">
        <v>4241</v>
      </c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</row>
    <row r="1808" spans="1:12">
      <c r="A1808" s="9" t="s">
        <v>4242</v>
      </c>
      <c r="B1808" s="9" t="s">
        <v>4243</v>
      </c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</row>
    <row r="1809" spans="1:12">
      <c r="A1809" s="9" t="s">
        <v>4244</v>
      </c>
      <c r="B1809" s="9" t="s">
        <v>4245</v>
      </c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</row>
    <row r="1810" spans="1:12">
      <c r="A1810" s="9" t="s">
        <v>4246</v>
      </c>
      <c r="B1810" s="9" t="s">
        <v>4247</v>
      </c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</row>
    <row r="1811" spans="1:12">
      <c r="A1811" s="9" t="s">
        <v>4248</v>
      </c>
      <c r="B1811" s="9" t="s">
        <v>4249</v>
      </c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</row>
    <row r="1812" spans="1:12">
      <c r="A1812" s="9" t="s">
        <v>4250</v>
      </c>
      <c r="B1812" s="9" t="s">
        <v>4251</v>
      </c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</row>
    <row r="1813" spans="1:12">
      <c r="A1813" s="9" t="s">
        <v>4252</v>
      </c>
      <c r="B1813" s="9" t="s">
        <v>4253</v>
      </c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</row>
    <row r="1814" spans="1:12">
      <c r="A1814" s="9" t="s">
        <v>4254</v>
      </c>
      <c r="B1814" s="9" t="s">
        <v>4255</v>
      </c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</row>
    <row r="1815" spans="1:12">
      <c r="A1815" s="9" t="s">
        <v>4256</v>
      </c>
      <c r="B1815" s="9" t="s">
        <v>4257</v>
      </c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</row>
    <row r="1816" spans="1:12">
      <c r="A1816" s="9" t="s">
        <v>4258</v>
      </c>
      <c r="B1816" s="9" t="s">
        <v>4259</v>
      </c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</row>
    <row r="1817" spans="1:12">
      <c r="A1817" s="9" t="s">
        <v>4260</v>
      </c>
      <c r="B1817" s="9" t="s">
        <v>4261</v>
      </c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</row>
    <row r="1818" spans="1:12">
      <c r="A1818" s="9" t="s">
        <v>4262</v>
      </c>
      <c r="B1818" s="9" t="s">
        <v>4263</v>
      </c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</row>
    <row r="1819" spans="1:12">
      <c r="A1819" s="9" t="s">
        <v>4264</v>
      </c>
      <c r="B1819" s="9" t="s">
        <v>4265</v>
      </c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</row>
    <row r="1820" spans="1:12">
      <c r="A1820" s="9" t="s">
        <v>4266</v>
      </c>
      <c r="B1820" s="9" t="s">
        <v>4267</v>
      </c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</row>
    <row r="1821" spans="1:12">
      <c r="A1821" s="9" t="s">
        <v>4268</v>
      </c>
      <c r="B1821" s="9" t="s">
        <v>4269</v>
      </c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</row>
    <row r="1822" spans="1:12">
      <c r="A1822" s="9" t="s">
        <v>4270</v>
      </c>
      <c r="B1822" s="9" t="s">
        <v>4271</v>
      </c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</row>
    <row r="1823" spans="1:12">
      <c r="A1823" s="9" t="s">
        <v>4272</v>
      </c>
      <c r="B1823" s="9" t="s">
        <v>4273</v>
      </c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</row>
    <row r="1824" spans="1:12">
      <c r="A1824" s="9" t="s">
        <v>4274</v>
      </c>
      <c r="B1824" s="9" t="s">
        <v>4275</v>
      </c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</row>
    <row r="1825" spans="1:12">
      <c r="A1825" s="9" t="s">
        <v>4276</v>
      </c>
      <c r="B1825" s="9" t="s">
        <v>4277</v>
      </c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</row>
    <row r="1826" spans="1:12">
      <c r="A1826" s="9" t="s">
        <v>4278</v>
      </c>
      <c r="B1826" s="9" t="s">
        <v>4279</v>
      </c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</row>
    <row r="1827" spans="1:12">
      <c r="A1827" s="9" t="s">
        <v>4280</v>
      </c>
      <c r="B1827" s="9" t="s">
        <v>4281</v>
      </c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</row>
    <row r="1828" spans="1:12">
      <c r="A1828" s="9" t="s">
        <v>4282</v>
      </c>
      <c r="B1828" s="9" t="s">
        <v>4283</v>
      </c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</row>
    <row r="1829" spans="1:12">
      <c r="A1829" s="9" t="s">
        <v>4284</v>
      </c>
      <c r="B1829" s="9" t="s">
        <v>4285</v>
      </c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</row>
    <row r="1830" spans="1:12">
      <c r="A1830" s="9" t="s">
        <v>4286</v>
      </c>
      <c r="B1830" s="9" t="s">
        <v>4287</v>
      </c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</row>
    <row r="1831" spans="1:12">
      <c r="A1831" s="9" t="s">
        <v>4288</v>
      </c>
      <c r="B1831" s="9" t="s">
        <v>4289</v>
      </c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</row>
    <row r="1832" spans="1:12">
      <c r="A1832" s="9" t="s">
        <v>4290</v>
      </c>
      <c r="B1832" s="9" t="s">
        <v>4291</v>
      </c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</row>
    <row r="1833" spans="1:12">
      <c r="A1833" s="9" t="s">
        <v>4292</v>
      </c>
      <c r="B1833" s="9" t="s">
        <v>4293</v>
      </c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</row>
    <row r="1834" spans="1:12">
      <c r="A1834" s="9" t="s">
        <v>4294</v>
      </c>
      <c r="B1834" s="9" t="s">
        <v>4295</v>
      </c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</row>
    <row r="1835" spans="1:12">
      <c r="A1835" s="9" t="s">
        <v>4296</v>
      </c>
      <c r="B1835" s="9" t="s">
        <v>4297</v>
      </c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</row>
    <row r="1836" spans="1:12">
      <c r="A1836" s="9" t="s">
        <v>4298</v>
      </c>
      <c r="B1836" s="9" t="s">
        <v>4299</v>
      </c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</row>
    <row r="1837" spans="1:12">
      <c r="A1837" s="9" t="s">
        <v>4300</v>
      </c>
      <c r="B1837" s="9" t="s">
        <v>4301</v>
      </c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</row>
    <row r="1838" spans="1:12">
      <c r="A1838" s="9" t="s">
        <v>4302</v>
      </c>
      <c r="B1838" s="9" t="s">
        <v>4303</v>
      </c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</row>
    <row r="1839" spans="1:12">
      <c r="A1839" s="9" t="s">
        <v>4304</v>
      </c>
      <c r="B1839" s="9" t="s">
        <v>4305</v>
      </c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</row>
    <row r="1840" spans="1:12">
      <c r="A1840" s="9" t="s">
        <v>4306</v>
      </c>
      <c r="B1840" s="9" t="s">
        <v>4307</v>
      </c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</row>
    <row r="1841" spans="1:12">
      <c r="A1841" s="9" t="s">
        <v>4308</v>
      </c>
      <c r="B1841" s="9" t="s">
        <v>4309</v>
      </c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</row>
    <row r="1842" spans="1:12">
      <c r="A1842" s="9" t="s">
        <v>4310</v>
      </c>
      <c r="B1842" s="9" t="s">
        <v>4311</v>
      </c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</row>
    <row r="1843" spans="1:12">
      <c r="A1843" s="9" t="s">
        <v>4312</v>
      </c>
      <c r="B1843" s="9" t="s">
        <v>4313</v>
      </c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</row>
    <row r="1844" spans="1:12">
      <c r="A1844" s="9" t="s">
        <v>4314</v>
      </c>
      <c r="B1844" s="9" t="s">
        <v>4315</v>
      </c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</row>
    <row r="1845" spans="1:12">
      <c r="A1845" s="9" t="s">
        <v>4316</v>
      </c>
      <c r="B1845" s="9" t="s">
        <v>4317</v>
      </c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</row>
    <row r="1846" spans="1:12">
      <c r="A1846" s="9" t="s">
        <v>4318</v>
      </c>
      <c r="B1846" s="9" t="s">
        <v>4319</v>
      </c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</row>
    <row r="1847" spans="1:12">
      <c r="A1847" s="9" t="s">
        <v>4320</v>
      </c>
      <c r="B1847" s="9" t="s">
        <v>4321</v>
      </c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</row>
    <row r="1848" spans="1:12">
      <c r="A1848" s="9" t="s">
        <v>4322</v>
      </c>
      <c r="B1848" s="9" t="s">
        <v>4323</v>
      </c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</row>
    <row r="1849" spans="1:12">
      <c r="A1849" s="9" t="s">
        <v>4324</v>
      </c>
      <c r="B1849" s="9" t="s">
        <v>4325</v>
      </c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</row>
    <row r="1850" spans="1:12">
      <c r="A1850" s="9" t="s">
        <v>4326</v>
      </c>
      <c r="B1850" s="9" t="s">
        <v>4327</v>
      </c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</row>
    <row r="1851" spans="1:12">
      <c r="A1851" s="9" t="s">
        <v>4328</v>
      </c>
      <c r="B1851" s="9" t="s">
        <v>4329</v>
      </c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</row>
    <row r="1852" spans="1:12">
      <c r="A1852" s="9" t="s">
        <v>4330</v>
      </c>
      <c r="B1852" s="9" t="s">
        <v>4331</v>
      </c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</row>
    <row r="1853" spans="1:12">
      <c r="A1853" s="9" t="s">
        <v>4332</v>
      </c>
      <c r="B1853" s="9" t="s">
        <v>4333</v>
      </c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</row>
    <row r="1854" spans="1:12">
      <c r="A1854" s="9" t="s">
        <v>4334</v>
      </c>
      <c r="B1854" s="9" t="s">
        <v>4335</v>
      </c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</row>
    <row r="1855" spans="1:12">
      <c r="A1855" s="9" t="s">
        <v>4336</v>
      </c>
      <c r="B1855" s="9" t="s">
        <v>4337</v>
      </c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</row>
    <row r="1856" spans="1:12">
      <c r="A1856" s="9" t="s">
        <v>4338</v>
      </c>
      <c r="B1856" s="9" t="s">
        <v>4339</v>
      </c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</row>
    <row r="1857" spans="1:12">
      <c r="A1857" s="9" t="s">
        <v>4340</v>
      </c>
      <c r="B1857" s="9" t="s">
        <v>4341</v>
      </c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</row>
    <row r="1858" spans="1:12">
      <c r="A1858" s="9" t="s">
        <v>4342</v>
      </c>
      <c r="B1858" s="9" t="s">
        <v>4343</v>
      </c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</row>
    <row r="1859" spans="1:12">
      <c r="A1859" s="9" t="s">
        <v>4344</v>
      </c>
      <c r="B1859" s="9" t="s">
        <v>4345</v>
      </c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</row>
    <row r="1860" spans="1:12">
      <c r="A1860" s="9" t="s">
        <v>4346</v>
      </c>
      <c r="B1860" s="9" t="s">
        <v>4347</v>
      </c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</row>
    <row r="1861" spans="1:12">
      <c r="A1861" s="9" t="s">
        <v>4348</v>
      </c>
      <c r="B1861" s="9" t="s">
        <v>4349</v>
      </c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</row>
    <row r="1862" spans="1:12">
      <c r="A1862" s="9" t="s">
        <v>4350</v>
      </c>
      <c r="B1862" s="9" t="s">
        <v>4351</v>
      </c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</row>
    <row r="1863" spans="1:12">
      <c r="A1863" s="9" t="s">
        <v>4352</v>
      </c>
      <c r="B1863" s="9" t="s">
        <v>4353</v>
      </c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</row>
    <row r="1864" spans="1:12">
      <c r="A1864" s="9" t="s">
        <v>4354</v>
      </c>
      <c r="B1864" s="9" t="s">
        <v>4355</v>
      </c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</row>
    <row r="1865" spans="1:12">
      <c r="A1865" s="9" t="s">
        <v>4356</v>
      </c>
      <c r="B1865" s="9" t="s">
        <v>4357</v>
      </c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</row>
    <row r="1866" spans="1:12">
      <c r="A1866" s="9" t="s">
        <v>4358</v>
      </c>
      <c r="B1866" s="9" t="s">
        <v>4359</v>
      </c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</row>
    <row r="1867" spans="1:12">
      <c r="A1867" s="9" t="s">
        <v>4360</v>
      </c>
      <c r="B1867" s="9" t="s">
        <v>4361</v>
      </c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</row>
    <row r="1868" spans="1:12">
      <c r="A1868" s="9" t="s">
        <v>4362</v>
      </c>
      <c r="B1868" s="9" t="s">
        <v>4363</v>
      </c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</row>
    <row r="1869" spans="1:12">
      <c r="A1869" s="9" t="s">
        <v>4364</v>
      </c>
      <c r="B1869" s="9" t="s">
        <v>4365</v>
      </c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</row>
    <row r="1870" spans="1:12">
      <c r="A1870" s="9" t="s">
        <v>4366</v>
      </c>
      <c r="B1870" s="9" t="s">
        <v>4367</v>
      </c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</row>
    <row r="1871" spans="1:12">
      <c r="A1871" s="9" t="s">
        <v>4368</v>
      </c>
      <c r="B1871" s="9" t="s">
        <v>4369</v>
      </c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</row>
    <row r="1872" spans="1:12">
      <c r="A1872" s="9" t="s">
        <v>4370</v>
      </c>
      <c r="B1872" s="9" t="s">
        <v>4371</v>
      </c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</row>
    <row r="1873" spans="1:12">
      <c r="A1873" s="9" t="s">
        <v>4372</v>
      </c>
      <c r="B1873" s="9" t="s">
        <v>4373</v>
      </c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</row>
    <row r="1874" spans="1:12">
      <c r="A1874" s="9" t="s">
        <v>4374</v>
      </c>
      <c r="B1874" s="9" t="s">
        <v>4375</v>
      </c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</row>
    <row r="1875" spans="1:12">
      <c r="A1875" s="9" t="s">
        <v>4376</v>
      </c>
      <c r="B1875" s="9" t="s">
        <v>4377</v>
      </c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</row>
    <row r="1876" spans="1:12">
      <c r="A1876" s="9" t="s">
        <v>4378</v>
      </c>
      <c r="B1876" s="9" t="s">
        <v>4379</v>
      </c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</row>
    <row r="1877" spans="1:12">
      <c r="A1877" s="9" t="s">
        <v>4380</v>
      </c>
      <c r="B1877" s="9" t="s">
        <v>4381</v>
      </c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</row>
    <row r="1878" spans="1:12">
      <c r="A1878" s="9" t="s">
        <v>4382</v>
      </c>
      <c r="B1878" s="9" t="s">
        <v>4383</v>
      </c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</row>
    <row r="1879" spans="1:12">
      <c r="A1879" s="9" t="s">
        <v>4384</v>
      </c>
      <c r="B1879" s="9" t="s">
        <v>4385</v>
      </c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</row>
    <row r="1880" spans="1:12">
      <c r="A1880" s="9" t="s">
        <v>4386</v>
      </c>
      <c r="B1880" s="9" t="s">
        <v>4387</v>
      </c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</row>
    <row r="1881" spans="1:12">
      <c r="A1881" s="9" t="s">
        <v>4388</v>
      </c>
      <c r="B1881" s="9" t="s">
        <v>4389</v>
      </c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</row>
    <row r="1882" spans="1:12">
      <c r="A1882" s="9" t="s">
        <v>4390</v>
      </c>
      <c r="B1882" s="9" t="s">
        <v>4391</v>
      </c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</row>
    <row r="1883" spans="1:12">
      <c r="A1883" s="9" t="s">
        <v>4392</v>
      </c>
      <c r="B1883" s="9" t="s">
        <v>4393</v>
      </c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</row>
    <row r="1884" spans="1:12">
      <c r="A1884" s="9" t="s">
        <v>4394</v>
      </c>
      <c r="B1884" s="9" t="s">
        <v>4395</v>
      </c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</row>
    <row r="1885" spans="1:12">
      <c r="A1885" s="9" t="s">
        <v>4396</v>
      </c>
      <c r="B1885" s="9" t="s">
        <v>4397</v>
      </c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</row>
    <row r="1886" spans="1:12">
      <c r="A1886" s="9" t="s">
        <v>4398</v>
      </c>
      <c r="B1886" s="9" t="s">
        <v>4399</v>
      </c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</row>
    <row r="1887" spans="1:12">
      <c r="A1887" s="9" t="s">
        <v>4400</v>
      </c>
      <c r="B1887" s="9" t="s">
        <v>4401</v>
      </c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</row>
    <row r="1888" spans="1:12">
      <c r="A1888" s="9" t="s">
        <v>4402</v>
      </c>
      <c r="B1888" s="9" t="s">
        <v>4403</v>
      </c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</row>
    <row r="1889" spans="1:12">
      <c r="A1889" s="9" t="s">
        <v>4404</v>
      </c>
      <c r="B1889" s="9" t="s">
        <v>4405</v>
      </c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</row>
    <row r="1890" spans="1:12">
      <c r="A1890" s="9" t="s">
        <v>4406</v>
      </c>
      <c r="B1890" s="9" t="s">
        <v>4407</v>
      </c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</row>
    <row r="1891" spans="1:12">
      <c r="A1891" s="9" t="s">
        <v>4408</v>
      </c>
      <c r="B1891" s="9" t="s">
        <v>4409</v>
      </c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</row>
    <row r="1892" spans="1:12">
      <c r="A1892" s="9" t="s">
        <v>4410</v>
      </c>
      <c r="B1892" s="9" t="s">
        <v>4411</v>
      </c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</row>
    <row r="1893" spans="1:12">
      <c r="A1893" s="9" t="s">
        <v>4412</v>
      </c>
      <c r="B1893" s="9" t="s">
        <v>4413</v>
      </c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</row>
    <row r="1894" spans="1:12">
      <c r="A1894" s="9" t="s">
        <v>4414</v>
      </c>
      <c r="B1894" s="9" t="s">
        <v>4415</v>
      </c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</row>
    <row r="1895" spans="1:12">
      <c r="A1895" s="9" t="s">
        <v>4416</v>
      </c>
      <c r="B1895" s="9" t="s">
        <v>4417</v>
      </c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</row>
    <row r="1896" spans="1:12">
      <c r="A1896" s="9" t="s">
        <v>4418</v>
      </c>
      <c r="B1896" s="9" t="s">
        <v>4419</v>
      </c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</row>
    <row r="1897" spans="1:12">
      <c r="A1897" s="9" t="s">
        <v>4420</v>
      </c>
      <c r="B1897" s="9" t="s">
        <v>4421</v>
      </c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</row>
    <row r="1898" spans="1:12">
      <c r="A1898" s="9" t="s">
        <v>4422</v>
      </c>
      <c r="B1898" s="9" t="s">
        <v>4423</v>
      </c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</row>
    <row r="1899" spans="1:12">
      <c r="A1899" s="9" t="s">
        <v>4424</v>
      </c>
      <c r="B1899" s="9" t="s">
        <v>4425</v>
      </c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</row>
    <row r="1900" spans="1:12">
      <c r="A1900" s="9" t="s">
        <v>4426</v>
      </c>
      <c r="B1900" s="9" t="s">
        <v>4427</v>
      </c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</row>
    <row r="1901" spans="1:12">
      <c r="A1901" s="9" t="s">
        <v>4428</v>
      </c>
      <c r="B1901" s="9" t="s">
        <v>4429</v>
      </c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</row>
    <row r="1902" spans="1:12">
      <c r="A1902" s="9" t="s">
        <v>4430</v>
      </c>
      <c r="B1902" s="9" t="s">
        <v>4431</v>
      </c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</row>
    <row r="1903" spans="1:12">
      <c r="A1903" s="9" t="s">
        <v>4432</v>
      </c>
      <c r="B1903" s="9" t="s">
        <v>4433</v>
      </c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</row>
    <row r="1904" spans="1:12">
      <c r="A1904" s="9" t="s">
        <v>4434</v>
      </c>
      <c r="B1904" s="9" t="s">
        <v>4435</v>
      </c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</row>
    <row r="1905" spans="1:12">
      <c r="A1905" s="9" t="s">
        <v>4436</v>
      </c>
      <c r="B1905" s="9" t="s">
        <v>4437</v>
      </c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</row>
    <row r="1906" spans="1:12">
      <c r="A1906" s="9" t="s">
        <v>4438</v>
      </c>
      <c r="B1906" s="9" t="s">
        <v>4439</v>
      </c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</row>
    <row r="1907" spans="1:12">
      <c r="A1907" s="9" t="s">
        <v>4440</v>
      </c>
      <c r="B1907" s="9" t="s">
        <v>4441</v>
      </c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</row>
    <row r="1908" spans="1:12">
      <c r="A1908" s="9" t="s">
        <v>4442</v>
      </c>
      <c r="B1908" s="9" t="s">
        <v>4443</v>
      </c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</row>
    <row r="1909" spans="1:12">
      <c r="A1909" s="9" t="s">
        <v>4444</v>
      </c>
      <c r="B1909" s="9" t="s">
        <v>4445</v>
      </c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</row>
    <row r="1910" spans="1:12">
      <c r="A1910" s="9" t="s">
        <v>4446</v>
      </c>
      <c r="B1910" s="9" t="s">
        <v>4447</v>
      </c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</row>
    <row r="1911" spans="1:12">
      <c r="A1911" s="9" t="s">
        <v>4448</v>
      </c>
      <c r="B1911" s="9" t="s">
        <v>4449</v>
      </c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</row>
    <row r="1912" spans="1:12">
      <c r="A1912" s="9" t="s">
        <v>4450</v>
      </c>
      <c r="B1912" s="9" t="s">
        <v>4451</v>
      </c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</row>
    <row r="1913" spans="1:12">
      <c r="A1913" s="9" t="s">
        <v>4452</v>
      </c>
      <c r="B1913" s="9" t="s">
        <v>4453</v>
      </c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</row>
    <row r="1914" spans="1:12">
      <c r="A1914" s="9" t="s">
        <v>4454</v>
      </c>
      <c r="B1914" s="9" t="s">
        <v>4455</v>
      </c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</row>
    <row r="1915" spans="1:12">
      <c r="A1915" s="9" t="s">
        <v>4456</v>
      </c>
      <c r="B1915" s="9" t="s">
        <v>4457</v>
      </c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</row>
    <row r="1916" spans="1:12">
      <c r="A1916" s="9" t="s">
        <v>4458</v>
      </c>
      <c r="B1916" s="9" t="s">
        <v>4459</v>
      </c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</row>
    <row r="1917" spans="1:12">
      <c r="A1917" s="9" t="s">
        <v>4460</v>
      </c>
      <c r="B1917" s="9" t="s">
        <v>4461</v>
      </c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</row>
    <row r="1918" spans="1:12">
      <c r="A1918" s="9" t="s">
        <v>4462</v>
      </c>
      <c r="B1918" s="9" t="s">
        <v>4463</v>
      </c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</row>
    <row r="1919" spans="1:12">
      <c r="A1919" s="9" t="s">
        <v>4464</v>
      </c>
      <c r="B1919" s="9" t="s">
        <v>4465</v>
      </c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</row>
    <row r="1920" spans="1:12">
      <c r="A1920" s="9" t="s">
        <v>4466</v>
      </c>
      <c r="B1920" s="9" t="s">
        <v>4467</v>
      </c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</row>
    <row r="1921" spans="1:12">
      <c r="A1921" s="9" t="s">
        <v>4468</v>
      </c>
      <c r="B1921" s="9" t="s">
        <v>4469</v>
      </c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</row>
    <row r="1922" spans="1:12">
      <c r="A1922" s="9" t="s">
        <v>4470</v>
      </c>
      <c r="B1922" s="9" t="s">
        <v>4471</v>
      </c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</row>
    <row r="1923" spans="1:12">
      <c r="A1923" s="9" t="s">
        <v>4472</v>
      </c>
      <c r="B1923" s="9" t="s">
        <v>4473</v>
      </c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</row>
    <row r="1924" spans="1:12">
      <c r="A1924" s="9" t="s">
        <v>4474</v>
      </c>
      <c r="B1924" s="9" t="s">
        <v>4475</v>
      </c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</row>
    <row r="1925" spans="1:12">
      <c r="A1925" s="9" t="s">
        <v>4476</v>
      </c>
      <c r="B1925" s="9" t="s">
        <v>4477</v>
      </c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</row>
    <row r="1926" spans="1:12">
      <c r="A1926" s="9" t="s">
        <v>4478</v>
      </c>
      <c r="B1926" s="9" t="s">
        <v>4479</v>
      </c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</row>
    <row r="1927" spans="1:12">
      <c r="A1927" s="9" t="s">
        <v>4480</v>
      </c>
      <c r="B1927" s="9" t="s">
        <v>4481</v>
      </c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</row>
    <row r="1928" spans="1:12">
      <c r="A1928" s="9" t="s">
        <v>4482</v>
      </c>
      <c r="B1928" s="9" t="s">
        <v>4483</v>
      </c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</row>
    <row r="1929" spans="1:12">
      <c r="A1929" s="9" t="s">
        <v>4484</v>
      </c>
      <c r="B1929" s="9" t="s">
        <v>4485</v>
      </c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</row>
    <row r="1930" spans="1:12">
      <c r="A1930" s="9" t="s">
        <v>4486</v>
      </c>
      <c r="B1930" s="9" t="s">
        <v>4487</v>
      </c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</row>
    <row r="1931" spans="1:12">
      <c r="A1931" s="9" t="s">
        <v>4488</v>
      </c>
      <c r="B1931" s="9" t="s">
        <v>4489</v>
      </c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</row>
    <row r="1932" spans="1:12">
      <c r="A1932" s="9" t="s">
        <v>4490</v>
      </c>
      <c r="B1932" s="9" t="s">
        <v>4491</v>
      </c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</row>
    <row r="1933" spans="1:12">
      <c r="A1933" s="9" t="s">
        <v>4492</v>
      </c>
      <c r="B1933" s="9" t="s">
        <v>4493</v>
      </c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</row>
    <row r="1934" spans="1:12">
      <c r="A1934" s="9" t="s">
        <v>4494</v>
      </c>
      <c r="B1934" s="9" t="s">
        <v>4495</v>
      </c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</row>
    <row r="1935" spans="1:12">
      <c r="A1935" s="9" t="s">
        <v>4496</v>
      </c>
      <c r="B1935" s="9" t="s">
        <v>4497</v>
      </c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</row>
    <row r="1936" spans="1:12">
      <c r="A1936" s="9" t="s">
        <v>4498</v>
      </c>
      <c r="B1936" s="9" t="s">
        <v>4499</v>
      </c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</row>
    <row r="1937" spans="1:12">
      <c r="A1937" s="9" t="s">
        <v>4500</v>
      </c>
      <c r="B1937" s="9" t="s">
        <v>4501</v>
      </c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</row>
    <row r="1938" spans="1:12">
      <c r="A1938" s="9" t="s">
        <v>4502</v>
      </c>
      <c r="B1938" s="9" t="s">
        <v>4503</v>
      </c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</row>
    <row r="1939" spans="1:12">
      <c r="A1939" s="9" t="s">
        <v>4504</v>
      </c>
      <c r="B1939" s="9" t="s">
        <v>4505</v>
      </c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</row>
    <row r="1940" spans="1:12">
      <c r="A1940" s="9" t="s">
        <v>4506</v>
      </c>
      <c r="B1940" s="9" t="s">
        <v>4507</v>
      </c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</row>
    <row r="1941" spans="1:12">
      <c r="A1941" s="9" t="s">
        <v>4508</v>
      </c>
      <c r="B1941" s="9" t="s">
        <v>4509</v>
      </c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</row>
    <row r="1942" spans="1:12">
      <c r="A1942" s="9" t="s">
        <v>4510</v>
      </c>
      <c r="B1942" s="9" t="s">
        <v>4511</v>
      </c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</row>
    <row r="1943" spans="1:12">
      <c r="A1943" s="9" t="s">
        <v>4512</v>
      </c>
      <c r="B1943" s="9" t="s">
        <v>4513</v>
      </c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</row>
    <row r="1944" spans="1:12">
      <c r="A1944" s="9" t="s">
        <v>4514</v>
      </c>
      <c r="B1944" s="9" t="s">
        <v>4515</v>
      </c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</row>
    <row r="1945" spans="1:12">
      <c r="A1945" s="9" t="s">
        <v>4516</v>
      </c>
      <c r="B1945" s="9" t="s">
        <v>4517</v>
      </c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</row>
    <row r="1946" spans="1:12">
      <c r="A1946" s="9" t="s">
        <v>4518</v>
      </c>
      <c r="B1946" s="9" t="s">
        <v>4519</v>
      </c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</row>
    <row r="1947" spans="1:12">
      <c r="A1947" s="9" t="s">
        <v>4520</v>
      </c>
      <c r="B1947" s="9" t="s">
        <v>4521</v>
      </c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</row>
    <row r="1948" spans="1:12">
      <c r="A1948" s="9" t="s">
        <v>4522</v>
      </c>
      <c r="B1948" s="9" t="s">
        <v>4523</v>
      </c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</row>
    <row r="1949" spans="1:12">
      <c r="A1949" s="9" t="s">
        <v>4524</v>
      </c>
      <c r="B1949" s="9" t="s">
        <v>4525</v>
      </c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</row>
    <row r="1950" spans="1:12">
      <c r="A1950" s="9" t="s">
        <v>4526</v>
      </c>
      <c r="B1950" s="9" t="s">
        <v>4527</v>
      </c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</row>
    <row r="1951" spans="1:12">
      <c r="A1951" s="9" t="s">
        <v>4528</v>
      </c>
      <c r="B1951" s="9" t="s">
        <v>4529</v>
      </c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</row>
    <row r="1952" spans="1:12">
      <c r="A1952" s="9" t="s">
        <v>4530</v>
      </c>
      <c r="B1952" s="9" t="s">
        <v>4531</v>
      </c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</row>
    <row r="1953" spans="1:12">
      <c r="A1953" s="9" t="s">
        <v>4532</v>
      </c>
      <c r="B1953" s="9" t="s">
        <v>4533</v>
      </c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</row>
    <row r="1954" spans="1:12">
      <c r="A1954" s="9" t="s">
        <v>4534</v>
      </c>
      <c r="B1954" s="9" t="s">
        <v>4535</v>
      </c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</row>
    <row r="1955" spans="1:12">
      <c r="A1955" s="9" t="s">
        <v>4536</v>
      </c>
      <c r="B1955" s="9" t="s">
        <v>4537</v>
      </c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</row>
    <row r="1956" spans="1:12">
      <c r="A1956" s="9" t="s">
        <v>4538</v>
      </c>
      <c r="B1956" s="9" t="s">
        <v>4539</v>
      </c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</row>
    <row r="1957" spans="1:12">
      <c r="A1957" s="9" t="s">
        <v>4540</v>
      </c>
      <c r="B1957" s="9" t="s">
        <v>4541</v>
      </c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</row>
    <row r="1958" spans="1:12">
      <c r="A1958" s="9" t="s">
        <v>4542</v>
      </c>
      <c r="B1958" s="9" t="s">
        <v>4543</v>
      </c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</row>
    <row r="1959" spans="1:12">
      <c r="A1959" s="9" t="s">
        <v>4544</v>
      </c>
      <c r="B1959" s="9" t="s">
        <v>4545</v>
      </c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</row>
    <row r="1960" spans="1:12">
      <c r="A1960" s="9" t="s">
        <v>4546</v>
      </c>
      <c r="B1960" s="9" t="s">
        <v>4547</v>
      </c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</row>
    <row r="1961" spans="1:12">
      <c r="A1961" s="9" t="s">
        <v>4548</v>
      </c>
      <c r="B1961" s="9" t="s">
        <v>4549</v>
      </c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</row>
    <row r="1962" spans="1:12">
      <c r="A1962" s="9" t="s">
        <v>4550</v>
      </c>
      <c r="B1962" s="9" t="s">
        <v>4551</v>
      </c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</row>
    <row r="1963" spans="1:12">
      <c r="A1963" s="9" t="s">
        <v>4552</v>
      </c>
      <c r="B1963" s="9" t="s">
        <v>4553</v>
      </c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</row>
    <row r="1964" spans="1:12">
      <c r="A1964" s="9" t="s">
        <v>4554</v>
      </c>
      <c r="B1964" s="9" t="s">
        <v>4555</v>
      </c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</row>
    <row r="1965" spans="1:12">
      <c r="A1965" s="11"/>
      <c r="B1965" s="11" t="s">
        <v>4556</v>
      </c>
      <c r="C1965" s="12">
        <v>476046605.48000002</v>
      </c>
      <c r="D1965" s="12">
        <v>476046605.48000002</v>
      </c>
      <c r="E1965" s="12">
        <v>476626867.22000003</v>
      </c>
      <c r="F1965" s="12">
        <v>476626867.22000003</v>
      </c>
      <c r="G1965" s="12">
        <v>8635016.8200000003</v>
      </c>
      <c r="H1965" s="12">
        <v>8635016.8200000003</v>
      </c>
      <c r="I1965" s="12">
        <v>225001783.03</v>
      </c>
      <c r="J1965" s="12">
        <v>225001783.03</v>
      </c>
      <c r="K1965" s="12">
        <v>478363065.85000002</v>
      </c>
      <c r="L1965" s="12">
        <v>478363065.85000002</v>
      </c>
    </row>
  </sheetData>
  <autoFilter ref="A2:L1965" xr:uid="{00000000-0009-0000-0000-000008000000}"/>
  <mergeCells count="11">
    <mergeCell ref="A1:D1"/>
    <mergeCell ref="E1:F1"/>
    <mergeCell ref="G1:H1"/>
    <mergeCell ref="I1:L1"/>
    <mergeCell ref="C2:D2"/>
    <mergeCell ref="E2:F2"/>
    <mergeCell ref="G2:H2"/>
    <mergeCell ref="I2:J2"/>
    <mergeCell ref="K2:L2"/>
    <mergeCell ref="A2:A3"/>
    <mergeCell ref="B2:B3"/>
  </mergeCells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财政局-快报</vt:lpstr>
      <vt:lpstr>国资委-企业财务快报</vt:lpstr>
      <vt:lpstr>企业财务快报补充统计报表</vt:lpstr>
      <vt:lpstr>企业财务快报利润因素分析表</vt:lpstr>
      <vt:lpstr>企业财务快报预报表</vt:lpstr>
      <vt:lpstr>资产负债表</vt:lpstr>
      <vt:lpstr>利润表</vt:lpstr>
      <vt:lpstr>现金流量表</vt:lpstr>
      <vt:lpstr>科目余额表（5级含未过账）</vt:lpstr>
      <vt:lpstr>上年科目余额表</vt:lpstr>
      <vt:lpstr>Sheet1</vt:lpstr>
      <vt:lpstr>科目余额表2022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a2</cp:lastModifiedBy>
  <dcterms:created xsi:type="dcterms:W3CDTF">2006-09-16T00:00:00Z</dcterms:created>
  <dcterms:modified xsi:type="dcterms:W3CDTF">2025-09-26T10:02:30Z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7DA178C1602B4C3EB20E45972653E326_13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true</vt:bool>
  </property>
  <property fmtid="{D5CDD505-2E9C-101B-9397-08002B2CF9AE}" pid="5" name="MSIP_Label_defa4170-0d19-0005-0004-bc88714345d2_Enabled">
    <vt:lpwstr>true</vt:lpwstr>
  </property>
  <property fmtid="{D5CDD505-2E9C-101B-9397-08002B2CF9AE}" pid="6" name="MSIP_Label_defa4170-0d19-0005-0004-bc88714345d2_SetDate">
    <vt:lpwstr>2025-09-26T05:21:49Z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iteId">
    <vt:lpwstr>350565f0-f788-44e5-a6ed-59e82fb9b699</vt:lpwstr>
  </property>
  <property fmtid="{D5CDD505-2E9C-101B-9397-08002B2CF9AE}" pid="10" name="MSIP_Label_defa4170-0d19-0005-0004-bc88714345d2_ActionId">
    <vt:lpwstr>44805584-c76f-4895-b664-cab6b87cf070</vt:lpwstr>
  </property>
  <property fmtid="{D5CDD505-2E9C-101B-9397-08002B2CF9AE}" pid="11" name="MSIP_Label_defa4170-0d19-0005-0004-bc88714345d2_ContentBits">
    <vt:lpwstr>0</vt:lpwstr>
  </property>
  <property fmtid="{D5CDD505-2E9C-101B-9397-08002B2CF9AE}" pid="12" name="MSIP_Label_defa4170-0d19-0005-0004-bc88714345d2_Tag">
    <vt:lpwstr>10, 3, 0, 1</vt:lpwstr>
  </property>
</Properties>
</file>