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xr:revisionPtr revIDLastSave="0" documentId="13_ncr:1_{46688944-97C9-4583-8077-CEB9E9E10742}" xr6:coauthVersionLast="47" xr6:coauthVersionMax="47" xr10:uidLastSave="{00000000-0000-0000-0000-000000000000}"/>
  <bookViews>
    <workbookView xWindow="-120" yWindow="-120" windowWidth="38640" windowHeight="15720" xr2:uid="{83E43DC8-C7A0-4A4D-AAF4-DA46DABAE971}"/>
  </bookViews>
  <sheets>
    <sheet name="Project Tracker" sheetId="4" r:id="rId1"/>
    <sheet name="Gant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'Gantt chart'!$C$1</definedName>
    <definedName name="ScrollingIncrement">Milestones[Position]</definedName>
    <definedName name="Start_Date">'Project Tracker'!$D$2</definedName>
    <definedName name="StartDateTable">Milestones[Start Date]</definedName>
    <definedName name="StartOnDay">Milestones[Start-on 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4" l="1"/>
  <c r="D6" i="4" s="1"/>
  <c r="C12" i="4"/>
  <c r="D12" i="4" s="1"/>
  <c r="C8" i="4"/>
  <c r="D8" i="4" s="1"/>
  <c r="C7" i="4"/>
  <c r="D7" i="4" s="1"/>
  <c r="B6" i="2"/>
  <c r="C20" i="4" l="1"/>
  <c r="D20" i="4" s="1"/>
  <c r="C19" i="4"/>
  <c r="C18" i="4"/>
  <c r="C17" i="4"/>
  <c r="C16" i="4"/>
  <c r="C15" i="4"/>
  <c r="C14" i="4"/>
  <c r="C13" i="4"/>
  <c r="C11" i="4"/>
  <c r="C10" i="4"/>
  <c r="C10" i="2" s="1"/>
  <c r="C9" i="4"/>
  <c r="C9" i="2" s="1"/>
  <c r="C8" i="2"/>
  <c r="C7" i="2"/>
  <c r="F21" i="4" l="1"/>
  <c r="G21" i="4" s="1"/>
  <c r="C6" i="2" l="1"/>
  <c r="E20" i="4"/>
  <c r="E19" i="4"/>
  <c r="E18" i="4"/>
  <c r="E17" i="4"/>
  <c r="E16" i="4"/>
  <c r="E15" i="4"/>
  <c r="E14" i="4"/>
  <c r="E13" i="4"/>
  <c r="E12" i="4"/>
  <c r="E11" i="4"/>
  <c r="E10" i="4"/>
  <c r="B10" i="2" s="1"/>
  <c r="E9" i="4"/>
  <c r="B9" i="2" s="1"/>
  <c r="E8" i="4"/>
  <c r="B8" i="2" s="1"/>
  <c r="D2" i="4" l="1"/>
  <c r="F8" i="4"/>
  <c r="G8" i="4" l="1"/>
  <c r="F6" i="4"/>
  <c r="D15" i="4"/>
  <c r="F15" i="4" s="1"/>
  <c r="G15" i="4" s="1"/>
  <c r="D9" i="4"/>
  <c r="F9" i="4" s="1"/>
  <c r="E7" i="4"/>
  <c r="B7" i="2" s="1"/>
  <c r="G9" i="4" l="1"/>
  <c r="D16" i="4"/>
  <c r="F16" i="4" s="1"/>
  <c r="G16" i="4" s="1"/>
  <c r="D10" i="4"/>
  <c r="F10" i="4" s="1"/>
  <c r="G10" i="4" l="1"/>
  <c r="D11" i="4"/>
  <c r="D14" i="4"/>
  <c r="F14" i="4" s="1"/>
  <c r="G14" i="4" s="1"/>
  <c r="G6" i="4"/>
  <c r="F11" i="4" l="1"/>
  <c r="G11" i="4" s="1"/>
  <c r="F12" i="4"/>
  <c r="F7" i="4"/>
  <c r="G12" i="4" l="1"/>
  <c r="G7" i="4"/>
  <c r="D13" i="4"/>
  <c r="F13" i="4" s="1"/>
  <c r="G13" i="4" l="1"/>
  <c r="D17" i="4"/>
  <c r="F17" i="4" s="1"/>
  <c r="D6" i="2" l="1"/>
  <c r="G17" i="4"/>
  <c r="E6" i="2" l="1"/>
  <c r="F20" i="4"/>
  <c r="D18" i="4"/>
  <c r="F18" i="4" s="1"/>
  <c r="D7" i="2" l="1"/>
  <c r="G20" i="4"/>
  <c r="E10" i="2" s="1"/>
  <c r="D10" i="2"/>
  <c r="G18" i="4"/>
  <c r="D19" i="4"/>
  <c r="E7" i="2" l="1"/>
  <c r="D3" i="4"/>
  <c r="F19" i="4"/>
  <c r="D9" i="2" l="1"/>
  <c r="D8" i="2"/>
  <c r="G19" i="4"/>
  <c r="E9" i="2" l="1"/>
  <c r="E8" i="2"/>
</calcChain>
</file>

<file path=xl/sharedStrings.xml><?xml version="1.0" encoding="utf-8"?>
<sst xmlns="http://schemas.openxmlformats.org/spreadsheetml/2006/main" count="41" uniqueCount="40">
  <si>
    <t>Create a Project Tracker in this worksheet.
The title of this worksheet is in cell B1. 
Information about how to use this worksheet, including instructions for screen readers, is in the About worksheet.</t>
  </si>
  <si>
    <t>Project Tracker</t>
  </si>
  <si>
    <t>The Start date can be manually input in cell D2, or use the template’s sample formula to find the smallest date in the milestone column from the milestone table below.</t>
  </si>
  <si>
    <t>Start date:</t>
  </si>
  <si>
    <t>The End date can be manually input in cell D3, or use the template’s sample formula to find the largest date in the milestone column from the milestone table below.</t>
  </si>
  <si>
    <t>End date:</t>
  </si>
  <si>
    <t>Information about the milestone table columns is in cells B4 to G4.</t>
  </si>
  <si>
    <t>Enter a sequential set of numbers in the column below.</t>
  </si>
  <si>
    <t>Enter the start date for the milestone or activity in the column below.</t>
  </si>
  <si>
    <t>Enter the end date for the milestone or activity in the column below</t>
  </si>
  <si>
    <t>Enter the milestone and/or activity description in the column below. This description will appear in the Project Chart.</t>
  </si>
  <si>
    <t>Auto-calculated. The data below, under this column, is used for charting the milestones and activities.</t>
  </si>
  <si>
    <t xml:space="preserve">Auto-calculated. Duration of each task </t>
  </si>
  <si>
    <t>Table headings are in cells B5 to G5. 
There are two hidden columns: The Start-on day and Task Duration columns in cells F5 and G5 are auto-calculated and used for creating the Gantt Chart in the Gantt Chart worksheet. 
Sample data is in cells B6 to E21. 
The next instruction is in cell A22.</t>
  </si>
  <si>
    <t>Position</t>
  </si>
  <si>
    <t>Start Date</t>
  </si>
  <si>
    <t>End Date</t>
  </si>
  <si>
    <t>Milestone/Activity</t>
  </si>
  <si>
    <t>Start-on day</t>
  </si>
  <si>
    <t>Task Duration</t>
  </si>
  <si>
    <t>Start</t>
  </si>
  <si>
    <t>To add more milestones/activities, insert new rows above this line.
This is the last instruction in this worksheet.</t>
  </si>
  <si>
    <t>To add more Milestones/Activities, insert new rows above this line</t>
  </si>
  <si>
    <t>Gantt chart with the capability to scroll, a scrolling increment C1 increments the date range showing future activities.
This is the last instruction in this worksheet.</t>
  </si>
  <si>
    <t>Scrolling Increment:</t>
  </si>
  <si>
    <t>About this workbook</t>
  </si>
  <si>
    <t xml:space="preserve">
Enter your data in the Project Tracker worksheet, then scroll through a visual representation of your timeline in the Gantt chart worksheet. 
</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</si>
  <si>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You can scroll back and forth by entering value in 'Gantt chart!C1'
</t>
  </si>
  <si>
    <t>Guide for screen readers</t>
  </si>
  <si>
    <t xml:space="preserve">There are 4 worksheets in this workbook. 
Project Tracker
Gantt chart
About
Dynamic Chart Data (Hidden)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</si>
  <si>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This is the last instruction in this worksheet.</t>
  </si>
  <si>
    <t>Title of this worksheet is in cell B1.</t>
  </si>
  <si>
    <t>Dynamic Chart Data</t>
  </si>
  <si>
    <t>Table title is in cell B4.</t>
  </si>
  <si>
    <t>Dynamic Data Table</t>
  </si>
  <si>
    <t>Table headings are in cells B5 to E5. 
A note is in cell F5.
This table will chart up to 5 milestones at one time. 
Do not modify or delete this worksheet or its contents.</t>
  </si>
  <si>
    <t>milestone</t>
  </si>
  <si>
    <t>date</t>
  </si>
  <si>
    <t>duration</t>
  </si>
  <si>
    <t>&lt;--chart up to 5 milestones at a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</si>
</sst>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164" formatCode="_-&quot;£&quot;* #,##0_-;\-&quot;£&quot;* #,##0_-;_-&quot;£&quot;* &quot;-&quot;_-;_-@_-"/>
    <numFmt numFmtId="165" formatCode="_-&quot;£&quot;* #,##0.00_-;\-&quot;£&quot;* #,##0.00_-;_-&quot;£&quot;* &quot;-&quot;??_-;_-@_-"/>
    <numFmt numFmtId="166" formatCode="#,##0_ ;\-#,##0\ "/>
  </numFmts>
  <fonts count="19" x14ac:knownFonts="1">
    <font>
      <sz val="11"/>
      <color theme="1"/>
      <name val="Arial"/>
      <family val="2"/>
      <scheme val="minor"/>
    </font>
    <font>
      <sz val="11"/>
      <color theme="1"/>
      <name val="Arial"/>
      <family val="2"/>
      <scheme val="minor"/>
    </font>
    <font>
      <b/>
      <sz val="11"/>
      <color theme="0"/>
      <name val="Arial"/>
      <family val="2"/>
      <scheme val="minor"/>
    </font>
    <font>
      <sz val="11"/>
      <color theme="0"/>
      <name val="Arial"/>
      <family val="2"/>
      <scheme val="minor"/>
    </font>
    <font>
      <b/>
      <sz val="16"/>
      <color theme="4" tint="-0.24994659260841701"/>
      <name val="Arial"/>
      <family val="2"/>
      <scheme val="minor"/>
    </font>
    <font>
      <b/>
      <sz val="12"/>
      <color theme="4" tint="-0.24994659260841701"/>
      <name val="Arial"/>
      <family val="2"/>
      <scheme val="minor"/>
    </font>
    <font>
      <b/>
      <sz val="11"/>
      <color theme="4" tint="-0.499984740745262"/>
      <name val="Arial"/>
      <family val="2"/>
      <scheme val="minor"/>
    </font>
    <font>
      <i/>
      <sz val="11"/>
      <color theme="4" tint="-0.24994659260841701"/>
      <name val="Arial"/>
      <family val="2"/>
      <scheme val="minor"/>
    </font>
    <font>
      <sz val="18"/>
      <color theme="3"/>
      <name val="Arial"/>
      <family val="2"/>
      <scheme val="maj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sz val="11"/>
      <color rgb="FFFF0000"/>
      <name val="Arial"/>
      <family val="2"/>
      <scheme val="minor"/>
    </font>
    <font>
      <b/>
      <sz val="11"/>
      <color theme="1"/>
      <name val="Arial"/>
      <family val="2"/>
      <scheme val="minor"/>
    </font>
    <font>
      <sz val="11"/>
      <color theme="4"/>
      <name val="Arial"/>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4506668294322"/>
      </left>
      <right/>
      <top/>
      <bottom/>
      <diagonal/>
    </border>
    <border>
      <left/>
      <right style="thin">
        <color theme="4" tint="0.39994506668294322"/>
      </right>
      <top/>
      <bottom/>
      <diagonal/>
    </border>
    <border>
      <left style="thin">
        <color theme="4" tint="0.39994506668294322"/>
      </left>
      <right/>
      <top/>
      <bottom style="thin">
        <color theme="4" tint="0.39994506668294322"/>
      </bottom>
      <diagonal/>
    </border>
    <border>
      <left/>
      <right/>
      <top/>
      <bottom style="thin">
        <color theme="4" tint="0.39994506668294322"/>
      </bottom>
      <diagonal/>
    </border>
    <border>
      <left/>
      <right/>
      <top style="thin">
        <color indexed="64"/>
      </top>
      <bottom/>
      <diagonal/>
    </border>
    <border>
      <left style="thin">
        <color theme="4" tint="0.39994506668294322"/>
      </left>
      <right/>
      <top style="thin">
        <color indexed="64"/>
      </top>
      <bottom/>
      <diagonal/>
    </border>
    <border>
      <left/>
      <right style="thin">
        <color theme="4" tint="0.39994506668294322"/>
      </right>
      <top style="thin">
        <color indexed="64"/>
      </top>
      <bottom/>
      <diagonal/>
    </border>
    <border>
      <left/>
      <right style="thin">
        <color theme="4" tint="0.39994506668294322"/>
      </right>
      <top/>
      <bottom style="thin">
        <color theme="4" tint="0.39994506668294322"/>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6"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41"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7" applyNumberFormat="0" applyAlignment="0" applyProtection="0"/>
    <xf numFmtId="0" fontId="13" fillId="11" borderId="8" applyNumberFormat="0" applyAlignment="0" applyProtection="0"/>
    <xf numFmtId="0" fontId="14" fillId="11" borderId="7" applyNumberFormat="0" applyAlignment="0" applyProtection="0"/>
    <xf numFmtId="0" fontId="15" fillId="0" borderId="9" applyNumberFormat="0" applyFill="0" applyAlignment="0" applyProtection="0"/>
    <xf numFmtId="0" fontId="2" fillId="12" borderId="10" applyNumberFormat="0" applyAlignment="0" applyProtection="0"/>
    <xf numFmtId="0" fontId="16" fillId="0" borderId="0" applyNumberFormat="0" applyFill="0" applyBorder="0" applyAlignment="0" applyProtection="0"/>
    <xf numFmtId="0" fontId="1" fillId="13" borderId="11" applyNumberFormat="0" applyFont="0" applyAlignment="0" applyProtection="0"/>
    <xf numFmtId="0" fontId="17" fillId="0" borderId="12"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30">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Alignment="1">
      <alignment wrapText="1"/>
    </xf>
    <xf numFmtId="0" fontId="6" fillId="0" borderId="0" xfId="5">
      <alignment horizontal="left" vertical="center"/>
    </xf>
    <xf numFmtId="0" fontId="0" fillId="0" borderId="3" xfId="0" applyBorder="1"/>
    <xf numFmtId="14" fontId="0" fillId="0" borderId="4" xfId="0" applyNumberFormat="1" applyBorder="1"/>
    <xf numFmtId="0" fontId="0" fillId="0" borderId="4" xfId="0" applyBorder="1"/>
    <xf numFmtId="0" fontId="0" fillId="0" borderId="5" xfId="0" applyBorder="1"/>
    <xf numFmtId="14" fontId="1" fillId="2" borderId="6" xfId="7" applyNumberFormat="1" applyBorder="1" applyAlignment="1">
      <alignment horizontal="center" vertical="center"/>
    </xf>
    <xf numFmtId="0" fontId="5" fillId="0" borderId="6" xfId="2" applyBorder="1">
      <alignment horizontal="right" vertical="center" indent="1"/>
    </xf>
    <xf numFmtId="0" fontId="0" fillId="0" borderId="6" xfId="0" applyBorder="1"/>
    <xf numFmtId="0" fontId="0" fillId="3" borderId="0" xfId="0" applyFill="1"/>
    <xf numFmtId="0" fontId="3" fillId="0" borderId="0" xfId="0" applyFo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166" fontId="0" fillId="5" borderId="0" xfId="6" applyFont="1" applyFill="1" applyBorder="1">
      <alignment horizontal="center"/>
    </xf>
    <xf numFmtId="0" fontId="7" fillId="6" borderId="0" xfId="8" applyFill="1">
      <alignment wrapText="1"/>
    </xf>
    <xf numFmtId="0" fontId="0" fillId="0" borderId="17" xfId="0" applyBorder="1"/>
    <xf numFmtId="0" fontId="0" fillId="0" borderId="18" xfId="0" applyBorder="1"/>
    <xf numFmtId="0" fontId="0" fillId="0" borderId="19" xfId="0" applyBorder="1"/>
    <xf numFmtId="0" fontId="0" fillId="0" borderId="13" xfId="0" applyBorder="1" applyAlignment="1">
      <alignment horizontal="center"/>
    </xf>
    <xf numFmtId="0" fontId="0" fillId="0" borderId="14" xfId="0" applyBorder="1"/>
    <xf numFmtId="0" fontId="0" fillId="0" borderId="15" xfId="0" applyBorder="1" applyAlignment="1">
      <alignment horizontal="center"/>
    </xf>
    <xf numFmtId="0" fontId="0" fillId="0" borderId="20" xfId="0" applyBorder="1"/>
    <xf numFmtId="14" fontId="0" fillId="0" borderId="0" xfId="4" applyFont="1">
      <alignment horizontal="center" vertical="center"/>
    </xf>
    <xf numFmtId="14" fontId="0" fillId="0" borderId="16" xfId="4" applyFont="1" applyBorder="1">
      <alignment horizontal="center" vertical="center"/>
    </xf>
    <xf numFmtId="0" fontId="18" fillId="0" borderId="0" xfId="0" applyFont="1" applyAlignment="1">
      <alignment horizontal="center" vertical="center"/>
    </xf>
  </cellXfs>
  <cellStyles count="48">
    <cellStyle name="20% - Accent1" xfId="26" builtinId="30" customBuiltin="1"/>
    <cellStyle name="20% - Accent2" xfId="30" builtinId="34" customBuiltin="1"/>
    <cellStyle name="20% - Accent3" xfId="34" builtinId="38" customBuiltin="1"/>
    <cellStyle name="20% - Accent4" xfId="38" builtinId="42" customBuiltin="1"/>
    <cellStyle name="20% - Accent5" xfId="7" builtinId="46" customBuiltin="1"/>
    <cellStyle name="20% - Accent6" xfId="45"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2" builtinId="47" customBuiltin="1"/>
    <cellStyle name="40% - Accent6" xfId="46"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3" builtinId="48" customBuiltin="1"/>
    <cellStyle name="60% - Accent6" xfId="47"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4" builtinId="49" customBuiltin="1"/>
    <cellStyle name="Bad" xfId="15" builtinId="27" customBuiltin="1"/>
    <cellStyle name="Calculation" xfId="19" builtinId="22" customBuiltin="1"/>
    <cellStyle name="Check Cell" xfId="21" builtinId="23" customBuiltin="1"/>
    <cellStyle name="Comma" xfId="6" builtinId="3" customBuiltin="1"/>
    <cellStyle name="Comma [0]" xfId="9" builtinId="6" customBuiltin="1"/>
    <cellStyle name="Currency" xfId="10" builtinId="4" customBuiltin="1"/>
    <cellStyle name="Currency [0]" xfId="11" builtinId="7" customBuiltin="1"/>
    <cellStyle name="Date" xfId="4" xr:uid="{A5654282-6065-4D12-BA7A-82AAEC707206}"/>
    <cellStyle name="Explanatory Text" xfId="8" builtinId="53" customBuiltin="1"/>
    <cellStyle name="Good" xfId="14" builtinId="26" customBuiltin="1"/>
    <cellStyle name="Heading 1" xfId="1" builtinId="16" customBuiltin="1"/>
    <cellStyle name="Heading 2" xfId="2" builtinId="17" customBuiltin="1"/>
    <cellStyle name="Heading 3" xfId="3" builtinId="18" customBuiltin="1"/>
    <cellStyle name="Heading 4" xfId="5" builtinId="19" customBuiltin="1"/>
    <cellStyle name="Input" xfId="17" builtinId="20" customBuiltin="1"/>
    <cellStyle name="Linked Cell" xfId="20" builtinId="24" customBuiltin="1"/>
    <cellStyle name="Neutral" xfId="16" builtinId="28" customBuiltin="1"/>
    <cellStyle name="Normal" xfId="0" builtinId="0" customBuiltin="1"/>
    <cellStyle name="Note" xfId="23" builtinId="10" customBuiltin="1"/>
    <cellStyle name="Output" xfId="18" builtinId="21" customBuiltin="1"/>
    <cellStyle name="Percent" xfId="12" builtinId="5" customBuiltin="1"/>
    <cellStyle name="Title" xfId="13" builtinId="15" customBuiltin="1"/>
    <cellStyle name="Total" xfId="24" builtinId="25" customBuiltin="1"/>
    <cellStyle name="Warning Text" xfId="22" builtinId="11" customBuiltin="1"/>
  </cellStyles>
  <dxfs count="13">
    <dxf>
      <numFmt numFmtId="0" formatCode="General"/>
      <border diagonalUp="0" diagonalDown="0">
        <left/>
        <right style="medium">
          <color theme="5" tint="-0.249977111117893"/>
        </right>
        <top/>
        <bottom/>
      </border>
    </dxf>
    <dxf>
      <numFmt numFmtId="0" formatCode="General"/>
    </dxf>
    <dxf>
      <numFmt numFmtId="167" formatCode="dd/mm/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fill>
        <patternFill patternType="solid">
          <fgColor indexed="64"/>
          <bgColor theme="4" tint="0.79998168889431442"/>
        </patternFill>
      </fill>
    </dxf>
    <dxf>
      <fill>
        <patternFill patternType="solid">
          <fgColor indexed="64"/>
          <bgColor theme="4" tint="0.79998168889431442"/>
        </patternFill>
      </fill>
    </dxf>
    <dxf>
      <font>
        <strike val="0"/>
        <outline val="0"/>
        <shadow val="0"/>
        <u val="none"/>
        <vertAlign val="baseline"/>
        <sz val="11"/>
        <color theme="1"/>
        <name val="Calibri"/>
        <family val="2"/>
        <scheme val="minor"/>
      </font>
      <border diagonalUp="0" diagonalDown="0" outline="0">
        <left/>
        <right style="thin">
          <color theme="4" tint="0.39994506668294322"/>
        </right>
        <top/>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theme="4" tint="0.39994506668294322"/>
        </left>
        <right/>
        <top/>
        <bottom/>
      </border>
    </dxf>
    <dxf>
      <fill>
        <patternFill patternType="solid">
          <fgColor theme="4" tint="0.79995117038483843"/>
          <bgColor theme="4" tint="0.79998168889431442"/>
        </patternFill>
      </fill>
    </dxf>
    <dxf>
      <font>
        <b/>
        <color theme="0"/>
      </font>
      <fill>
        <patternFill patternType="solid">
          <fgColor theme="4"/>
          <bgColor theme="4" tint="-0.499984740745262"/>
        </patternFill>
      </fill>
    </dxf>
  </dxfs>
  <tableStyles count="1" defaultTableStyle="Gantt Chart table style" defaultPivotStyle="PivotStyleLight16">
    <tableStyle name="Gantt Chart table style" pivot="0" count="2" xr9:uid="{D7A9D309-76D4-47FD-AAFA-79E72526BC00}">
      <tableStyleElement type="headerRow" dxfId="12"/>
      <tableStyleElement type="first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Start</c:v>
                </c:pt>
                <c:pt idx="1">
                  <c:v>Activity 2</c:v>
                </c:pt>
                <c:pt idx="2">
                  <c:v>Activity 3</c:v>
                </c:pt>
                <c:pt idx="3">
                  <c:v>Activity 4</c:v>
                </c:pt>
                <c:pt idx="4">
                  <c:v>Activity 5</c:v>
                </c:pt>
              </c:strCache>
            </c:strRef>
          </c:cat>
          <c:val>
            <c:numRef>
              <c:f>'Dynamic Chart Data Hidden'!$C$6:$C$10</c:f>
              <c:numCache>
                <c:formatCode>m/d/yyyy</c:formatCode>
                <c:ptCount val="5"/>
                <c:pt idx="0">
                  <c:v>44692</c:v>
                </c:pt>
                <c:pt idx="1">
                  <c:v>44742</c:v>
                </c:pt>
                <c:pt idx="2">
                  <c:v>44720</c:v>
                </c:pt>
                <c:pt idx="3">
                  <c:v>44744</c:v>
                </c:pt>
                <c:pt idx="4">
                  <c:v>44757</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D0634E17-D38F-44CF-96CC-67B742B9B91F}" type="CELLRANGE">
                      <a:rPr lang="en-US"/>
                      <a:pPr/>
                      <a:t>[CELLRANGE]</a:t>
                    </a:fld>
                    <a:endParaRPr lang="he-IL"/>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066-4237-8C26-8D976BA022B1}"/>
                </c:ext>
              </c:extLst>
            </c:dLbl>
            <c:dLbl>
              <c:idx val="1"/>
              <c:tx>
                <c:rich>
                  <a:bodyPr/>
                  <a:lstStyle/>
                  <a:p>
                    <a:fld id="{B32655DF-52D1-4512-802F-20B98A4EDEB4}" type="CELLRANGE">
                      <a:rPr lang="he-IL"/>
                      <a:pPr/>
                      <a:t>[CELLRANGE]</a:t>
                    </a:fld>
                    <a:endParaRPr lang="he-I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D05D3C6C-9EB8-4202-91A2-3B072E80519F}" type="CELLRANGE">
                      <a:rPr lang="he-IL"/>
                      <a:pPr/>
                      <a:t>[CELLRANGE]</a:t>
                    </a:fld>
                    <a:endParaRPr lang="he-I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44FA4F60-798B-4DEC-89C2-1A0F8DD4BDFF}" type="CELLRANGE">
                      <a:rPr lang="he-IL"/>
                      <a:pPr/>
                      <a:t>[CELLRANGE]</a:t>
                    </a:fld>
                    <a:endParaRPr lang="he-I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F13FEF7E-D69A-4718-94AD-553898234426}" type="CELLRANGE">
                      <a:rPr lang="he-IL"/>
                      <a:pPr/>
                      <a:t>[CELLRANGE]</a:t>
                    </a:fld>
                    <a:endParaRPr lang="he-I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he-IL"/>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Start</c:v>
                </c:pt>
                <c:pt idx="1">
                  <c:v>Activity 2</c:v>
                </c:pt>
                <c:pt idx="2">
                  <c:v>Activity 3</c:v>
                </c:pt>
                <c:pt idx="3">
                  <c:v>Activity 4</c:v>
                </c:pt>
                <c:pt idx="4">
                  <c:v>Activity 5</c:v>
                </c:pt>
              </c:strCache>
            </c:strRef>
          </c:cat>
          <c:val>
            <c:numRef>
              <c:f>'Dynamic Chart Data Hidden'!$E$6:$E$10</c:f>
              <c:numCache>
                <c:formatCode>General</c:formatCode>
                <c:ptCount val="5"/>
                <c:pt idx="0">
                  <c:v>51</c:v>
                </c:pt>
                <c:pt idx="1">
                  <c:v>23</c:v>
                </c:pt>
                <c:pt idx="2">
                  <c:v>56</c:v>
                </c:pt>
                <c:pt idx="3">
                  <c:v>151</c:v>
                </c:pt>
                <c:pt idx="4">
                  <c:v>15</c:v>
                </c:pt>
              </c:numCache>
            </c:numRef>
          </c:val>
          <c:extLst>
            <c:ext xmlns:c15="http://schemas.microsoft.com/office/drawing/2012/chart" uri="{02D57815-91ED-43cb-92C2-25804820EDAC}">
              <c15:datalabelsRange>
                <c15:f>'Dynamic Chart Data Hidden'!$B$6:$B$10</c15:f>
                <c15:dlblRangeCache>
                  <c:ptCount val="5"/>
                  <c:pt idx="0">
                    <c:v>Start</c:v>
                  </c:pt>
                  <c:pt idx="1">
                    <c:v>Activity 2</c:v>
                  </c:pt>
                  <c:pt idx="2">
                    <c:v>Activity 3</c:v>
                  </c:pt>
                  <c:pt idx="3">
                    <c:v>Activity 4</c:v>
                  </c:pt>
                  <c:pt idx="4">
                    <c:v>Activity 5</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he-IL"/>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he-IL"/>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323849</xdr:rowOff>
    </xdr:from>
    <xdr:to>
      <xdr:col>13</xdr:col>
      <xdr:colOff>285750</xdr:colOff>
      <xdr:row>29</xdr:row>
      <xdr:rowOff>47625</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totalsRowShown="0">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tion" dataDxfId="10"/>
    <tableColumn id="2" xr3:uid="{0B09DBBE-2FBF-46E2-8C69-E2CFCC08C5F9}" name="Start Date" dataDxfId="9" dataCellStyle="Date"/>
    <tableColumn id="3" xr3:uid="{5169FF04-1487-4814-B98C-C577FE120139}" name="End Date" dataDxfId="8" dataCellStyle="Date"/>
    <tableColumn id="10" xr3:uid="{DBA6C66F-3413-4788-966C-44D320586126}" name="Milestone/Activity" dataDxfId="7">
      <calculatedColumnFormula>"Activity"&amp;" "&amp;ROW($A1)</calculatedColumnFormula>
    </tableColumn>
    <tableColumn id="11" xr3:uid="{31798575-BD57-466D-AC99-9EF7707B63C7}" name="Start-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Row],[Start-on day]]=0,DATEDIF(Milestones[[#This Row],[Start Date]],Milestones[[#This Row],[End Date]],"d")+1,IF(LEN(Milestones[[#This Row],[Start-on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Tracker'!$E6,Scrolling,0,1,1))=0,"",INDEX(Milestones[],'Project Tracker'!$B6+Scrolling,4)),"")</calculatedColumnFormula>
    </tableColumn>
    <tableColumn id="2" xr3:uid="{24BD43CB-1C65-4F2C-BE9D-D5C601681B07}" name="date" dataDxfId="2">
      <calculatedColumnFormula>IFERROR(IF(LEN(OFFSET('Project Tracker'!$C6,Scrolling,0,1,1))=0,End_Date,INDEX(Milestones[],'Project Tracker'!$B6+Scrolling,2)),"")</calculatedColumnFormula>
    </tableColumn>
    <tableColumn id="3" xr3:uid="{1391FB0D-B504-4322-B211-D2B787F64A2D}" name="Start-on day" dataDxfId="1">
      <calculatedColumnFormula>IFERROR(IF(LEN(OFFSET('Project Tracker'!$F6,Scrolling,0,1,1))=0,"",INDEX(Milestones[],'Project Tracker'!$B6+Scrolling,5)),"")</calculatedColumnFormula>
    </tableColumn>
    <tableColumn id="4" xr3:uid="{21D31F93-1DE3-4841-8614-466E50A648E8}" name="duration" dataDxfId="0">
      <calculatedColumnFormula>IFERROR(IF(LEN(OFFSET('Project Tracker'!$G6,Scrolling,0,1,1))=0,"",INDEX(Milestones[],'Project Tracker'!$B6+Scrolling,6)),"")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tabSelected="1" zoomScaleNormal="100" workbookViewId="0">
      <selection activeCell="J4" sqref="J4"/>
    </sheetView>
  </sheetViews>
  <sheetFormatPr defaultRowHeight="14.25" x14ac:dyDescent="0.2"/>
  <cols>
    <col min="1" max="1" width="2.75" style="14" customWidth="1"/>
    <col min="2" max="2" width="11.625" customWidth="1"/>
    <col min="3" max="3" width="20.125" customWidth="1"/>
    <col min="4" max="4" width="15.75" customWidth="1"/>
    <col min="5" max="5" width="25.875" customWidth="1"/>
    <col min="6" max="6" width="15.75" hidden="1" customWidth="1"/>
    <col min="7" max="7" width="18.375" hidden="1" customWidth="1"/>
    <col min="8" max="8" width="2.625" customWidth="1"/>
  </cols>
  <sheetData>
    <row r="1" spans="1:7" ht="50.1" customHeight="1" x14ac:dyDescent="0.2">
      <c r="A1" s="17" t="s">
        <v>0</v>
      </c>
      <c r="B1" s="1" t="s">
        <v>1</v>
      </c>
    </row>
    <row r="2" spans="1:7" ht="30" customHeight="1" thickBot="1" x14ac:dyDescent="0.25">
      <c r="A2" s="14" t="s">
        <v>2</v>
      </c>
      <c r="C2" s="2" t="s">
        <v>3</v>
      </c>
      <c r="D2" s="10">
        <f ca="1">IFERROR(IF(MIN(Milestones[Start Date])=0,TODAY(),MIN(Milestones[Start Date])),TODAY())</f>
        <v>44692</v>
      </c>
    </row>
    <row r="3" spans="1:7" ht="30" customHeight="1" thickBot="1" x14ac:dyDescent="0.25">
      <c r="A3" s="14" t="s">
        <v>4</v>
      </c>
      <c r="C3" s="11" t="s">
        <v>5</v>
      </c>
      <c r="D3" s="10">
        <f ca="1">IFERROR(IF(MAX(Milestones[End Date])=0,TODAY(),MAX(Milestones[End Date])),TODAY())</f>
        <v>44937</v>
      </c>
      <c r="E3" s="12"/>
    </row>
    <row r="4" spans="1:7" ht="105" customHeight="1" x14ac:dyDescent="0.2">
      <c r="A4" s="14" t="s">
        <v>6</v>
      </c>
      <c r="B4" s="16" t="s">
        <v>7</v>
      </c>
      <c r="C4" s="16" t="s">
        <v>8</v>
      </c>
      <c r="D4" s="16" t="s">
        <v>9</v>
      </c>
      <c r="E4" s="16" t="s">
        <v>10</v>
      </c>
      <c r="F4" s="19" t="s">
        <v>11</v>
      </c>
      <c r="G4" s="19" t="s">
        <v>12</v>
      </c>
    </row>
    <row r="5" spans="1:7" ht="15" customHeight="1" x14ac:dyDescent="0.2">
      <c r="A5" s="15" t="s">
        <v>13</v>
      </c>
      <c r="B5" s="21" t="s">
        <v>14</v>
      </c>
      <c r="C5" s="20" t="s">
        <v>15</v>
      </c>
      <c r="D5" s="20" t="s">
        <v>16</v>
      </c>
      <c r="E5" s="22" t="s">
        <v>17</v>
      </c>
      <c r="F5" t="s">
        <v>18</v>
      </c>
      <c r="G5" t="s">
        <v>19</v>
      </c>
    </row>
    <row r="6" spans="1:7" x14ac:dyDescent="0.2">
      <c r="B6" s="23">
        <v>1</v>
      </c>
      <c r="C6" s="27">
        <f ca="1">TODAY()-50</f>
        <v>44692</v>
      </c>
      <c r="D6" s="27">
        <f ca="1">Milestones[[#This Row],[Start Date]]+50</f>
        <v>44742</v>
      </c>
      <c r="E6" s="24" t="s">
        <v>20</v>
      </c>
      <c r="F6" s="18">
        <f ca="1">IFERROR(IF(OR(LEN(Milestones[[#This Row],[Start Date]])=0,LEN(Milestones[[#This Row],[End Date]])=0),"",INT(C6)-INT($C$6)),"")</f>
        <v>0</v>
      </c>
      <c r="G6" s="18">
        <f ca="1">IFERROR(IF(Milestones[[#This Row],[Start-on day]]=0,DATEDIF(Milestones[[#This Row],[Start Date]],Milestones[[#This Row],[End Date]],"d")+1,IF(LEN(Milestones[[#This Row],[Start-on day]])=0,"",DATEDIF(Milestones[[#This Row],[Start Date]],Milestones[[#This Row],[End Date]],"d")+1)),0)</f>
        <v>51</v>
      </c>
    </row>
    <row r="7" spans="1:7" x14ac:dyDescent="0.2">
      <c r="B7" s="23">
        <v>2</v>
      </c>
      <c r="C7" s="27">
        <f ca="1">TODAY()</f>
        <v>44742</v>
      </c>
      <c r="D7" s="27">
        <f ca="1">Milestones[[#This Row],[Start Date]]+22</f>
        <v>44764</v>
      </c>
      <c r="E7" s="24" t="str">
        <f>"Activity"&amp;" "&amp;ROW($A2)</f>
        <v>Activity 2</v>
      </c>
      <c r="F7" s="18">
        <f ca="1">IFERROR(IF(OR(LEN(Milestones[[#This Row],[Start Date]])=0,LEN(Milestones[[#This Row],[End Date]])=0),"",INT(C7)-INT($C$6)),"")</f>
        <v>50</v>
      </c>
      <c r="G7" s="18">
        <f ca="1">IFERROR(IF(Milestones[[#This Row],[Start-on day]]=0,DATEDIF(Milestones[[#This Row],[Start Date]],Milestones[[#This Row],[End Date]],"d")+1,IF(LEN(Milestones[[#This Row],[Start-on day]])=0,"",DATEDIF(Milestones[[#This Row],[Start Date]],Milestones[[#This Row],[End Date]],"d")+1)),0)</f>
        <v>23</v>
      </c>
    </row>
    <row r="8" spans="1:7" x14ac:dyDescent="0.2">
      <c r="B8" s="23">
        <v>3</v>
      </c>
      <c r="C8" s="27">
        <f ca="1">TODAY()-22</f>
        <v>44720</v>
      </c>
      <c r="D8" s="27">
        <f ca="1">Milestones[[#This Row],[Start Date]]+55</f>
        <v>44775</v>
      </c>
      <c r="E8" s="24" t="str">
        <f t="shared" ref="E8:E21" si="0">"Activity"&amp;" "&amp;ROW($A3)</f>
        <v>Activity 3</v>
      </c>
      <c r="F8" s="18">
        <f ca="1">IFERROR(IF(OR(LEN(Milestones[[#This Row],[Start Date]])=0,LEN(Milestones[[#This Row],[End Date]])=0),"",INT(C8)-INT($C$6)),"")</f>
        <v>28</v>
      </c>
      <c r="G8" s="18">
        <f ca="1">IFERROR(IF(Milestones[[#This Row],[Start-on day]]=0,DATEDIF(Milestones[[#This Row],[Start Date]],Milestones[[#This Row],[End Date]],"d")+1,IF(LEN(Milestones[[#This Row],[Start-on day]])=0,"",DATEDIF(Milestones[[#This Row],[Start Date]],Milestones[[#This Row],[End Date]],"d")+1)),0)</f>
        <v>56</v>
      </c>
    </row>
    <row r="9" spans="1:7" x14ac:dyDescent="0.2">
      <c r="B9" s="23">
        <v>4</v>
      </c>
      <c r="C9" s="27">
        <f ca="1">TODAY()+2</f>
        <v>44744</v>
      </c>
      <c r="D9" s="27">
        <f ca="1">Milestones[[#This Row],[Start Date]]+150</f>
        <v>44894</v>
      </c>
      <c r="E9" s="24" t="str">
        <f t="shared" si="0"/>
        <v>Activity 4</v>
      </c>
      <c r="F9" s="18">
        <f ca="1">IFERROR(IF(OR(LEN(Milestones[[#This Row],[Start Date]])=0,LEN(Milestones[[#This Row],[End Date]])=0),"",INT(C9)-INT($C$6)),"")</f>
        <v>52</v>
      </c>
      <c r="G9" s="18">
        <f ca="1">IFERROR(IF(Milestones[[#This Row],[Start-on day]]=0,DATEDIF(Milestones[[#This Row],[Start Date]],Milestones[[#This Row],[End Date]],"d")+1,IF(LEN(Milestones[[#This Row],[Start-on day]])=0,"",DATEDIF(Milestones[[#This Row],[Start Date]],Milestones[[#This Row],[End Date]],"d")+1)),0)</f>
        <v>151</v>
      </c>
    </row>
    <row r="10" spans="1:7" x14ac:dyDescent="0.2">
      <c r="B10" s="23">
        <v>5</v>
      </c>
      <c r="C10" s="27">
        <f ca="1">TODAY()+15</f>
        <v>44757</v>
      </c>
      <c r="D10" s="27">
        <f ca="1">Milestones[[#This Row],[Start Date]]+14</f>
        <v>44771</v>
      </c>
      <c r="E10" s="24" t="str">
        <f t="shared" si="0"/>
        <v>Activity 5</v>
      </c>
      <c r="F10" s="18">
        <f ca="1">IFERROR(IF(OR(LEN(Milestones[[#This Row],[Start Date]])=0,LEN(Milestones[[#This Row],[End Date]])=0),"",INT(C10)-INT($C$6)),"")</f>
        <v>65</v>
      </c>
      <c r="G10" s="18">
        <f ca="1">IFERROR(IF(Milestones[[#This Row],[Start-on day]]=0,DATEDIF(Milestones[[#This Row],[Start Date]],Milestones[[#This Row],[End Date]],"d")+1,IF(LEN(Milestones[[#This Row],[Start-on day]])=0,"",DATEDIF(Milestones[[#This Row],[Start Date]],Milestones[[#This Row],[End Date]],"d")+1)),0)</f>
        <v>15</v>
      </c>
    </row>
    <row r="11" spans="1:7" x14ac:dyDescent="0.2">
      <c r="B11" s="23">
        <v>6</v>
      </c>
      <c r="C11" s="27">
        <f ca="1">TODAY()+30</f>
        <v>44772</v>
      </c>
      <c r="D11" s="27">
        <f ca="1">Milestones[[#This Row],[Start Date]]+45</f>
        <v>44817</v>
      </c>
      <c r="E11" s="24" t="str">
        <f t="shared" si="0"/>
        <v>Activity 6</v>
      </c>
      <c r="F11" s="18">
        <f ca="1">IFERROR(IF(OR(LEN(Milestones[[#This Row],[Start Date]])=0,LEN(Milestones[[#This Row],[End Date]])=0),"",INT(C11)-INT($C$6)),"")</f>
        <v>80</v>
      </c>
      <c r="G11" s="18">
        <f ca="1">IFERROR(IF(Milestones[[#This Row],[Start-on day]]=0,DATEDIF(Milestones[[#This Row],[Start Date]],Milestones[[#This Row],[End Date]],"d")+1,IF(LEN(Milestones[[#This Row],[Start-on day]])=0,"",DATEDIF(Milestones[[#This Row],[Start Date]],Milestones[[#This Row],[End Date]],"d")+1)),0)</f>
        <v>46</v>
      </c>
    </row>
    <row r="12" spans="1:7" x14ac:dyDescent="0.2">
      <c r="B12" s="23">
        <v>7</v>
      </c>
      <c r="C12" s="27">
        <f ca="1">TODAY()+20</f>
        <v>44762</v>
      </c>
      <c r="D12" s="27">
        <f ca="1">Milestones[[#This Row],[Start Date]]+58</f>
        <v>44820</v>
      </c>
      <c r="E12" s="24" t="str">
        <f t="shared" si="0"/>
        <v>Activity 7</v>
      </c>
      <c r="F12" s="18">
        <f ca="1">IFERROR(IF(OR(LEN(Milestones[[#This Row],[Start Date]])=0,LEN(Milestones[[#This Row],[End Date]])=0),"",INT(C12)-INT($C$6)),"")</f>
        <v>70</v>
      </c>
      <c r="G12" s="18">
        <f ca="1">IFERROR(IF(Milestones[[#This Row],[Start-on day]]=0,DATEDIF(Milestones[[#This Row],[Start Date]],Milestones[[#This Row],[End Date]],"d")+1,IF(LEN(Milestones[[#This Row],[Start-on day]])=0,"",DATEDIF(Milestones[[#This Row],[Start Date]],Milestones[[#This Row],[End Date]],"d")+1)),0)</f>
        <v>59</v>
      </c>
    </row>
    <row r="13" spans="1:7" x14ac:dyDescent="0.2">
      <c r="B13" s="23">
        <v>8</v>
      </c>
      <c r="C13" s="27">
        <f ca="1">TODAY()+60</f>
        <v>44802</v>
      </c>
      <c r="D13" s="27">
        <f ca="1">Milestones[[#This Row],[Start Date]]+30</f>
        <v>44832</v>
      </c>
      <c r="E13" s="24" t="str">
        <f t="shared" si="0"/>
        <v>Activity 8</v>
      </c>
      <c r="F13" s="18">
        <f ca="1">IFERROR(IF(OR(LEN(Milestones[[#This Row],[Start Date]])=0,LEN(Milestones[[#This Row],[End Date]])=0),"",INT(C13)-INT($C$6)),"")</f>
        <v>110</v>
      </c>
      <c r="G13" s="18">
        <f ca="1">IFERROR(IF(Milestones[[#This Row],[Start-on day]]=0,DATEDIF(Milestones[[#This Row],[Start Date]],Milestones[[#This Row],[End Date]],"d")+1,IF(LEN(Milestones[[#This Row],[Start-on day]])=0,"",DATEDIF(Milestones[[#This Row],[Start Date]],Milestones[[#This Row],[End Date]],"d")+1)),0)</f>
        <v>31</v>
      </c>
    </row>
    <row r="14" spans="1:7" x14ac:dyDescent="0.2">
      <c r="B14" s="23">
        <v>9</v>
      </c>
      <c r="C14" s="27">
        <f ca="1">TODAY()+37</f>
        <v>44779</v>
      </c>
      <c r="D14" s="27">
        <f ca="1">Milestones[[#This Row],[Start Date]]+22</f>
        <v>44801</v>
      </c>
      <c r="E14" s="24" t="str">
        <f t="shared" si="0"/>
        <v>Activity 9</v>
      </c>
      <c r="F14" s="18">
        <f ca="1">IFERROR(IF(OR(LEN(Milestones[[#This Row],[Start Date]])=0,LEN(Milestones[[#This Row],[End Date]])=0),"",INT(C14)-INT($C$6)),"")</f>
        <v>87</v>
      </c>
      <c r="G14" s="18">
        <f ca="1">IFERROR(IF(Milestones[[#This Row],[Start-on day]]=0,DATEDIF(Milestones[[#This Row],[Start Date]],Milestones[[#This Row],[End Date]],"d")+1,IF(LEN(Milestones[[#This Row],[Start-on day]])=0,"",DATEDIF(Milestones[[#This Row],[Start Date]],Milestones[[#This Row],[End Date]],"d")+1)),0)</f>
        <v>23</v>
      </c>
    </row>
    <row r="15" spans="1:7" x14ac:dyDescent="0.2">
      <c r="B15" s="23">
        <v>10</v>
      </c>
      <c r="C15" s="27">
        <f ca="1">TODAY()-20</f>
        <v>44722</v>
      </c>
      <c r="D15" s="27">
        <f ca="1">Milestones[[#This Row],[Start Date]]+160</f>
        <v>44882</v>
      </c>
      <c r="E15" s="24" t="str">
        <f t="shared" si="0"/>
        <v>Activity 10</v>
      </c>
      <c r="F15" s="18">
        <f ca="1">IFERROR(IF(OR(LEN(Milestones[[#This Row],[Start Date]])=0,LEN(Milestones[[#This Row],[End Date]])=0),"",INT(C15)-INT($C$6)),"")</f>
        <v>30</v>
      </c>
      <c r="G15" s="18">
        <f ca="1">IFERROR(IF(Milestones[[#This Row],[Start-on day]]=0,DATEDIF(Milestones[[#This Row],[Start Date]],Milestones[[#This Row],[End Date]],"d")+1,IF(LEN(Milestones[[#This Row],[Start-on day]])=0,"",DATEDIF(Milestones[[#This Row],[Start Date]],Milestones[[#This Row],[End Date]],"d")+1)),0)</f>
        <v>161</v>
      </c>
    </row>
    <row r="16" spans="1:7" x14ac:dyDescent="0.2">
      <c r="B16" s="23">
        <v>11</v>
      </c>
      <c r="C16" s="27">
        <f ca="1">TODAY()+20</f>
        <v>44762</v>
      </c>
      <c r="D16" s="27">
        <f ca="1">Milestones[[#This Row],[Start Date]]+65</f>
        <v>44827</v>
      </c>
      <c r="E16" s="24" t="str">
        <f t="shared" si="0"/>
        <v>Activity 11</v>
      </c>
      <c r="F16" s="18">
        <f ca="1">IFERROR(IF(OR(LEN(Milestones[[#This Row],[Start Date]])=0,LEN(Milestones[[#This Row],[End Date]])=0),"",INT(C16)-INT($C$6)),"")</f>
        <v>70</v>
      </c>
      <c r="G16" s="18">
        <f ca="1">IFERROR(IF(Milestones[[#This Row],[Start-on day]]=0,DATEDIF(Milestones[[#This Row],[Start Date]],Milestones[[#This Row],[End Date]],"d")+1,IF(LEN(Milestones[[#This Row],[Start-on day]])=0,"",DATEDIF(Milestones[[#This Row],[Start Date]],Milestones[[#This Row],[End Date]],"d")+1)),0)</f>
        <v>66</v>
      </c>
    </row>
    <row r="17" spans="1:7" x14ac:dyDescent="0.2">
      <c r="B17" s="23">
        <v>12</v>
      </c>
      <c r="C17" s="27">
        <f ca="1">TODAY()+70</f>
        <v>44812</v>
      </c>
      <c r="D17" s="27">
        <f ca="1">Milestones[[#This Row],[Start Date]]+67</f>
        <v>44879</v>
      </c>
      <c r="E17" s="24" t="str">
        <f t="shared" si="0"/>
        <v>Activity 12</v>
      </c>
      <c r="F17" s="18">
        <f ca="1">IFERROR(IF(OR(LEN(Milestones[[#This Row],[Start Date]])=0,LEN(Milestones[[#This Row],[End Date]])=0),"",INT(C17)-INT($C$6)),"")</f>
        <v>120</v>
      </c>
      <c r="G17" s="18">
        <f ca="1">IFERROR(IF(Milestones[[#This Row],[Start-on day]]=0,DATEDIF(Milestones[[#This Row],[Start Date]],Milestones[[#This Row],[End Date]],"d")+1,IF(LEN(Milestones[[#This Row],[Start-on day]])=0,"",DATEDIF(Milestones[[#This Row],[Start Date]],Milestones[[#This Row],[End Date]],"d")+1)),0)</f>
        <v>68</v>
      </c>
    </row>
    <row r="18" spans="1:7" x14ac:dyDescent="0.2">
      <c r="B18" s="23">
        <v>13</v>
      </c>
      <c r="C18" s="27">
        <f ca="1">TODAY()+90</f>
        <v>44832</v>
      </c>
      <c r="D18" s="27">
        <f ca="1">Milestones[[#This Row],[Start Date]]+14</f>
        <v>44846</v>
      </c>
      <c r="E18" s="24" t="str">
        <f t="shared" si="0"/>
        <v>Activity 13</v>
      </c>
      <c r="F18" s="18">
        <f ca="1">IFERROR(IF(OR(LEN(Milestones[[#This Row],[Start Date]])=0,LEN(Milestones[[#This Row],[End Date]])=0),"",INT(C18)-INT($C$6)),"")</f>
        <v>140</v>
      </c>
      <c r="G18" s="18">
        <f ca="1">IFERROR(IF(Milestones[[#This Row],[Start-on day]]=0,DATEDIF(Milestones[[#This Row],[Start Date]],Milestones[[#This Row],[End Date]],"d")+1,IF(LEN(Milestones[[#This Row],[Start-on day]])=0,"",DATEDIF(Milestones[[#This Row],[Start Date]],Milestones[[#This Row],[End Date]],"d")+1)),0)</f>
        <v>15</v>
      </c>
    </row>
    <row r="19" spans="1:7" x14ac:dyDescent="0.2">
      <c r="B19" s="23">
        <v>14</v>
      </c>
      <c r="C19" s="27">
        <f ca="1">TODAY()+100</f>
        <v>44842</v>
      </c>
      <c r="D19" s="27">
        <f ca="1">Milestones[[#This Row],[Start Date]]+3</f>
        <v>44845</v>
      </c>
      <c r="E19" s="24" t="str">
        <f t="shared" si="0"/>
        <v>Activity 14</v>
      </c>
      <c r="F19" s="18">
        <f ca="1">IFERROR(IF(OR(LEN(Milestones[[#This Row],[Start Date]])=0,LEN(Milestones[[#This Row],[End Date]])=0),"",INT(C19)-INT($C$6)),"")</f>
        <v>150</v>
      </c>
      <c r="G19" s="18">
        <f ca="1">IFERROR(IF(Milestones[[#This Row],[Start-on day]]=0,DATEDIF(Milestones[[#This Row],[Start Date]],Milestones[[#This Row],[End Date]],"d")+1,IF(LEN(Milestones[[#This Row],[Start-on day]])=0,"",DATEDIF(Milestones[[#This Row],[Start Date]],Milestones[[#This Row],[End Date]],"d")+1)),0)</f>
        <v>4</v>
      </c>
    </row>
    <row r="20" spans="1:7" x14ac:dyDescent="0.2">
      <c r="B20" s="23">
        <v>15</v>
      </c>
      <c r="C20" s="27">
        <f ca="1">TODAY()+50</f>
        <v>44792</v>
      </c>
      <c r="D20" s="27">
        <f ca="1">Milestones[[#This Row],[Start Date]]+145</f>
        <v>44937</v>
      </c>
      <c r="E20" s="24" t="str">
        <f t="shared" si="0"/>
        <v>Activity 15</v>
      </c>
      <c r="F20" s="18">
        <f ca="1">IFERROR(IF(OR(LEN(Milestones[[#This Row],[Start Date]])=0,LEN(Milestones[[#This Row],[End Date]])=0),"",INT(C20)-INT($C$6)),"")</f>
        <v>100</v>
      </c>
      <c r="G20" s="18">
        <f ca="1">IFERROR(IF(Milestones[[#This Row],[Start-on day]]=0,DATEDIF(Milestones[[#This Row],[Start Date]],Milestones[[#This Row],[End Date]],"d")+1,IF(LEN(Milestones[[#This Row],[Start-on day]])=0,"",DATEDIF(Milestones[[#This Row],[Start Date]],Milestones[[#This Row],[End Date]],"d")+1)),0)</f>
        <v>146</v>
      </c>
    </row>
    <row r="21" spans="1:7" x14ac:dyDescent="0.2">
      <c r="B21" s="25"/>
      <c r="C21" s="28"/>
      <c r="D21" s="28"/>
      <c r="E21" s="26"/>
      <c r="F21" s="18" t="str">
        <f>IFERROR(IF(OR(LEN(Milestones[[#This Row],[Start Date]])=0,LEN(Milestones[[#This Row],[End Date]])=0),"",INT(C21)-INT($C$6)),"")</f>
        <v/>
      </c>
      <c r="G21" s="18" t="str">
        <f>IFERROR(IF(Milestones[[#This Row],[Start-on day]]=0,DATEDIF(Milestones[[#This Row],[Start Date]],Milestones[[#This Row],[End Date]],"d")+1,IF(LEN(Milestones[[#This Row],[Start-on day]])=0,"",DATEDIF(Milestones[[#This Row],[Start Date]],Milestones[[#This Row],[End Date]],"d")+1)),0)</f>
        <v/>
      </c>
    </row>
    <row r="22" spans="1:7" x14ac:dyDescent="0.2">
      <c r="A22" s="14" t="s">
        <v>21</v>
      </c>
      <c r="B22" s="13" t="s">
        <v>22</v>
      </c>
      <c r="C22" s="13"/>
      <c r="D22" s="13"/>
      <c r="E22" s="13"/>
      <c r="F22" s="13"/>
      <c r="G22" s="13"/>
    </row>
  </sheetData>
  <printOptions horizontalCentered="1"/>
  <pageMargins left="0.7" right="0.7" top="0.75" bottom="0.75" header="0.3" footer="0.3"/>
  <pageSetup paperSize="9" scale="79" fitToHeight="0" orientation="portrait" horizontalDpi="1200" verticalDpi="1200" r:id="rId1"/>
  <headerFooter differentFirst="1">
    <oddHeader>&amp;C&amp;"Calibri"&amp;10&amp;K000000 - בלמ"ס -&amp;1#_x000D_</oddHeader>
    <oddFooter>Page &amp;P of &amp;N</oddFooter>
    <firstHeader>&amp;C&amp;"Calibri"&amp;10&amp;K000000 - בלמ"ס -&amp;1#_x000D_</first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C3"/>
  <sheetViews>
    <sheetView showGridLines="0" workbookViewId="0">
      <selection activeCell="C1" sqref="C1"/>
    </sheetView>
  </sheetViews>
  <sheetFormatPr defaultRowHeight="14.25" x14ac:dyDescent="0.2"/>
  <cols>
    <col min="1" max="1" width="2.625" customWidth="1"/>
    <col min="2" max="2" width="19.875" customWidth="1"/>
  </cols>
  <sheetData>
    <row r="1" spans="1:3" ht="27.75" customHeight="1" x14ac:dyDescent="0.2">
      <c r="A1" s="15" t="s">
        <v>23</v>
      </c>
      <c r="B1" s="29" t="s">
        <v>24</v>
      </c>
      <c r="C1" s="29">
        <v>0</v>
      </c>
    </row>
    <row r="2" spans="1:3" ht="14.45" customHeight="1" x14ac:dyDescent="0.2"/>
    <row r="3" spans="1:3" ht="14.45" customHeight="1" x14ac:dyDescent="0.2"/>
  </sheetData>
  <dataValidations count="1">
    <dataValidation allowBlank="1" showInputMessage="1" showErrorMessage="1" promptTitle="Scrolling Increment" prompt="Changing this number will scroll the Gantt Chart." sqref="C1" xr:uid="{71F0885F-3AE1-4760-8878-DABCD535613C}"/>
  </dataValidations>
  <printOptions horizontalCentered="1"/>
  <pageMargins left="0.7" right="0.7" top="0.75" bottom="0.75" header="0.3" footer="0.3"/>
  <pageSetup paperSize="9" scale="71" fitToHeight="0" orientation="portrait" horizontalDpi="1200" verticalDpi="1200" r:id="rId1"/>
  <headerFooter differentFirst="1">
    <oddHeader>&amp;C&amp;"Calibri"&amp;10&amp;K000000 - בלמ"ס -&amp;1#_x000D_</oddHeader>
    <oddFooter>Page &amp;P of &amp;N</oddFooter>
    <firstHeader>&amp;C&amp;"Calibri"&amp;10&amp;K000000 - בלמ"ס -&amp;1#_x000D_</first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topLeftCell="A5" workbookViewId="0">
      <selection activeCell="A16" sqref="A16"/>
    </sheetView>
  </sheetViews>
  <sheetFormatPr defaultRowHeight="14.25" x14ac:dyDescent="0.2"/>
  <cols>
    <col min="1" max="1" width="78.75" customWidth="1"/>
  </cols>
  <sheetData>
    <row r="1" spans="1:1" ht="50.1" customHeight="1" x14ac:dyDescent="0.2">
      <c r="A1" s="1" t="s">
        <v>25</v>
      </c>
    </row>
    <row r="2" spans="1:1" ht="50.1" customHeight="1" x14ac:dyDescent="0.2">
      <c r="A2" s="4" t="s">
        <v>26</v>
      </c>
    </row>
    <row r="3" spans="1:1" ht="142.5" x14ac:dyDescent="0.2">
      <c r="A3" s="4" t="s">
        <v>27</v>
      </c>
    </row>
    <row r="4" spans="1:1" ht="15" x14ac:dyDescent="0.2">
      <c r="A4" s="5" t="s">
        <v>28</v>
      </c>
    </row>
    <row r="5" spans="1:1" ht="228" x14ac:dyDescent="0.2">
      <c r="A5" s="4" t="s">
        <v>29</v>
      </c>
    </row>
    <row r="6" spans="1:1" x14ac:dyDescent="0.2">
      <c r="A6" t="s">
        <v>30</v>
      </c>
    </row>
  </sheetData>
  <printOptions horizontalCentered="1"/>
  <pageMargins left="0.7" right="0.7" top="0.75" bottom="0.75" header="0.3" footer="0.3"/>
  <pageSetup paperSize="9" fitToHeight="0" orientation="portrait" horizontalDpi="1200" verticalDpi="1200" r:id="rId1"/>
  <headerFooter differentFirst="1">
    <oddHeader>&amp;C&amp;"Calibri"&amp;10&amp;K000000 - בלמ"ס -&amp;1#_x000D_</oddHeader>
    <oddFooter>Page &amp;P of &amp;N</oddFooter>
    <firstHeader>&amp;C&amp;"Calibri"&amp;10&amp;K000000 - בלמ"ס -&amp;1#_x000D_</first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topLeftCell="A4" workbookViewId="0">
      <selection activeCell="B3" sqref="B3"/>
    </sheetView>
  </sheetViews>
  <sheetFormatPr defaultRowHeight="14.25" x14ac:dyDescent="0.2"/>
  <cols>
    <col min="1" max="1" width="2.625" style="14" customWidth="1"/>
    <col min="2" max="2" width="20.625" customWidth="1"/>
    <col min="3" max="3" width="15.75" customWidth="1"/>
    <col min="4" max="4" width="23.125" customWidth="1"/>
    <col min="5" max="5" width="15.75" customWidth="1"/>
  </cols>
  <sheetData>
    <row r="1" spans="1:6" ht="50.1" customHeight="1" x14ac:dyDescent="0.2">
      <c r="A1" s="14" t="s">
        <v>31</v>
      </c>
      <c r="B1" s="1" t="s">
        <v>32</v>
      </c>
    </row>
    <row r="4" spans="1:6" x14ac:dyDescent="0.2">
      <c r="A4" s="14" t="s">
        <v>33</v>
      </c>
      <c r="B4" t="s">
        <v>34</v>
      </c>
    </row>
    <row r="5" spans="1:6" ht="15.75" thickBot="1" x14ac:dyDescent="0.25">
      <c r="A5" s="14" t="s">
        <v>35</v>
      </c>
      <c r="B5" s="3" t="s">
        <v>36</v>
      </c>
      <c r="C5" s="3" t="s">
        <v>37</v>
      </c>
      <c r="D5" s="3" t="s">
        <v>18</v>
      </c>
      <c r="E5" s="3" t="s">
        <v>38</v>
      </c>
      <c r="F5" t="s">
        <v>39</v>
      </c>
    </row>
    <row r="6" spans="1:6" ht="15" thickBot="1" x14ac:dyDescent="0.25">
      <c r="B6" s="6" t="str">
        <f ca="1">IFERROR(IF(LEN(OFFSET('Project Tracker'!$E6,Scrolling,0,1,1))=0,"",INDEX(Milestones[],'Project Tracker'!$B6+Scrolling,4)),"")</f>
        <v>Start</v>
      </c>
      <c r="C6" s="7">
        <f ca="1">IFERROR(IF(LEN(OFFSET('Project Tracker'!$C6,Scrolling,0,1,1))=0,End_Date,INDEX(Milestones[],'Project Tracker'!$B6+Scrolling,2)),"")</f>
        <v>44692</v>
      </c>
      <c r="D6" s="8">
        <f ca="1">IFERROR(IF(LEN(OFFSET('Project Tracker'!$F6,Scrolling,0,1,1))=0,"",INDEX(Milestones[],'Project Tracker'!$B6+Scrolling,5)),"")</f>
        <v>0</v>
      </c>
      <c r="E6" s="9">
        <f ca="1">IFERROR(IF(LEN(OFFSET('Project Tracker'!$G6,Scrolling,0,1,1))=0,"",INDEX(Milestones[],'Project Tracker'!$B6+Scrolling,6)),"")</f>
        <v>51</v>
      </c>
    </row>
    <row r="7" spans="1:6" ht="15" thickBot="1" x14ac:dyDescent="0.25">
      <c r="B7" s="6" t="str">
        <f ca="1">IFERROR(IF(LEN(OFFSET('Project Tracker'!$E7,Scrolling,0,1,1))=0,"",INDEX(Milestones[],'Project Tracker'!$B7+Scrolling,4)),"")</f>
        <v>Activity 2</v>
      </c>
      <c r="C7" s="7">
        <f ca="1">IFERROR(IF(LEN(OFFSET('Project Tracker'!$C7,Scrolling,0,1,1))=0,End_Date,INDEX(Milestones[],'Project Tracker'!$B7+Scrolling,2)),"")</f>
        <v>44742</v>
      </c>
      <c r="D7" s="8">
        <f ca="1">IFERROR(IF(LEN(OFFSET('Project Tracker'!$F7,Scrolling,0,1,1))=0,"",INDEX(Milestones[],'Project Tracker'!$B7+Scrolling,5)),"")</f>
        <v>50</v>
      </c>
      <c r="E7" s="9">
        <f ca="1">IFERROR(IF(LEN(OFFSET('Project Tracker'!$G7,Scrolling,0,1,1))=0,"",INDEX(Milestones[],'Project Tracker'!$B7+Scrolling,6)),"")</f>
        <v>23</v>
      </c>
    </row>
    <row r="8" spans="1:6" ht="15" thickBot="1" x14ac:dyDescent="0.25">
      <c r="B8" s="6" t="str">
        <f ca="1">IFERROR(IF(LEN(OFFSET('Project Tracker'!$E8,Scrolling,0,1,1))=0,"",INDEX(Milestones[],'Project Tracker'!$B8+Scrolling,4)),"")</f>
        <v>Activity 3</v>
      </c>
      <c r="C8" s="7">
        <f ca="1">IFERROR(IF(LEN(OFFSET('Project Tracker'!$C8,Scrolling,0,1,1))=0,End_Date,INDEX(Milestones[],'Project Tracker'!$B8+Scrolling,2)),"")</f>
        <v>44720</v>
      </c>
      <c r="D8" s="8">
        <f ca="1">IFERROR(IF(LEN(OFFSET('Project Tracker'!$F8,Scrolling,0,1,1))=0,"",INDEX(Milestones[],'Project Tracker'!$B8+Scrolling,5)),"")</f>
        <v>28</v>
      </c>
      <c r="E8" s="9">
        <f ca="1">IFERROR(IF(LEN(OFFSET('Project Tracker'!$G8,Scrolling,0,1,1))=0,"",INDEX(Milestones[],'Project Tracker'!$B8+Scrolling,6)),"")</f>
        <v>56</v>
      </c>
    </row>
    <row r="9" spans="1:6" ht="15" thickBot="1" x14ac:dyDescent="0.25">
      <c r="B9" s="6" t="str">
        <f ca="1">IFERROR(IF(LEN(OFFSET('Project Tracker'!$E9,Scrolling,0,1,1))=0,"",INDEX(Milestones[],'Project Tracker'!$B9+Scrolling,4)),"")</f>
        <v>Activity 4</v>
      </c>
      <c r="C9" s="7">
        <f ca="1">IFERROR(IF(LEN(OFFSET('Project Tracker'!$C9,Scrolling,0,1,1))=0,End_Date,INDEX(Milestones[],'Project Tracker'!$B9+Scrolling,2)),"")</f>
        <v>44744</v>
      </c>
      <c r="D9" s="8">
        <f ca="1">IFERROR(IF(LEN(OFFSET('Project Tracker'!$F9,Scrolling,0,1,1))=0,"",INDEX(Milestones[],'Project Tracker'!$B9+Scrolling,5)),"")</f>
        <v>52</v>
      </c>
      <c r="E9" s="9">
        <f ca="1">IFERROR(IF(LEN(OFFSET('Project Tracker'!$G9,Scrolling,0,1,1))=0,"",INDEX(Milestones[],'Project Tracker'!$B9+Scrolling,6)),"")</f>
        <v>151</v>
      </c>
    </row>
    <row r="10" spans="1:6" x14ac:dyDescent="0.2">
      <c r="B10" s="6" t="str">
        <f ca="1">IFERROR(IF(LEN(OFFSET('Project Tracker'!$E10,Scrolling,0,1,1))=0,"",INDEX(Milestones[],'Project Tracker'!$B10+Scrolling,4)),"")</f>
        <v>Activity 5</v>
      </c>
      <c r="C10" s="7">
        <f ca="1">IFERROR(IF(LEN(OFFSET('Project Tracker'!$C10,Scrolling,0,1,1))=0,End_Date,INDEX(Milestones[],'Project Tracker'!$B10+Scrolling,2)),"")</f>
        <v>44757</v>
      </c>
      <c r="D10" s="8">
        <f ca="1">IFERROR(IF(LEN(OFFSET('Project Tracker'!$F10,Scrolling,0,1,1))=0,"",INDEX(Milestones[],'Project Tracker'!$B10+Scrolling,5)),"")</f>
        <v>65</v>
      </c>
      <c r="E10" s="9">
        <f ca="1">IFERROR(IF(LEN(OFFSET('Project Tracker'!$G10,Scrolling,0,1,1))=0,"",INDEX(Milestones[],'Project Tracker'!$B10+Scrolling,6)),"")</f>
        <v>15</v>
      </c>
    </row>
  </sheetData>
  <printOptions horizontalCentered="1"/>
  <pageMargins left="0.7" right="0.7" top="0.75" bottom="0.75" header="0.3" footer="0.3"/>
  <pageSetup paperSize="9" scale="76" fitToHeight="0" orientation="portrait" horizontalDpi="1200" verticalDpi="1200" r:id="rId1"/>
  <headerFooter differentFirst="1">
    <oddHeader>&amp;C&amp;"Calibri"&amp;10&amp;K000000 - בלמ"ס -&amp;1#_x000D_</oddHeader>
    <oddFooter>Page &amp;P of &amp;N</oddFooter>
    <firstHeader>&amp;C&amp;"Calibri"&amp;10&amp;K000000 - בלמ"ס -&amp;1#_x000D_</firstHead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TM00064978</Templat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Project Tracker</vt:lpstr>
      <vt:lpstr>Gantt chart</vt:lpstr>
      <vt:lpstr>About</vt:lpstr>
      <vt:lpstr>Dynamic Chart Data Hidden</vt:lpstr>
      <vt:lpstr>Duration</vt:lpstr>
      <vt:lpstr>End_Date</vt:lpstr>
      <vt:lpstr>Milestone</vt:lpstr>
      <vt:lpstr>'Project Tracker'!Print_Titles</vt:lpstr>
      <vt:lpstr>Scrolling</vt:lpstr>
      <vt:lpstr>ScrollingIncrement</vt:lpstr>
      <vt:lpstr>Start_Date</vt:lpstr>
      <vt:lpstr>StartDateTable</vt:lpstr>
      <vt:lpstr>StartOnDay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2022-06-30T07:10:28Z</dcterms:created>
  <dcterms:modified xsi:type="dcterms:W3CDTF">2022-06-30T07:24:54Z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1b9bfc-c426-492e-a46c-1a922d5fe54b_Enabled">
    <vt:lpwstr>true</vt:lpwstr>
  </property>
  <property fmtid="{D5CDD505-2E9C-101B-9397-08002B2CF9AE}" pid="3" name="MSIP_Label_701b9bfc-c426-492e-a46c-1a922d5fe54b_SetDate">
    <vt:lpwstr>2022-06-30T07:10:34Z</vt:lpwstr>
  </property>
  <property fmtid="{D5CDD505-2E9C-101B-9397-08002B2CF9AE}" pid="4" name="MSIP_Label_701b9bfc-c426-492e-a46c-1a922d5fe54b_Method">
    <vt:lpwstr>Standard</vt:lpwstr>
  </property>
  <property fmtid="{D5CDD505-2E9C-101B-9397-08002B2CF9AE}" pid="5" name="MSIP_Label_701b9bfc-c426-492e-a46c-1a922d5fe54b_Name">
    <vt:lpwstr>בלמ"ס</vt:lpwstr>
  </property>
  <property fmtid="{D5CDD505-2E9C-101B-9397-08002B2CF9AE}" pid="6" name="MSIP_Label_701b9bfc-c426-492e-a46c-1a922d5fe54b_SiteId">
    <vt:lpwstr>78820852-55fa-450b-908d-45c0d911e76b</vt:lpwstr>
  </property>
  <property fmtid="{D5CDD505-2E9C-101B-9397-08002B2CF9AE}" pid="7" name="MSIP_Label_701b9bfc-c426-492e-a46c-1a922d5fe54b_ActionId">
    <vt:lpwstr>d94f640c-910f-4f80-bf6f-f5c87e52d5db</vt:lpwstr>
  </property>
  <property fmtid="{D5CDD505-2E9C-101B-9397-08002B2CF9AE}" pid="8" name="MSIP_Label_701b9bfc-c426-492e-a46c-1a922d5fe54b_ContentBits">
    <vt:lpwstr>1</vt:lpwstr>
  </property>
</Properties>
</file>