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d1b286ca101ba0/Desktop/"/>
    </mc:Choice>
  </mc:AlternateContent>
  <xr:revisionPtr revIDLastSave="0" documentId="14_{6ABAEB69-542A-4CBD-926E-1B6E5BEE5751}" xr6:coauthVersionLast="47" xr6:coauthVersionMax="47" xr10:uidLastSave="{00000000-0000-0000-0000-000000000000}"/>
  <bookViews>
    <workbookView xWindow="-108" yWindow="-108" windowWidth="23256" windowHeight="12576" tabRatio="634" firstSheet="1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2" r:id="rId4"/>
    <sheet name="Outcomes Based on Goals" sheetId="13" r:id="rId5"/>
    <sheet name="Kickstarter" sheetId="1" r:id="rId6"/>
    <sheet name="Edinburgh Research" sheetId="5" r:id="rId7"/>
    <sheet name="Descriptive Statistics" sheetId="9" r:id="rId8"/>
  </sheets>
  <definedNames>
    <definedName name="_xlnm._FilterDatabase" localSheetId="5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H2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B2" i="13" l="1"/>
  <c r="E2" i="13" s="1"/>
  <c r="E6" i="13"/>
  <c r="E7" i="13"/>
  <c r="E8" i="13"/>
  <c r="E9" i="13"/>
  <c r="E10" i="13"/>
  <c r="E11" i="13"/>
  <c r="E12" i="13"/>
  <c r="E13" i="13"/>
  <c r="E5" i="13"/>
  <c r="E4" i="13"/>
  <c r="E3" i="13"/>
  <c r="D12" i="13"/>
  <c r="D11" i="13"/>
  <c r="D10" i="13"/>
  <c r="D9" i="13"/>
  <c r="D8" i="13"/>
  <c r="D7" i="13"/>
  <c r="D6" i="13"/>
  <c r="D5" i="13"/>
  <c r="D4" i="13"/>
  <c r="D3" i="13"/>
  <c r="C12" i="13"/>
  <c r="C11" i="13"/>
  <c r="C10" i="13"/>
  <c r="C9" i="13"/>
  <c r="C8" i="13"/>
  <c r="C7" i="13"/>
  <c r="C6" i="13"/>
  <c r="C5" i="13"/>
  <c r="C4" i="13"/>
  <c r="C3" i="13"/>
  <c r="B12" i="13"/>
  <c r="B11" i="13"/>
  <c r="B10" i="13"/>
  <c r="B9" i="13"/>
  <c r="B8" i="13"/>
  <c r="B7" i="13"/>
  <c r="B6" i="13"/>
  <c r="B4" i="13"/>
  <c r="B5" i="13"/>
  <c r="B3" i="13"/>
  <c r="D13" i="13"/>
  <c r="C13" i="13"/>
  <c r="C2" i="13"/>
  <c r="D2" i="13"/>
  <c r="B13" i="13"/>
  <c r="B11" i="9"/>
  <c r="B12" i="9"/>
  <c r="B13" i="9"/>
  <c r="C6" i="9"/>
  <c r="C5" i="9"/>
  <c r="C7" i="9" s="1"/>
  <c r="C4" i="9"/>
  <c r="C13" i="9"/>
  <c r="C12" i="9"/>
  <c r="C11" i="9"/>
  <c r="B6" i="9"/>
  <c r="B5" i="9"/>
  <c r="B7" i="9" s="1"/>
  <c r="B4" i="9"/>
  <c r="C10" i="9"/>
  <c r="B10" i="9"/>
  <c r="C9" i="9"/>
  <c r="B9" i="9"/>
  <c r="C3" i="9"/>
  <c r="B3" i="9"/>
  <c r="C2" i="9"/>
  <c r="B2" i="9"/>
  <c r="D6" i="5"/>
  <c r="D5" i="5"/>
  <c r="D4" i="5"/>
  <c r="D3" i="5"/>
  <c r="D2" i="5"/>
  <c r="C6" i="5"/>
  <c r="C5" i="5"/>
  <c r="C4" i="5"/>
  <c r="C3" i="5"/>
  <c r="C2" i="5"/>
  <c r="B6" i="5"/>
  <c r="B5" i="5"/>
  <c r="B4" i="5"/>
  <c r="B2" i="5"/>
  <c r="B3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2844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9" l="1"/>
  <c r="B14" i="9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<sst xmlns="http://schemas.openxmlformats.org/spreadsheetml/2006/main" count="33050" uniqueCount="8417">
  <si>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</si>
  <si>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</si>
  <si>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</si>
  <si>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</si>
  <si>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</si>
  <si>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</si>
  <si>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</si>
  <si>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</si>
  <si>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</si>
  <si>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</si>
  <si>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</si>
  <si>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</si>
  <si>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</si>
  <si>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</si>
  <si>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</si>
  <si>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</si>
  <si>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</si>
  <si>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</si>
  <si>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</si>
  <si>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</si>
  <si>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</si>
  <si>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</si>
  <si>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</si>
  <si>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</si>
  <si>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</si>
  <si>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</si>
  <si>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</si>
  <si>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</si>
  <si>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</si>
  <si>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</si>
  <si>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</si>
  <si>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</si>
  <si>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</si>
  <si>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</si>
  <si>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</si>
  <si>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</si>
  <si>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</si>
  <si>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</si>
  <si>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</si>
  <si>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</si>
  <si>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</si>
  <si>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</si>
  <si>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</si>
  <si>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</si>
  <si>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</si>
  <si>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</si>
  <si>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</si>
  <si>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</si>
  <si>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</si>
  <si>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</si>
  <si>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</si>
  <si>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</si>
  <si>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</si>
  <si>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</si>
  <si>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</si>
  <si>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</si>
  <si>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</si>
  <si>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</si>
  <si>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</si>
  <si>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</si>
  <si>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</si>
  <si>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</si>
  <si>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</si>
  <si>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</si>
  <si>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</si>
  <si>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</si>
  <si>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</si>
  <si>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</si>
  <si>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</si>
  <si>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</si>
  <si>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</si>
  <si>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</si>
  <si>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</si>
  <si>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</si>
  <si>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</si>
  <si>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</si>
  <si>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</si>
  <si>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</si>
  <si>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</si>
  <si>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</si>
  <si>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</si>
  <si>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</si>
  <si>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</si>
  <si>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</si>
  <si>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</si>
  <si>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</si>
  <si>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</si>
  <si>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</si>
  <si>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</si>
  <si>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</si>
  <si>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</si>
  <si>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</si>
  <si>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</si>
  <si>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</si>
  <si>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</si>
  <si>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</si>
  <si>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</si>
  <si>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</si>
  <si>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</si>
  <si>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</si>
  <si>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</si>
  <si>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</si>
  <si>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</si>
  <si>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</si>
  <si>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</si>
  <si>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</si>
  <si>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</si>
  <si>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</si>
  <si>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</si>
  <si>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</si>
  <si>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</si>
  <si>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</si>
  <si>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</si>
  <si>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</si>
  <si>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</si>
  <si>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</si>
  <si>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</si>
  <si>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</si>
  <si>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</si>
  <si>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</si>
  <si>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</si>
  <si>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</si>
  <si>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</si>
  <si>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</si>
  <si>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</si>
  <si>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</si>
  <si>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</si>
  <si>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</si>
  <si>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</si>
  <si>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</si>
  <si>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</si>
  <si>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</si>
  <si>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</si>
  <si>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</si>
  <si>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</si>
  <si>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</si>
  <si>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</si>
  <si>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</si>
  <si>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</si>
  <si>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</si>
  <si>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</si>
  <si>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</si>
  <si>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</si>
  <si>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</si>
  <si>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</si>
  <si>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</si>
  <si>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</si>
  <si>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</si>
  <si>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</si>
  <si>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</si>
  <si>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</si>
  <si>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</si>
  <si>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</si>
  <si>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</si>
  <si>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</si>
  <si>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</si>
  <si>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</si>
  <si>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</si>
  <si>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</si>
  <si>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</si>
  <si>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</si>
  <si>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</si>
  <si>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</si>
  <si>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</si>
  <si>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</si>
  <si>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</si>
  <si>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</si>
  <si>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</si>
  <si>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</si>
  <si>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</si>
  <si>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</si>
  <si>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</si>
  <si>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</si>
  <si>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</si>
  <si>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</si>
  <si>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</si>
  <si>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</si>
  <si>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</si>
  <si>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</si>
  <si>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</si>
  <si>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</si>
  <si>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</si>
  <si>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</si>
  <si>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</si>
  <si>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</si>
  <si>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</si>
  <si>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</si>
  <si>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</si>
  <si>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</si>
  <si>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</si>
  <si>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</si>
  <si>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</si>
  <si>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</si>
  <si>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</si>
  <si>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</si>
  <si>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</si>
  <si>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</si>
  <si>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</si>
  <si>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</si>
  <si>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</si>
  <si>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</si>
  <si>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</si>
  <si>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</si>
  <si>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</si>
  <si>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</si>
  <si>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</si>
  <si>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</si>
  <si>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</si>
  <si>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</si>
  <si>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</si>
  <si>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</si>
  <si>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</si>
  <si>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</si>
  <si>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</si>
  <si>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</si>
  <si>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</si>
  <si>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</si>
  <si>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</si>
  <si>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</si>
  <si>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</si>
  <si>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</si>
  <si>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</si>
  <si>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</si>
  <si>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</si>
  <si>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</si>
  <si>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</si>
  <si>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</si>
  <si>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</si>
  <si>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</si>
  <si>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</si>
  <si>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</si>
  <si>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</si>
  <si>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</si>
  <si>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</si>
  <si>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</si>
  <si>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</si>
  <si>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</si>
  <si>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</si>
  <si>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</si>
  <si>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</si>
  <si>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</si>
  <si>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</si>
  <si>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</si>
  <si>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</si>
  <si>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</si>
  <si>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</si>
  <si>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</si>
  <si>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</si>
  <si>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</si>
  <si>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</si>
  <si>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</si>
  <si>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</si>
  <si>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</si>
  <si>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</si>
  <si>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</si>
  <si>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</si>
  <si>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</si>
  <si>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</si>
  <si>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</si>
  <si>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</si>
  <si>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</si>
  <si>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</si>
  <si>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</si>
  <si>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</si>
  <si>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</si>
  <si>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</si>
  <si>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</si>
  <si>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</si>
  <si>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</si>
  <si>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</si>
  <si>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</si>
  <si>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</si>
  <si>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</si>
  <si>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</si>
  <si>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</si>
  <si>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</si>
  <si>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</si>
  <si>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</si>
  <si>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</si>
  <si>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</si>
  <si>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</si>
  <si>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</si>
  <si>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</si>
  <si>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</si>
  <si>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</si>
  <si>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</si>
  <si>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</si>
  <si>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</si>
  <si>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</si>
  <si>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</si>
  <si>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</si>
  <si>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</si>
  <si>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</si>
  <si>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</si>
  <si>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</si>
  <si>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</si>
  <si>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</si>
  <si>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</si>
  <si>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</si>
  <si>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</si>
  <si>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</si>
  <si>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</si>
  <si>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</si>
  <si>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</si>
  <si>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</si>
  <si>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</si>
  <si>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</si>
  <si>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</si>
  <si>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</si>
  <si>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</si>
  <si>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</si>
  <si>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</si>
  <si>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</si>
  <si>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</si>
  <si>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</si>
  <si>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</si>
  <si>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</si>
  <si>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</si>
  <si>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</si>
  <si>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</si>
  <si>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</si>
  <si>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</si>
  <si>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</si>
  <si>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</si>
  <si>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</si>
  <si>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</si>
  <si>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</si>
  <si>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</si>
  <si>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</si>
  <si>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</si>
  <si>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</si>
  <si>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</si>
  <si>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</si>
  <si>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</si>
  <si>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</si>
  <si>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</si>
  <si>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</si>
  <si>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</si>
  <si>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</si>
  <si>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</si>
  <si>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</si>
  <si>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</si>
  <si>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</si>
  <si>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</si>
  <si>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</si>
  <si>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</si>
  <si>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</si>
  <si>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</si>
  <si>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</si>
  <si>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</si>
  <si>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</si>
  <si>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</si>
  <si>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</si>
  <si>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</si>
  <si>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</si>
  <si>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</si>
  <si>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</si>
  <si>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</si>
  <si>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</si>
  <si>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</si>
  <si>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</si>
  <si>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</si>
  <si>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</si>
  <si>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</si>
  <si>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</si>
  <si>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</si>
  <si>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</si>
  <si>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</si>
  <si>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</si>
  <si>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</si>
  <si>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</si>
  <si>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</si>
  <si>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</si>
  <si>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</si>
  <si>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</si>
  <si>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</si>
  <si>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</si>
  <si>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</si>
  <si>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</si>
  <si>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</si>
  <si>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</si>
  <si>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</si>
  <si>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</si>
  <si>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</si>
  <si>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</si>
  <si>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</si>
  <si>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</si>
  <si>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</si>
  <si>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</si>
  <si>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</si>
  <si>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</si>
  <si>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</si>
  <si>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</si>
  <si>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</si>
  <si>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</si>
  <si>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</si>
  <si>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</si>
  <si>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</si>
  <si>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</si>
  <si>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</si>
  <si>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</si>
  <si>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</si>
  <si>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</si>
  <si>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</si>
  <si>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</si>
  <si>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</si>
  <si>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</si>
  <si>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</si>
  <si>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</si>
  <si>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</si>
  <si>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</si>
  <si>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</si>
  <si>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</si>
  <si>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</si>
  <si>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</si>
  <si>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</si>
  <si>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</si>
  <si>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</si>
  <si>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</si>
  <si>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</si>
  <si>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</si>
  <si>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</si>
  <si>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</si>
  <si>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</si>
  <si>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</si>
  <si>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</si>
  <si>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</si>
  <si>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</si>
  <si>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</si>
  <si>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</si>
  <si>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</si>
  <si>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</si>
  <si>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</si>
  <si>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</si>
  <si>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</si>
  <si>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</si>
  <si>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</si>
  <si>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</si>
  <si>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</si>
  <si>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</si>
  <si>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</si>
  <si>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</si>
  <si>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</si>
  <si>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</si>
  <si>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</si>
  <si>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</si>
  <si>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</si>
  <si>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</si>
  <si>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</si>
  <si>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</si>
  <si>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</si>
  <si>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</si>
  <si>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</si>
  <si>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</si>
  <si>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</si>
  <si>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</si>
  <si>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</si>
  <si>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</si>
  <si>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</si>
  <si>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</si>
  <si>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</si>
  <si>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</si>
  <si>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</si>
  <si>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</si>
  <si>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</si>
  <si>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</si>
  <si>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</si>
  <si>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</si>
  <si>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</si>
  <si>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</si>
  <si>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</si>
  <si>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</si>
  <si>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</si>
  <si>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</si>
  <si>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</si>
  <si>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</si>
  <si>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</si>
  <si>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</si>
  <si>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</si>
  <si>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</si>
  <si>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</si>
  <si>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</si>
  <si>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</si>
  <si>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</si>
  <si>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</si>
  <si>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</si>
  <si>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</si>
  <si>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</si>
  <si>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</si>
  <si>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</si>
  <si>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</si>
  <si>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</si>
  <si>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</si>
  <si>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</si>
  <si>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</si>
  <si>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</si>
  <si>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</si>
  <si>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</si>
  <si>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</si>
  <si>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</si>
  <si>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</si>
  <si>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</si>
  <si>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</si>
  <si>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</si>
  <si>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</si>
  <si>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</si>
  <si>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</si>
  <si>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</si>
  <si>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</si>
  <si>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</si>
  <si>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</si>
  <si>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</si>
  <si>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</si>
  <si>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</si>
  <si>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</si>
  <si>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</si>
  <si>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</si>
  <si>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</si>
  <si>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</si>
  <si>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</si>
  <si>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</si>
  <si>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</si>
  <si>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</si>
  <si>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</si>
  <si>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</si>
  <si>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</si>
  <si>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</si>
  <si>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</si>
  <si>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</si>
  <si>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</si>
  <si>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</si>
  <si>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</si>
  <si>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</si>
  <si>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</si>
  <si>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</si>
  <si>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</si>
  <si>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</si>
  <si>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</si>
  <si>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</si>
  <si>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</si>
  <si>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</si>
  <si>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</si>
  <si>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</si>
  <si>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</si>
  <si>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</si>
  <si>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</si>
  <si>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</si>
  <si>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</si>
  <si>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</si>
  <si>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</si>
  <si>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</si>
  <si>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</si>
  <si>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</si>
  <si>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</si>
  <si>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</si>
  <si>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</si>
  <si>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</si>
  <si>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</si>
  <si>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</si>
  <si>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</si>
  <si>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</si>
  <si>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</si>
  <si>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</si>
  <si>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</si>
  <si>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</si>
  <si>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</si>
  <si>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</si>
  <si>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</si>
  <si>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</si>
  <si>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</si>
  <si>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</si>
  <si>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</si>
  <si>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</si>
  <si>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</si>
  <si>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</si>
  <si>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</si>
  <si>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</si>
  <si>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</si>
  <si>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</si>
  <si>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</si>
  <si>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</si>
  <si>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</si>
  <si>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</si>
  <si>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</si>
  <si>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</si>
  <si>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</si>
  <si>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</si>
  <si>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</si>
  <si>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</si>
  <si>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</si>
  <si>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</si>
  <si>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</si>
  <si>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</si>
  <si>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</si>
  <si>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</si>
  <si>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</si>
  <si>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</si>
  <si>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</si>
  <si>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</si>
  <si>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</si>
  <si>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</si>
  <si>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</si>
  <si>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</si>
  <si>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</si>
  <si>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</si>
  <si>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</si>
  <si>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</si>
  <si>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</si>
  <si>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</si>
  <si>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</si>
  <si>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</si>
  <si>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</si>
  <si>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</si>
  <si>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</si>
  <si>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</si>
  <si>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</si>
  <si>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</si>
  <si>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</si>
  <si>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</si>
  <si>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</si>
  <si>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</si>
  <si>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</si>
  <si>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</si>
  <si>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</si>
  <si>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</si>
  <si>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</si>
  <si>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</si>
  <si>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</si>
  <si>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</si>
  <si>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</si>
  <si>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</si>
  <si>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</si>
  <si>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</si>
  <si>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</si>
  <si>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</si>
  <si>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</si>
  <si>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</si>
  <si>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</si>
  <si>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</si>
  <si>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</si>
  <si>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</si>
  <si>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</si>
  <si>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</si>
  <si>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</si>
  <si>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</si>
  <si>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</si>
  <si>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</si>
  <si>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</si>
  <si>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</si>
  <si>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</si>
  <si>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</si>
  <si>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</si>
  <si>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</si>
  <si>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</si>
  <si>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</si>
  <si>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</si>
  <si>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</si>
  <si>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</si>
  <si>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</si>
  <si>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</si>
  <si>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</si>
  <si>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</si>
  <si>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</si>
  <si>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</si>
  <si>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</si>
  <si>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</si>
  <si>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</si>
  <si>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</si>
  <si>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</si>
  <si>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</si>
  <si>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</si>
  <si>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</si>
  <si>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</si>
  <si>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</si>
  <si>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</si>
  <si>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</si>
  <si>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</si>
  <si>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</si>
  <si>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</si>
  <si>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</si>
  <si>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</si>
  <si>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</si>
  <si>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</si>
  <si>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</si>
  <si>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</si>
  <si>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</si>
  <si>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</si>
  <si>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</si>
  <si>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</si>
  <si>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</si>
  <si>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</si>
  <si>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</si>
  <si>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</si>
  <si>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</si>
  <si>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</si>
  <si>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</si>
  <si>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</si>
  <si>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</si>
  <si>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</si>
  <si>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</si>
  <si>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</si>
  <si>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</si>
  <si>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</si>
  <si>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</si>
  <si>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</si>
  <si>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</si>
  <si>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</si>
  <si>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</si>
  <si>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</si>
  <si>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</si>
  <si>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</si>
  <si>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</si>
  <si>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</si>
  <si>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</si>
  <si>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</si>
  <si>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</si>
  <si>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</si>
  <si>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</si>
  <si>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</si>
  <si>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</si>
  <si>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</si>
  <si>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</si>
  <si>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</si>
  <si>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</si>
  <si>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</si>
  <si>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</si>
  <si>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</si>
  <si>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</si>
  <si>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</si>
  <si>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</si>
  <si>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</si>
  <si>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</si>
  <si>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</si>
  <si>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</si>
  <si>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</si>
  <si>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</si>
  <si>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</si>
  <si>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</si>
  <si>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</si>
  <si>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</si>
  <si>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</si>
  <si>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</si>
  <si>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</si>
  <si>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</si>
  <si>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</si>
  <si>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</si>
  <si>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</si>
  <si>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</si>
  <si>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</si>
  <si>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</si>
  <si>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</si>
  <si>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</si>
  <si>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</si>
  <si>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</si>
  <si>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</si>
  <si>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</si>
  <si>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</si>
  <si>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</si>
  <si>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</si>
  <si>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</si>
  <si>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</si>
  <si>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</si>
  <si>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</si>
  <si>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</si>
  <si>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</si>
  <si>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</si>
  <si>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</si>
  <si>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</si>
  <si>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</si>
  <si>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</si>
  <si>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</si>
  <si>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</si>
  <si>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</si>
  <si>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</si>
  <si>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</si>
  <si>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</si>
  <si>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</si>
  <si>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</si>
  <si>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</si>
  <si>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</si>
  <si>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</si>
  <si>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</si>
  <si>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</si>
  <si>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</si>
  <si>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</si>
  <si>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</si>
  <si>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</si>
  <si>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</si>
  <si>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</si>
  <si>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</si>
  <si>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</si>
  <si>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</si>
  <si>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</si>
  <si>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</si>
  <si>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</si>
  <si>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</si>
  <si>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</si>
  <si>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</si>
  <si>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</si>
  <si>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</si>
  <si>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</si>
  <si>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</si>
  <si>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</si>
  <si>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</si>
  <si>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</si>
  <si>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</si>
  <si>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</si>
  <si>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</si>
  <si>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</si>
  <si>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</si>
  <si>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</si>
  <si>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</si>
  <si>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</si>
  <si>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</si>
  <si>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</si>
  <si>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</si>
  <si>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</si>
  <si>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</si>
  <si>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</si>
  <si>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</si>
  <si>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</si>
  <si>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</si>
  <si>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</si>
  <si>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</si>
  <si>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</si>
  <si>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</si>
  <si>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</si>
  <si>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</si>
  <si>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</si>
  <si>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</si>
  <si>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</si>
  <si>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</si>
  <si>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</si>
  <si>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</si>
  <si>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</si>
  <si>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</si>
  <si>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</si>
  <si>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</si>
  <si>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</si>
  <si>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</si>
  <si>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</si>
  <si>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</si>
  <si>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</si>
  <si>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</si>
  <si>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</si>
  <si>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</si>
  <si>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</si>
  <si>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</si>
  <si>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</si>
  <si>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</si>
  <si>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</si>
  <si>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</si>
  <si>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</si>
  <si>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</si>
  <si>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</si>
  <si>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</si>
  <si>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</si>
  <si>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</si>
  <si>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</si>
  <si>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</si>
  <si>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</si>
  <si>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</si>
  <si>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</si>
  <si>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</si>
  <si>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</si>
  <si>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</si>
  <si>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</si>
  <si>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</si>
  <si>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</si>
  <si>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</si>
  <si>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</si>
  <si>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</si>
  <si>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</si>
  <si>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</si>
  <si>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</si>
  <si>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</si>
  <si>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</si>
  <si>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</si>
  <si>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</si>
  <si>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</si>
  <si>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</si>
  <si>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</si>
  <si>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</si>
  <si>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</si>
  <si>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</si>
  <si>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</si>
  <si>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</si>
  <si>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</si>
  <si>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</si>
  <si>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</si>
  <si>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</si>
  <si>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</si>
  <si>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</si>
  <si>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</si>
  <si>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</si>
  <si>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</si>
  <si>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</si>
  <si>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</si>
  <si>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</si>
  <si>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</si>
  <si>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</si>
  <si>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</si>
  <si>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</si>
  <si>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</si>
  <si>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</si>
  <si>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</si>
  <si>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</si>
  <si>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</si>
  <si>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</si>
  <si>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</si>
  <si>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</si>
  <si>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</si>
  <si>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</si>
  <si>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</si>
  <si>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</si>
  <si>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</si>
  <si>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</si>
  <si>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</si>
  <si>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</si>
  <si>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</si>
  <si>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</si>
  <si>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</si>
  <si>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</si>
  <si>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</si>
  <si>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</si>
  <si>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</si>
  <si>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</si>
  <si>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</si>
  <si>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</si>
  <si>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</si>
  <si>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</si>
  <si>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</si>
  <si>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</si>
  <si>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</si>
  <si>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</si>
  <si>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</si>
  <si>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</si>
  <si>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</si>
  <si>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</si>
  <si>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</si>
  <si>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</si>
  <si>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</si>
  <si>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</si>
  <si>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</si>
  <si>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</si>
  <si>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</si>
  <si>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</si>
  <si>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</si>
  <si>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</si>
  <si>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</si>
  <si>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</si>
  <si>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</si>
  <si>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</si>
  <si>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</si>
  <si>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</si>
  <si>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</si>
  <si>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</si>
  <si>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</si>
  <si>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</si>
  <si>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</si>
  <si>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</si>
  <si>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</si>
  <si>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</si>
  <si>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</si>
  <si>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</si>
  <si>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</si>
  <si>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</si>
  <si>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</si>
  <si>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</si>
  <si>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</si>
  <si>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</si>
  <si>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</si>
  <si>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</si>
  <si>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</si>
  <si>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</si>
  <si>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</si>
  <si>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</si>
  <si>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</si>
  <si>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</si>
  <si>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</si>
  <si>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</si>
  <si>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</si>
  <si>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</si>
  <si>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</si>
  <si>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</si>
  <si>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</si>
  <si>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</si>
  <si>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</si>
  <si>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</si>
  <si>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</si>
  <si>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</si>
  <si>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</si>
  <si>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</si>
  <si>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</si>
  <si>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</si>
  <si>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</si>
  <si>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</si>
  <si>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</si>
  <si>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</si>
  <si>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</si>
  <si>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</si>
  <si>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</si>
  <si>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</si>
  <si>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</si>
  <si>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</si>
  <si>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</si>
  <si>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</si>
  <si>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</si>
  <si>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</si>
  <si>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</si>
  <si>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</si>
  <si>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</si>
  <si>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</si>
  <si>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</si>
  <si>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</si>
  <si>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</si>
  <si>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</si>
  <si>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</si>
  <si>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</si>
  <si>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</si>
  <si>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</si>
  <si>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</si>
  <si>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</si>
  <si>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</si>
  <si>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</si>
  <si>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</si>
  <si>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</si>
  <si>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</si>
  <si>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</si>
  <si>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</si>
  <si>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</si>
  <si>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</si>
  <si>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</si>
  <si>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</si>
  <si>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</si>
  <si>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</si>
  <si>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</si>
  <si>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</si>
  <si>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</si>
  <si>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</si>
  <si>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</si>
  <si>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</si>
  <si>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</si>
  <si>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</si>
  <si>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</si>
  <si>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</si>
  <si>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</si>
  <si>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</si>
  <si>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</si>
  <si>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</si>
  <si>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</si>
  <si>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</si>
  <si>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</si>
  <si>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</si>
  <si>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</si>
  <si>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</si>
  <si>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</si>
  <si>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</si>
  <si>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</si>
  <si>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</si>
  <si>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</si>
  <si>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</si>
  <si>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</si>
  <si>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</si>
  <si>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</si>
  <si>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</si>
  <si>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</si>
  <si>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</si>
  <si>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</si>
  <si>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</si>
  <si>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</si>
  <si>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</si>
  <si>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</si>
  <si>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</si>
  <si>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</si>
  <si>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</si>
  <si>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</si>
  <si>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</si>
  <si>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</si>
  <si>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</si>
  <si>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</si>
  <si>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</si>
  <si>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</si>
  <si>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</si>
  <si>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</si>
  <si>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</si>
  <si>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</si>
  <si>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</si>
  <si>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</si>
  <si>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</si>
  <si>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</si>
  <si>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</si>
  <si>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</si>
  <si>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</si>
  <si>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</si>
  <si>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</si>
  <si>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</si>
  <si>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</si>
  <si>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</si>
  <si>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</si>
  <si>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</si>
  <si>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</si>
  <si>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</si>
  <si>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</si>
  <si>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</si>
  <si>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</si>
  <si>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</si>
  <si>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</si>
  <si>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</si>
  <si>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</si>
  <si>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</si>
  <si>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</si>
  <si>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</si>
  <si>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</si>
  <si>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</si>
  <si>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</si>
  <si>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</si>
  <si>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</si>
  <si>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</si>
  <si>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</si>
  <si>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</si>
  <si>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</si>
  <si>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</si>
  <si>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</si>
  <si>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</si>
  <si>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</si>
  <si>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</si>
  <si>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</si>
  <si>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</si>
  <si>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</si>
  <si>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</si>
  <si>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</si>
  <si>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</si>
  <si>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</si>
  <si>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</si>
  <si>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</si>
  <si>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</si>
  <si>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</si>
  <si>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</si>
  <si>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</si>
  <si>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</si>
  <si>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</si>
  <si>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</si>
  <si>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</si>
  <si>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</si>
  <si>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</si>
  <si>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</si>
  <si>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</si>
  <si>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</si>
  <si>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</si>
  <si>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</si>
  <si>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</si>
  <si>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</si>
  <si>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</si>
  <si>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</si>
  <si>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</si>
  <si>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</si>
  <si>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</si>
  <si>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</si>
  <si>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</si>
  <si>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</si>
  <si>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</si>
  <si>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</si>
  <si>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</si>
  <si>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</si>
  <si>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</si>
  <si>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</si>
  <si>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</si>
  <si>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</si>
  <si>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</si>
  <si>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</si>
  <si>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</si>
  <si>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</si>
  <si>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</si>
  <si>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</si>
  <si>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</si>
  <si>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</si>
  <si>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</si>
  <si>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</si>
  <si>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</si>
  <si>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</si>
  <si>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</si>
  <si>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</si>
  <si>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</si>
  <si>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</si>
  <si>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</si>
  <si>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</si>
  <si>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</si>
  <si>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</si>
  <si>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</si>
  <si>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</si>
  <si>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</si>
  <si>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</si>
  <si>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</si>
  <si>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</si>
  <si>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</si>
  <si>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</si>
  <si>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</si>
  <si>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</si>
  <si>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</si>
  <si>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</si>
  <si>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</si>
  <si>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</si>
  <si>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</si>
  <si>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</si>
  <si>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</si>
  <si>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</si>
  <si>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</si>
  <si>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</si>
  <si>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</si>
  <si>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</si>
  <si>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</si>
  <si>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</si>
  <si>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</si>
  <si>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</si>
  <si>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</si>
  <si>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</si>
  <si>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</si>
  <si>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</si>
  <si>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</si>
  <si>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</si>
  <si>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</si>
  <si>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</si>
  <si>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</si>
  <si>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</si>
  <si>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</si>
  <si>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</si>
  <si>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</si>
  <si>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</si>
  <si>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</si>
  <si>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</si>
  <si>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</si>
  <si>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</si>
  <si>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</si>
  <si>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</si>
  <si>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</si>
  <si>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</si>
  <si>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</si>
  <si>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</si>
  <si>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</si>
  <si>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</si>
  <si>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</si>
  <si>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</si>
  <si>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</si>
  <si>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</si>
  <si>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</si>
  <si>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</si>
  <si>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</si>
  <si>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</si>
  <si>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</si>
  <si>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</si>
  <si>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</si>
  <si>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</si>
  <si>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</si>
  <si>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</si>
  <si>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</si>
  <si>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</si>
  <si>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</si>
  <si>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</si>
  <si>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</si>
  <si>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</si>
  <si>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</si>
  <si>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</si>
  <si>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</si>
  <si>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</si>
  <si>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</si>
  <si>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</si>
  <si>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</si>
  <si>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</si>
  <si>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</si>
  <si>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</si>
  <si>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</si>
  <si>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</si>
  <si>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</si>
  <si>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</si>
  <si>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</si>
  <si>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</si>
  <si>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</si>
  <si>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</si>
  <si>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</si>
  <si>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</si>
  <si>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</si>
  <si>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</si>
  <si>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</si>
  <si>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</si>
  <si>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</si>
  <si>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</si>
  <si>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</si>
  <si>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</si>
  <si>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</si>
  <si>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</si>
  <si>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</si>
  <si>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</si>
  <si>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</si>
  <si>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</si>
  <si>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</si>
  <si>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</si>
  <si>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</si>
  <si>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</si>
  <si>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</si>
  <si>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</si>
  <si>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</si>
  <si>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</si>
  <si>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</si>
  <si>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</si>
  <si>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</si>
  <si>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</si>
  <si>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</si>
  <si>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</si>
  <si>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</si>
  <si>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</si>
  <si>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</si>
  <si>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</si>
  <si>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</si>
  <si>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</si>
  <si>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</si>
  <si>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</si>
  <si>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</si>
  <si>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</si>
  <si>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</si>
  <si>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</si>
  <si>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</si>
  <si>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</si>
  <si>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</si>
  <si>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</si>
  <si>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</si>
  <si>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</si>
  <si>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</si>
  <si>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</si>
  <si>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</si>
  <si>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</si>
  <si>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</si>
  <si>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</si>
  <si>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</si>
  <si>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</si>
  <si>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</si>
  <si>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</si>
  <si>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</si>
  <si>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</si>
  <si>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</si>
  <si>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</si>
  <si>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</si>
  <si>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</si>
  <si>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</si>
  <si>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</si>
  <si>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</si>
  <si>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</si>
  <si>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</si>
  <si>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</si>
  <si>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</si>
  <si>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</si>
  <si>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</si>
  <si>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</si>
  <si>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</si>
  <si>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</si>
  <si>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</si>
  <si>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</si>
  <si>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</si>
  <si>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</si>
  <si>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</si>
  <si>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</si>
  <si>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</si>
  <si>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</si>
  <si>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</si>
  <si>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</si>
  <si>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</si>
  <si>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</si>
  <si>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</si>
  <si>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</si>
  <si>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</si>
  <si>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</si>
  <si>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</si>
  <si>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</si>
  <si>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</si>
  <si>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</si>
  <si>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</si>
  <si>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</si>
  <si>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</si>
  <si>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</si>
  <si>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</si>
  <si>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</si>
  <si>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</si>
  <si>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</si>
  <si>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</si>
  <si>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</si>
  <si>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</si>
  <si>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</si>
  <si>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</si>
  <si>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</si>
  <si>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</si>
  <si>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</si>
  <si>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</si>
  <si>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</si>
  <si>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</si>
  <si>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</si>
  <si>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</si>
  <si>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</si>
  <si>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</si>
  <si>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</si>
  <si>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</si>
  <si>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</si>
  <si>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</si>
  <si>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</si>
  <si>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</si>
  <si>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</si>
  <si>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</si>
  <si>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</si>
  <si>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</si>
  <si>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</si>
  <si>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</si>
  <si>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</si>
  <si>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</si>
  <si>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</si>
  <si>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</si>
  <si>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</si>
  <si>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</si>
  <si>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</si>
  <si>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</si>
  <si>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</si>
  <si>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</si>
  <si>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</si>
  <si>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</si>
  <si>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</si>
  <si>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</si>
  <si>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</si>
  <si>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</si>
  <si>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</si>
  <si>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</si>
  <si>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</si>
  <si>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</si>
  <si>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</si>
  <si>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</si>
  <si>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</si>
  <si>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</si>
  <si>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</si>
  <si>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</si>
  <si>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</si>
  <si>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</si>
  <si>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</si>
  <si>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</si>
  <si>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</si>
  <si>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</si>
  <si>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</si>
  <si>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</si>
  <si>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</si>
  <si>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</si>
  <si>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</si>
  <si>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</si>
  <si>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</si>
  <si>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</si>
  <si>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</si>
  <si>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</si>
  <si>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</si>
  <si>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</si>
  <si>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</si>
  <si>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</si>
  <si>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</si>
  <si>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</si>
  <si>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</si>
  <si>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</si>
  <si>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</si>
  <si>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</si>
  <si>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</si>
  <si>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</si>
  <si>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</si>
  <si>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</si>
  <si>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</si>
  <si>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</si>
  <si>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</si>
  <si>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</si>
  <si>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</si>
  <si>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</si>
  <si>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</si>
  <si>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</si>
  <si>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</si>
  <si>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</si>
  <si>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</si>
  <si>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</si>
  <si>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</si>
  <si>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</si>
  <si>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</si>
  <si>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</si>
  <si>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</si>
  <si>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</si>
  <si>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</si>
  <si>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</si>
  <si>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</si>
  <si>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</si>
  <si>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</si>
  <si>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</si>
  <si>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</si>
  <si>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</si>
  <si>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</si>
  <si>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</si>
  <si>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</si>
  <si>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</si>
  <si>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</si>
  <si>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</si>
  <si>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</si>
  <si>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</si>
  <si>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</si>
  <si>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</si>
  <si>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</si>
  <si>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</si>
  <si>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</si>
  <si>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</si>
  <si>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</si>
  <si>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</si>
  <si>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</si>
  <si>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</si>
  <si>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</si>
  <si>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</si>
  <si>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</si>
  <si>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</si>
  <si>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</si>
  <si>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</si>
  <si>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</si>
  <si>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</si>
  <si>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</si>
  <si>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</si>
  <si>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</si>
  <si>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</si>
  <si>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</si>
  <si>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</si>
  <si>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</si>
  <si>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</si>
  <si>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</si>
  <si>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</si>
  <si>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</si>
  <si>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</si>
  <si>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</si>
  <si>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</si>
  <si>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</si>
  <si>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</si>
  <si>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</si>
  <si>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</si>
  <si>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</si>
  <si>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</si>
  <si>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</si>
  <si>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</si>
  <si>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</si>
  <si>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</si>
  <si>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</si>
  <si>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</si>
  <si>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</si>
  <si>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</si>
  <si>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</si>
  <si>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</si>
  <si>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</si>
  <si>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</si>
  <si>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</si>
  <si>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</si>
  <si>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</si>
  <si>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</si>
  <si>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</si>
  <si>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</si>
  <si>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</si>
  <si>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</si>
  <si>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</si>
  <si>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</si>
  <si>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</si>
  <si>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</si>
  <si>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</si>
  <si>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</si>
  <si>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</si>
  <si>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</si>
  <si>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</si>
  <si>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</si>
  <si>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</si>
  <si>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</si>
  <si>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</si>
  <si>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</si>
  <si>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</si>
  <si>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</si>
  <si>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</si>
  <si>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</si>
  <si>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</si>
  <si>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</si>
  <si>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</si>
  <si>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</si>
  <si>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</si>
  <si>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</si>
  <si>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</si>
  <si>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</si>
  <si>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</si>
  <si>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</si>
  <si>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</si>
  <si>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</si>
  <si>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</si>
  <si>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</si>
  <si>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</si>
  <si>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</si>
  <si>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</si>
  <si>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</si>
  <si>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</si>
  <si>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</si>
  <si>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</si>
  <si>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</si>
  <si>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</si>
  <si>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</si>
  <si>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</si>
  <si>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</si>
  <si>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</si>
  <si>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</si>
  <si>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</si>
  <si>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</si>
  <si>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</si>
  <si>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</si>
  <si>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</si>
  <si>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</si>
  <si>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</si>
  <si>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</si>
  <si>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</si>
  <si>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</si>
  <si>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</si>
  <si>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</si>
  <si>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</si>
  <si>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</si>
  <si>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</si>
  <si>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</si>
  <si>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</si>
  <si>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</si>
  <si>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</si>
  <si>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</si>
  <si>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</si>
  <si>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</si>
  <si>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</si>
  <si>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</si>
  <si>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</si>
  <si>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</si>
  <si>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</si>
  <si>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</si>
  <si>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</si>
  <si>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</si>
  <si>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</si>
  <si>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</si>
  <si>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</si>
  <si>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</si>
  <si>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</si>
  <si>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</si>
  <si>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</si>
  <si>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</si>
  <si>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</si>
  <si>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</si>
  <si>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</si>
  <si>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</si>
  <si>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</si>
  <si>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</si>
  <si>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</si>
  <si>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</si>
  <si>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</si>
  <si>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</si>
  <si>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</si>
  <si>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</si>
  <si>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</si>
  <si>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</si>
  <si>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</si>
  <si>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</si>
  <si>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</si>
  <si>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</si>
  <si>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</si>
  <si>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</si>
  <si>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</si>
  <si>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</si>
  <si>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</si>
  <si>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</si>
  <si>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</si>
  <si>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</si>
  <si>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</si>
  <si>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</si>
  <si>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</si>
  <si>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</si>
  <si>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</si>
  <si>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</si>
  <si>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</si>
  <si>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</si>
  <si>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</si>
  <si>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</si>
  <si>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</si>
  <si>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</si>
  <si>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</si>
  <si>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</si>
  <si>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</si>
  <si>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</si>
  <si>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</si>
  <si>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</si>
  <si>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</si>
  <si>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</si>
  <si>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</si>
  <si>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</si>
  <si>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</si>
  <si>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</si>
  <si>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</si>
  <si>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</si>
  <si>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</si>
  <si>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</si>
  <si>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</si>
  <si>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</si>
  <si>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</si>
  <si>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</si>
  <si>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</si>
  <si>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</si>
  <si>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</si>
  <si>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</si>
  <si>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</si>
  <si>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</si>
  <si>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</si>
  <si>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</si>
  <si>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</si>
  <si>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</si>
  <si>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</si>
  <si>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</si>
  <si>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</si>
  <si>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</si>
  <si>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</si>
  <si>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</si>
  <si>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</si>
  <si>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</si>
  <si>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</si>
  <si>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</si>
  <si>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</si>
  <si>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</si>
  <si>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</si>
  <si>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</si>
  <si>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</si>
  <si>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</si>
  <si>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</si>
  <si>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</si>
  <si>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</si>
  <si>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</si>
  <si>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</si>
  <si>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</si>
  <si>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</si>
  <si>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</si>
  <si>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</si>
  <si>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</si>
  <si>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</si>
  <si>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</si>
  <si>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</si>
  <si>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</si>
  <si>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</si>
  <si>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</si>
  <si>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</si>
  <si>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</si>
  <si>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</si>
  <si>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</si>
  <si>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</si>
  <si>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</si>
  <si>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</si>
  <si>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</si>
  <si>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</si>
  <si>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</si>
  <si>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</si>
  <si>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</si>
  <si>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</si>
  <si>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</si>
  <si>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</si>
  <si>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</si>
  <si>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</si>
  <si>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</si>
  <si>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</si>
  <si>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</si>
  <si>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</si>
  <si>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</si>
  <si>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</si>
  <si>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</si>
  <si>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</si>
  <si>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</si>
  <si>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</si>
  <si>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</si>
  <si>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</si>
  <si>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</si>
  <si>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</si>
  <si>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</si>
  <si>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</si>
  <si>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</si>
  <si>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</si>
  <si>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</si>
  <si>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</si>
  <si>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</si>
  <si>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</si>
  <si>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</si>
  <si>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</si>
  <si>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</si>
  <si>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</si>
  <si>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</si>
  <si>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</si>
  <si>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</si>
  <si>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</si>
  <si>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</si>
  <si>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</si>
  <si>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</si>
  <si>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</si>
  <si>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</si>
  <si>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</si>
  <si>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</si>
  <si>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</si>
  <si>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</si>
  <si>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</si>
  <si>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</si>
  <si>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</si>
  <si>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</si>
  <si>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</si>
  <si>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</si>
  <si>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</si>
  <si>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</si>
  <si>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</si>
  <si>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</si>
  <si>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</si>
  <si>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</si>
  <si>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</si>
  <si>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</si>
  <si>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</si>
  <si>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</si>
  <si>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</si>
  <si>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</si>
  <si>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</si>
  <si>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</si>
  <si>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</si>
  <si>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</si>
  <si>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</si>
  <si>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</si>
  <si>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</si>
  <si>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</si>
  <si>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</si>
  <si>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</si>
  <si>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</si>
  <si>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</si>
  <si>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</si>
  <si>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</si>
  <si>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</si>
  <si>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</si>
  <si>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</si>
  <si>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</si>
  <si>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</si>
  <si>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</si>
  <si>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</si>
  <si>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</si>
  <si>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</si>
  <si>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</si>
  <si>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</si>
  <si>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</si>
  <si>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</si>
  <si>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</si>
  <si>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</si>
  <si>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</si>
  <si>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</si>
  <si>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</si>
  <si>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</si>
  <si>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</si>
  <si>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</si>
  <si>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</si>
  <si>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</si>
  <si>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</si>
  <si>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</si>
  <si>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</si>
  <si>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</si>
  <si>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</si>
  <si>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</si>
  <si>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</si>
  <si>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</si>
  <si>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</si>
  <si>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</si>
  <si>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</si>
  <si>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</si>
  <si>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</si>
  <si>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</si>
  <si>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</si>
  <si>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</si>
  <si>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</si>
  <si>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</si>
  <si>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</si>
  <si>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</si>
  <si>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</si>
  <si>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</si>
  <si>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</si>
  <si>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</si>
  <si>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</si>
  <si>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</si>
  <si>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</si>
  <si>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</si>
  <si>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</si>
  <si>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</si>
  <si>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</si>
  <si>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</si>
  <si>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</si>
  <si>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</si>
  <si>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</si>
  <si>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</si>
  <si>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</si>
  <si>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</si>
  <si>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</si>
  <si>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</si>
  <si>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</si>
  <si>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</si>
  <si>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</si>
  <si>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</si>
  <si>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</si>
  <si>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</si>
  <si>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</si>
  <si>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</si>
  <si>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</si>
  <si>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</si>
  <si>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</si>
  <si>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</si>
  <si>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</si>
  <si>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</si>
  <si>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</si>
  <si>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</si>
  <si>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</si>
  <si>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</si>
  <si>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</si>
  <si>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</si>
  <si>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</si>
  <si>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</si>
  <si>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</si>
  <si>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</si>
  <si>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</si>
  <si>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</si>
  <si>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</si>
  <si>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</si>
  <si>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</si>
  <si>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</si>
  <si>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</si>
  <si>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</si>
  <si>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</si>
  <si>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</si>
  <si>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</si>
  <si>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</si>
  <si>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</si>
  <si>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</si>
  <si>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</si>
  <si>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</si>
  <si>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</si>
  <si>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</si>
  <si>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</si>
  <si>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</si>
  <si>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</si>
  <si>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</si>
  <si>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</si>
  <si>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</si>
  <si>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</si>
  <si>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</si>
  <si>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</si>
  <si>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</si>
  <si>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</si>
  <si>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</si>
  <si>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</si>
  <si>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</si>
  <si>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</si>
  <si>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</si>
  <si>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</si>
  <si>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</si>
  <si>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</si>
  <si>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</si>
  <si>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</si>
  <si>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</si>
  <si>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</si>
  <si>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</si>
  <si>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</si>
  <si>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</si>
  <si>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</si>
  <si>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</si>
  <si>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</si>
  <si>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</si>
  <si>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</si>
  <si>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</si>
  <si>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</si>
  <si>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</si>
  <si>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</si>
  <si>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</si>
  <si>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</si>
  <si>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</si>
  <si>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</si>
  <si>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</si>
  <si>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</si>
  <si>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</si>
  <si>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</si>
  <si>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</si>
  <si>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</si>
  <si>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</si>
  <si>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</si>
  <si>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</si>
  <si>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</si>
  <si>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</si>
  <si>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</si>
  <si>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</si>
  <si>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</si>
  <si>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</si>
  <si>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</si>
  <si>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</si>
  <si>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</si>
  <si>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</si>
  <si>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</si>
  <si>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</si>
  <si>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</si>
  <si>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</si>
  <si>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</si>
  <si>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</si>
  <si>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</si>
  <si>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</si>
  <si>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</si>
  <si>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</si>
  <si>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</si>
  <si>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</si>
  <si>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</si>
  <si>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</si>
  <si>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</si>
  <si>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</si>
  <si>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</si>
  <si>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</si>
  <si>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</si>
  <si>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</si>
  <si>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</si>
  <si>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</si>
  <si>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</si>
  <si>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</si>
  <si>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</si>
  <si>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</si>
  <si>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</si>
  <si>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</si>
  <si>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</si>
  <si>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</si>
  <si>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</si>
  <si>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</si>
  <si>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</si>
  <si>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</si>
  <si>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</si>
  <si>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</si>
  <si>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</si>
  <si>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</si>
  <si>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</si>
  <si>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</si>
  <si>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</si>
  <si>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</si>
  <si>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</si>
  <si>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</si>
  <si>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</si>
  <si>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</si>
  <si>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</si>
  <si>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</si>
  <si>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</si>
  <si>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</si>
  <si>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</si>
  <si>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</si>
  <si>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</si>
  <si>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</si>
  <si>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</si>
  <si>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</si>
  <si>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</si>
  <si>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</si>
  <si>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</si>
  <si>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</si>
  <si>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</si>
  <si>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</si>
  <si>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</si>
  <si>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</si>
  <si>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</si>
  <si>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</si>
  <si>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</si>
  <si>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</si>
  <si>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</si>
  <si>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</si>
  <si>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</si>
  <si>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</si>
  <si>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</si>
  <si>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</si>
  <si>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</si>
  <si>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</si>
  <si>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</si>
  <si>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</si>
  <si>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</si>
  <si>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</si>
  <si>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</si>
  <si>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</si>
  <si>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</si>
  <si>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</si>
  <si>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</si>
  <si>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</si>
  <si>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</si>
  <si>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</si>
  <si>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</si>
  <si>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</si>
  <si>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</si>
  <si>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</si>
  <si>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</si>
  <si>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</si>
  <si>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</si>
  <si>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</si>
  <si>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</si>
  <si>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</si>
  <si>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</si>
  <si>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</si>
  <si>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</si>
  <si>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</si>
  <si>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</si>
  <si>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</si>
  <si>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</si>
  <si>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</si>
  <si>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</si>
  <si>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</si>
  <si>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</si>
  <si>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</si>
  <si>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</si>
  <si>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</si>
  <si>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</si>
  <si>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</si>
  <si>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</si>
  <si>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</si>
  <si>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</si>
  <si>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</si>
  <si>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</si>
  <si>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</si>
  <si>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</si>
  <si>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</si>
  <si>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</si>
  <si>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</si>
  <si>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</si>
  <si>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</si>
  <si>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</si>
  <si>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</si>
  <si>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</si>
  <si>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</si>
  <si>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</si>
  <si>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</si>
  <si>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</si>
  <si>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</si>
  <si>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</si>
  <si>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</si>
  <si>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</si>
  <si>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</si>
  <si>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</si>
  <si>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</si>
  <si>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</si>
  <si>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</si>
  <si>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</si>
  <si>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</si>
  <si>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</si>
  <si>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</si>
  <si>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</si>
  <si>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</si>
  <si>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</si>
  <si>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</si>
  <si>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</si>
  <si>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</si>
  <si>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</si>
  <si>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</si>
  <si>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</si>
  <si>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</si>
  <si>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</si>
  <si>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</si>
  <si>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</si>
  <si>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</si>
  <si>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</si>
  <si>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</si>
  <si>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</si>
  <si>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</si>
  <si>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</si>
  <si>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</si>
  <si>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</si>
  <si>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</si>
  <si>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</si>
  <si>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</si>
  <si>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</si>
  <si>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</si>
  <si>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</si>
  <si>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</si>
  <si>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</si>
  <si>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</si>
  <si>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</si>
  <si>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</si>
  <si>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</si>
  <si>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</si>
  <si>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</si>
  <si>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</si>
  <si>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</si>
  <si>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</si>
  <si>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</si>
  <si>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</si>
  <si>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</si>
  <si>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</si>
  <si>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</si>
  <si>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</si>
  <si>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</si>
  <si>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</si>
  <si>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</si>
  <si>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</si>
  <si>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</si>
  <si>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</si>
  <si>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</si>
  <si>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</si>
  <si>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</si>
  <si>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</si>
  <si>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</si>
  <si>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</si>
  <si>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</si>
  <si>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</si>
  <si>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</si>
  <si>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</si>
  <si>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</si>
  <si>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</si>
  <si>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</si>
  <si>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</si>
  <si>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</si>
  <si>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</si>
  <si>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</si>
  <si>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</si>
  <si>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</si>
  <si>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</si>
  <si>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</si>
  <si>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</si>
  <si>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</si>
  <si>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</si>
  <si>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</si>
  <si>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</si>
  <si>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</si>
  <si>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</si>
  <si>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</si>
  <si>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</si>
  <si>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</si>
  <si>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</si>
  <si>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</si>
  <si>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</si>
  <si>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</si>
  <si>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</si>
  <si>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</si>
  <si>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</si>
  <si>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</si>
  <si>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</si>
  <si>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</si>
  <si>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</si>
  <si>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</si>
  <si>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</si>
  <si>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</si>
  <si>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</si>
  <si>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</si>
  <si>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</si>
  <si>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</si>
  <si>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</si>
  <si>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</si>
  <si>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</si>
  <si>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</si>
  <si>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</si>
  <si>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</si>
  <si>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</si>
  <si>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</si>
  <si>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</si>
  <si>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</si>
  <si>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</si>
  <si>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</si>
  <si>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</si>
  <si>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</si>
  <si>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</si>
  <si>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</si>
  <si>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</si>
  <si>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</si>
  <si>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</si>
  <si>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</si>
  <si>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</si>
  <si>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</si>
  <si>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</si>
  <si>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</si>
  <si>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</si>
  <si>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</si>
  <si>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</si>
  <si>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</si>
  <si>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</si>
  <si>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</si>
  <si>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</si>
  <si>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</si>
  <si>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</si>
  <si>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</si>
  <si>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</si>
  <si>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</si>
  <si>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</si>
  <si>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</si>
  <si>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</si>
  <si>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</si>
  <si>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</si>
  <si>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</si>
  <si>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</si>
  <si>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</si>
  <si>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</si>
  <si>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</si>
  <si>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</si>
  <si>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</si>
  <si>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</si>
  <si>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</si>
  <si>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</si>
  <si>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</si>
  <si>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</si>
  <si>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</si>
  <si>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</si>
  <si>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</si>
  <si>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</si>
  <si>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</si>
  <si>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</si>
  <si>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</si>
  <si>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</si>
  <si>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</si>
  <si>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</si>
  <si>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</si>
  <si>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</si>
  <si>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</si>
  <si>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</si>
  <si>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</si>
  <si>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</si>
  <si>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</si>
  <si>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</si>
  <si>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</si>
  <si>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</si>
  <si>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</si>
  <si>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</si>
  <si>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</si>
  <si>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</si>
  <si>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</si>
  <si>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</si>
  <si>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</si>
  <si>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</si>
  <si>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</si>
  <si>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</si>
  <si>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</si>
  <si>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</si>
  <si>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</si>
  <si>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</si>
  <si>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</si>
  <si>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</si>
  <si>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</si>
  <si>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</si>
  <si>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</si>
  <si>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</si>
  <si>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</si>
  <si>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</si>
  <si>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</si>
  <si>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</si>
  <si>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</si>
  <si>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</si>
  <si>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</si>
  <si>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</si>
  <si>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</si>
  <si>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</si>
  <si>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</si>
  <si>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</si>
  <si>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</si>
  <si>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</si>
  <si>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</si>
  <si>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</si>
  <si>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</si>
  <si>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</si>
  <si>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</si>
  <si>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</si>
  <si>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</si>
  <si>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</si>
  <si>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</si>
  <si>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</si>
  <si>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</si>
  <si>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</si>
  <si>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</si>
  <si>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</si>
  <si>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</si>
  <si>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</si>
  <si>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</si>
  <si>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</si>
  <si>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</si>
  <si>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</si>
  <si>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</si>
  <si>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</si>
  <si>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</si>
  <si>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</si>
  <si>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</si>
  <si>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</si>
  <si>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</si>
  <si>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</si>
  <si>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</si>
  <si>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</si>
  <si>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</si>
  <si>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</si>
  <si>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</si>
  <si>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</si>
  <si>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</si>
  <si>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</si>
  <si>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</si>
  <si>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</si>
  <si>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</si>
  <si>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</si>
  <si>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</si>
  <si>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</si>
  <si>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</si>
  <si>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</si>
  <si>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</si>
  <si>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</si>
  <si>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</si>
  <si>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</si>
  <si>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</si>
  <si>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</si>
  <si>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</si>
  <si>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</si>
  <si>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</si>
  <si>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</si>
  <si>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</si>
  <si>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</si>
  <si>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</si>
  <si>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</si>
  <si>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</si>
  <si>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</si>
  <si>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</si>
  <si>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</si>
  <si>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</si>
  <si>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</si>
  <si>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</si>
  <si>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</si>
  <si>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</si>
  <si>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</si>
  <si>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</si>
  <si>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</si>
  <si>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</si>
  <si>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</si>
  <si>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</si>
  <si>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</si>
  <si>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</si>
  <si>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</si>
  <si>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</si>
  <si>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</si>
  <si>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</si>
  <si>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</si>
  <si>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</si>
  <si>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</si>
  <si>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</si>
  <si>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</si>
  <si>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</si>
  <si>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</si>
  <si>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</si>
  <si>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</si>
  <si>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</si>
  <si>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</si>
  <si>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</si>
  <si>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</si>
  <si>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</si>
  <si>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</si>
  <si>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</si>
  <si>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</si>
  <si>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</si>
  <si>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</si>
  <si>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</si>
  <si>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</si>
  <si>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</si>
  <si>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</si>
  <si>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</si>
  <si>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</si>
  <si>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</si>
  <si>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</si>
  <si>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</si>
  <si>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</si>
  <si>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</si>
  <si>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</si>
  <si>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</si>
  <si>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</si>
  <si>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</si>
  <si>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</si>
  <si>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</si>
  <si>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</si>
  <si>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</si>
  <si>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</si>
  <si>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</si>
  <si>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</si>
  <si>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</si>
  <si>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</si>
  <si>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</si>
  <si>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</si>
  <si>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</si>
  <si>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</si>
  <si>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</si>
  <si>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</si>
  <si>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</si>
  <si>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</si>
  <si>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</si>
  <si>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</si>
  <si>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</si>
  <si>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</si>
  <si>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</si>
  <si>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</si>
  <si>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</si>
  <si>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</si>
  <si>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</si>
  <si>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</si>
  <si>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</si>
  <si>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</si>
  <si>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</si>
  <si>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</si>
  <si>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</si>
  <si>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</si>
  <si>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</si>
  <si>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</si>
  <si>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</si>
  <si>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</si>
  <si>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</si>
  <si>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</si>
  <si>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</si>
  <si>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</si>
  <si>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</si>
  <si>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</si>
  <si>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</si>
  <si>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</si>
  <si>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</si>
  <si>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</si>
  <si>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</si>
  <si>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</si>
  <si>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</si>
  <si>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</si>
  <si>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</si>
  <si>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</si>
  <si>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</si>
  <si>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</si>
  <si>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</si>
  <si>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</si>
  <si>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</si>
  <si>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</si>
  <si>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</si>
  <si>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</si>
  <si>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</si>
  <si>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</si>
  <si>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</si>
  <si>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</si>
  <si>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</si>
  <si>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</si>
  <si>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</si>
  <si>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</si>
  <si>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</si>
  <si>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</si>
  <si>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</si>
  <si>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</si>
  <si>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</si>
  <si>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</si>
  <si>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</si>
  <si>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</si>
  <si>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</si>
  <si>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</si>
  <si>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</si>
  <si>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</si>
  <si>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</si>
  <si>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</si>
  <si>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</si>
  <si>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</si>
  <si>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</si>
  <si>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</si>
  <si>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</si>
  <si>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</si>
  <si>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</si>
  <si>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</si>
  <si>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</si>
  <si>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</si>
  <si>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</si>
  <si>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</si>
  <si>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</si>
  <si>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</si>
  <si>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</si>
  <si>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</si>
  <si>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</si>
  <si>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</si>
  <si>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</si>
  <si>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</si>
  <si>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</si>
  <si>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</si>
  <si>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</si>
  <si>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</si>
  <si>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</si>
  <si>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</si>
  <si>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</si>
  <si>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</si>
  <si>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</si>
  <si>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</si>
  <si>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</si>
  <si>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</si>
  <si>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</si>
  <si>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</si>
  <si>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</si>
  <si>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</si>
  <si>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</si>
  <si>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</si>
  <si>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</si>
  <si>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</si>
  <si>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</si>
  <si>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</si>
  <si>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</si>
  <si>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</si>
  <si>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</si>
  <si>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</si>
  <si>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</si>
  <si>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</si>
  <si>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</si>
  <si>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</si>
  <si>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</si>
  <si>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</si>
  <si>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</si>
  <si>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</si>
  <si>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</si>
  <si>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</si>
  <si>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</si>
  <si>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</si>
  <si>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</si>
  <si>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</si>
  <si>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</si>
  <si>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</si>
  <si>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</si>
  <si>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</si>
  <si>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</si>
  <si>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</si>
  <si>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</si>
  <si>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</si>
  <si>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</si>
  <si>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</si>
  <si>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</si>
  <si>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</si>
  <si>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</si>
  <si>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</si>
  <si>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</si>
  <si>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</si>
  <si>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</si>
  <si>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</si>
  <si>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</si>
  <si>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</si>
  <si>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</si>
  <si>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</si>
  <si>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</si>
  <si>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</si>
  <si>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</si>
  <si>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</si>
  <si>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</si>
  <si>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</si>
  <si>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</si>
  <si>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</si>
  <si>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</si>
  <si>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</si>
  <si>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</si>
  <si>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</si>
  <si>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</si>
  <si>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</si>
  <si>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</si>
  <si>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</si>
  <si>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</si>
  <si>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</si>
  <si>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</si>
  <si>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</si>
  <si>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</si>
  <si>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</si>
  <si>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</si>
  <si>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</si>
  <si>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</si>
  <si>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</si>
  <si>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</si>
  <si>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</si>
  <si>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</si>
  <si>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</si>
  <si>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</si>
  <si>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</si>
  <si>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</si>
  <si>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</si>
  <si>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</si>
  <si>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</si>
  <si>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</si>
  <si>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</si>
  <si>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</si>
  <si>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</si>
  <si>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</si>
  <si>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</si>
  <si>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</si>
  <si>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</si>
  <si>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</si>
  <si>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</si>
  <si>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</si>
  <si>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</si>
  <si>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</si>
  <si>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</si>
  <si>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</si>
  <si>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</si>
  <si>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</si>
  <si>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</si>
  <si>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</si>
  <si>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</si>
  <si>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</si>
  <si>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</si>
  <si>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</si>
  <si>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</si>
  <si>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</si>
  <si>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</si>
  <si>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</si>
  <si>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</si>
  <si>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</si>
  <si>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</si>
  <si>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</si>
  <si>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</si>
  <si>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</si>
  <si>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</si>
  <si>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</si>
  <si>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</si>
  <si>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</si>
  <si>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</si>
  <si>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</si>
  <si>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</si>
  <si>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</si>
  <si>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</si>
  <si>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</si>
  <si>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</si>
  <si>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</si>
  <si>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</si>
  <si>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</si>
  <si>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</si>
  <si>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</si>
  <si>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</si>
  <si>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</si>
  <si>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</si>
  <si>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</si>
  <si>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</si>
  <si>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</si>
  <si>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</si>
  <si>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</si>
  <si>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</si>
  <si>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</si>
  <si>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</si>
  <si>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</si>
  <si>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</si>
  <si>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</si>
  <si>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</si>
  <si>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</si>
  <si>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</si>
  <si>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</si>
  <si>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</si>
  <si>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</si>
  <si>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</si>
  <si>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</si>
  <si>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</si>
  <si>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</si>
  <si>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</si>
  <si>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</si>
  <si>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</si>
  <si>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</si>
  <si>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</si>
  <si>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</si>
  <si>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</si>
  <si>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</si>
  <si>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</si>
  <si>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</si>
  <si>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</si>
  <si>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</si>
  <si>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</si>
  <si>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</si>
  <si>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</si>
  <si>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</si>
  <si>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</si>
  <si>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</si>
  <si>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</si>
  <si>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</si>
  <si>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</si>
  <si>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</si>
  <si>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</si>
  <si>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</si>
  <si>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</si>
  <si>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</si>
  <si>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</si>
  <si>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</si>
  <si>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</si>
  <si>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</si>
  <si>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</si>
  <si>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</si>
  <si>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</si>
  <si>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</si>
  <si>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</si>
  <si>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</si>
  <si>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</si>
  <si>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</si>
  <si>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</si>
  <si>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</si>
  <si>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</si>
  <si>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</si>
  <si>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</si>
  <si>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</si>
  <si>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</si>
  <si>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</si>
  <si>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</si>
  <si>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</si>
  <si>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</si>
  <si>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</si>
  <si>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</si>
  <si>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</si>
  <si>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</si>
  <si>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</si>
  <si>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</si>
  <si>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</si>
  <si>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</si>
  <si>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</si>
  <si>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</si>
  <si>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</si>
  <si>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</si>
  <si>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</si>
  <si>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</si>
  <si>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</si>
  <si>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</si>
  <si>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</si>
  <si>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</si>
  <si>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</si>
  <si>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</si>
  <si>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</si>
  <si>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</si>
  <si>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</si>
  <si>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</si>
  <si>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</si>
  <si>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</si>
  <si>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</si>
  <si>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</si>
  <si>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</si>
  <si>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</si>
  <si>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</si>
  <si>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</si>
  <si>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</si>
  <si>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</si>
  <si>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</si>
  <si>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</si>
  <si>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</si>
  <si>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</si>
  <si>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</si>
  <si>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</si>
  <si>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</si>
  <si>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</si>
  <si>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</si>
  <si>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</si>
  <si>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</si>
  <si>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</si>
  <si>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</si>
  <si>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</si>
  <si>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</si>
  <si>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</si>
  <si>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</si>
  <si>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</si>
  <si>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</si>
  <si>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</si>
  <si>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</si>
  <si>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</si>
  <si>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</si>
  <si>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</si>
  <si>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</si>
  <si>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</si>
  <si>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</si>
  <si>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</si>
  <si>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</si>
  <si>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</si>
  <si>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</si>
  <si>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</si>
  <si>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</si>
  <si>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</si>
  <si>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</si>
  <si>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</si>
  <si>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</si>
  <si>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</si>
  <si>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</si>
  <si>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</si>
  <si>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</si>
  <si>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</si>
  <si>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</si>
  <si>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</si>
  <si>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</si>
  <si>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</si>
  <si>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</si>
  <si>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</si>
  <si>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</si>
  <si>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</si>
  <si>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</si>
  <si>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</si>
  <si>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</si>
  <si>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</si>
  <si>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</si>
  <si>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</si>
  <si>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</si>
  <si>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</si>
  <si>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</si>
  <si>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</si>
  <si>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</si>
  <si>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</si>
  <si>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</si>
  <si>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</si>
  <si>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</si>
  <si>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</si>
  <si>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</si>
  <si>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</si>
  <si>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</si>
  <si>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</si>
  <si>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</si>
  <si>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</si>
  <si>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</si>
  <si>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</si>
  <si>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</si>
  <si>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</si>
  <si>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</si>
  <si>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</si>
  <si>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</si>
  <si>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</si>
  <si>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</si>
  <si>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</si>
  <si>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</si>
  <si>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</si>
  <si>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</si>
  <si>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</si>
  <si>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</si>
  <si>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</si>
  <si>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</si>
  <si>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</si>
  <si>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</si>
  <si>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</si>
  <si>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</si>
  <si>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</si>
  <si>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</si>
  <si>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</si>
  <si>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</si>
  <si>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</si>
  <si>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</si>
  <si>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</si>
  <si>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</si>
  <si>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</si>
  <si>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</si>
  <si>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</si>
  <si>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</si>
  <si>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</si>
  <si>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</si>
  <si>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</si>
  <si>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</si>
  <si>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</si>
  <si>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</si>
  <si>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</si>
  <si>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</si>
  <si>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</si>
  <si>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</si>
  <si>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</si>
  <si>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</si>
  <si>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</si>
  <si>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</si>
  <si>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</si>
  <si>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</si>
  <si>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</si>
  <si>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</si>
  <si>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</si>
  <si>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</si>
  <si>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</si>
  <si>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</si>
  <si>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</si>
  <si>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</si>
  <si>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</si>
  <si>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</si>
  <si>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</si>
  <si>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</si>
  <si>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</si>
  <si>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</si>
  <si>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</si>
  <si>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</si>
  <si>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</si>
  <si>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</si>
  <si>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</si>
  <si>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</si>
  <si>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</si>
  <si>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</si>
  <si>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</si>
  <si>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</si>
  <si>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</si>
  <si>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</si>
  <si>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</si>
  <si>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</si>
  <si>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</si>
  <si>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</si>
  <si>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</si>
  <si>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</si>
  <si>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</si>
  <si>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</si>
  <si>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</si>
  <si>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</si>
  <si>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</si>
  <si>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</si>
  <si>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</si>
  <si>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</si>
  <si>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</si>
  <si>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</si>
  <si>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</si>
  <si>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</si>
  <si>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</si>
  <si>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</si>
  <si>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</si>
  <si>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</si>
  <si>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</si>
  <si>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</si>
  <si>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</si>
  <si>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</si>
  <si>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</si>
  <si>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</si>
  <si>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</si>
  <si>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</si>
  <si>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</si>
  <si>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</si>
  <si>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</si>
  <si>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</si>
  <si>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</si>
  <si>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</si>
  <si>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</si>
  <si>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</si>
  <si>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</si>
  <si>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</si>
  <si>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</si>
  <si>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</si>
  <si>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</si>
  <si>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</si>
  <si>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</si>
  <si>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</si>
  <si>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</si>
  <si>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</si>
  <si>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</si>
  <si>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</si>
  <si>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</si>
  <si>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</si>
  <si>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</si>
  <si>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</si>
  <si>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</si>
  <si>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</si>
  <si>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</si>
  <si>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</si>
  <si>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</si>
  <si>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</si>
  <si>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</si>
  <si>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</si>
  <si>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</si>
  <si>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</si>
  <si>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</si>
  <si>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</si>
  <si>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</si>
  <si>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</si>
  <si>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</si>
  <si>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</si>
  <si>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</si>
  <si>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</si>
  <si>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</si>
  <si>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</si>
  <si>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</si>
  <si>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</si>
  <si>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</si>
  <si>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</si>
  <si>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</si>
  <si>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</si>
  <si>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</si>
  <si>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</si>
  <si>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</si>
  <si>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</si>
  <si>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</si>
  <si>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</si>
  <si>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</si>
  <si>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</si>
  <si>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</si>
  <si>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</si>
  <si>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</si>
  <si>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</si>
  <si>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</si>
  <si>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</si>
  <si>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</si>
  <si>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</si>
  <si>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</si>
  <si>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</si>
  <si>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</si>
  <si>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</si>
  <si>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</si>
  <si>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</si>
  <si>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</si>
  <si>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</si>
  <si>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</si>
  <si>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</si>
  <si>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</si>
  <si>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</si>
  <si>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</si>
  <si>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</si>
  <si>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</si>
  <si>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</si>
  <si>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</si>
  <si>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</si>
  <si>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</si>
  <si>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</si>
  <si>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</si>
  <si>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</si>
  <si>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</si>
  <si>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</si>
  <si>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</si>
  <si>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</si>
  <si>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</si>
  <si>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</si>
  <si>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</si>
  <si>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</si>
  <si>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</si>
  <si>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</si>
  <si>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</si>
  <si>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</si>
  <si>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</si>
  <si>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</si>
  <si>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</si>
  <si>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</si>
  <si>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</si>
  <si>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</si>
  <si>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</si>
  <si>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</si>
  <si>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</si>
  <si>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</si>
  <si>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</si>
  <si>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</si>
  <si>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</si>
  <si>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</si>
  <si>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</si>
  <si>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</si>
  <si>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</si>
  <si>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</si>
  <si>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</si>
  <si>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</si>
  <si>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</si>
  <si>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</si>
  <si>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</si>
  <si>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</si>
  <si>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</si>
  <si>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</si>
  <si>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</si>
  <si>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</si>
  <si>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</si>
  <si>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</si>
  <si>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</si>
  <si>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</si>
  <si>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</si>
  <si>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</si>
  <si>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</si>
  <si>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</si>
  <si>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</si>
  <si>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</si>
  <si>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</si>
  <si>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</si>
  <si>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</si>
  <si>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</si>
  <si>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</si>
  <si>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</si>
  <si>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</si>
  <si>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</si>
  <si>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</si>
  <si>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</si>
  <si>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</si>
  <si>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</si>
  <si>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</si>
  <si>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</si>
  <si>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</si>
  <si>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</si>
  <si>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</si>
  <si>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</si>
  <si>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</si>
  <si>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</si>
  <si>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</si>
  <si>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</si>
  <si>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</si>
  <si>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</si>
  <si>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</si>
  <si>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</si>
  <si>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</si>
  <si>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</si>
  <si>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</si>
  <si>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</si>
  <si>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</si>
  <si>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</si>
  <si>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</si>
  <si>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</si>
  <si>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</si>
  <si>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</si>
  <si>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</si>
  <si>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</si>
  <si>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</si>
  <si>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</si>
  <si>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</si>
  <si>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</si>
  <si>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</si>
  <si>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</si>
  <si>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</si>
  <si>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</si>
  <si>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</si>
  <si>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</si>
  <si>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</si>
  <si>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</si>
  <si>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</si>
  <si>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</si>
  <si>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</si>
  <si>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</si>
  <si>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</si>
  <si>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</si>
  <si>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</si>
  <si>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</si>
  <si>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</si>
  <si>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</si>
  <si>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</si>
  <si>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</si>
  <si>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</si>
  <si>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</si>
  <si>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</si>
  <si>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</si>
  <si>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</si>
  <si>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</si>
  <si>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</si>
  <si>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</si>
  <si>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</si>
  <si>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</si>
  <si>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</si>
  <si>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</si>
  <si>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</si>
  <si>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</si>
  <si>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</si>
  <si>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</si>
  <si>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</si>
  <si>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</si>
  <si>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</si>
  <si>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</si>
  <si>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</si>
  <si>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</si>
  <si>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</si>
  <si>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</si>
  <si>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</si>
  <si>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</si>
  <si>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</si>
  <si>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</si>
  <si>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</si>
  <si>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</si>
  <si>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</si>
  <si>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</si>
  <si>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</si>
  <si>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</si>
  <si>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</si>
  <si>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</si>
  <si>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</si>
  <si>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</si>
  <si>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</si>
  <si>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</si>
  <si>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</si>
  <si>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</si>
  <si>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</si>
  <si>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</si>
  <si>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</si>
  <si>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</si>
  <si>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</si>
  <si>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</si>
  <si>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</si>
  <si>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</si>
  <si>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</si>
  <si>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</si>
  <si>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</si>
  <si>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</si>
  <si>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</si>
  <si>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</si>
  <si>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</si>
  <si>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</si>
  <si>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</si>
  <si>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</si>
  <si>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</si>
  <si>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</si>
  <si>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</si>
  <si>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</si>
  <si>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</si>
  <si>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</si>
  <si>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</si>
  <si>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</si>
  <si>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</si>
  <si>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</si>
  <si>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</si>
  <si>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</si>
  <si>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</si>
  <si>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</si>
  <si>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</si>
  <si>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</si>
  <si>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</si>
  <si>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</si>
  <si>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</si>
  <si>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</si>
  <si>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</si>
  <si>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</si>
  <si>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</si>
  <si>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</si>
  <si>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</si>
  <si>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</si>
  <si>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</si>
  <si>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</si>
  <si>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</si>
  <si>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</si>
  <si>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</si>
  <si>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</si>
  <si>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</si>
  <si>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</si>
  <si>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</si>
  <si>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</si>
  <si>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</si>
  <si>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</si>
  <si>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</si>
  <si>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</si>
  <si>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</si>
  <si>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</si>
  <si>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</si>
  <si>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</si>
  <si>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</si>
  <si>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</si>
  <si>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</si>
  <si>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</si>
  <si>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</si>
  <si>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</si>
  <si>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</si>
  <si>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</si>
  <si>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</si>
  <si>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</si>
  <si>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</si>
  <si>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</si>
  <si>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</si>
  <si>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</si>
  <si>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</si>
  <si>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</si>
  <si>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</si>
  <si>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</si>
  <si>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</si>
  <si>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</si>
  <si>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</si>
  <si>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</si>
  <si>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</si>
  <si>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</si>
  <si>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</si>
  <si>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</si>
  <si>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</si>
  <si>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</si>
  <si>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</si>
  <si>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</si>
  <si>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</si>
  <si>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</si>
  <si>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</si>
  <si>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</si>
  <si>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</si>
  <si>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</si>
  <si>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</si>
  <si>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</si>
  <si>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</si>
  <si>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</si>
  <si>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</si>
  <si>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</si>
  <si>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</si>
  <si>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</si>
  <si>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</si>
  <si>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</si>
  <si>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</si>
  <si>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</si>
  <si>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</si>
  <si>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</si>
  <si>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</si>
  <si>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</si>
  <si>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</si>
  <si>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</si>
  <si>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</si>
  <si>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</si>
  <si>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</si>
  <si>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</si>
  <si>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</si>
  <si>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</si>
  <si>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</si>
  <si>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</si>
  <si>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</si>
  <si>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</si>
  <si>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</si>
  <si>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</si>
  <si>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</si>
  <si>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</si>
  <si>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</si>
  <si>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</si>
  <si>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</si>
  <si>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</si>
  <si>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</si>
  <si>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</si>
  <si>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</si>
  <si>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</si>
  <si>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</si>
  <si>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</si>
  <si>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</si>
  <si>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</si>
  <si>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</si>
  <si>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</si>
  <si>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</si>
  <si>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</si>
  <si>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</si>
  <si>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</si>
  <si>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</si>
  <si>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</si>
  <si>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</si>
  <si>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</si>
  <si>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</si>
  <si>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</si>
  <si>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</si>
  <si>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</si>
  <si>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</si>
  <si>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</si>
  <si>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</si>
  <si>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</si>
  <si>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</si>
  <si>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</si>
  <si>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</si>
  <si>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</si>
  <si>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</si>
  <si>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</si>
  <si>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</si>
  <si>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</si>
  <si>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</si>
  <si>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</si>
  <si>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</si>
  <si>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</si>
  <si>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</si>
  <si>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</si>
  <si>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</si>
  <si>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</si>
  <si>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</si>
  <si>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</si>
  <si>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</si>
  <si>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</si>
  <si>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</si>
  <si>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</si>
  <si>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</si>
  <si>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</si>
  <si>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</si>
  <si>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</si>
  <si>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</si>
  <si>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</si>
  <si>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</si>
  <si>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</si>
  <si>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</si>
  <si>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</si>
  <si>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</si>
  <si>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</si>
  <si>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</si>
  <si>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</si>
  <si>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</si>
  <si>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</si>
  <si>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</si>
  <si>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</si>
  <si>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</si>
  <si>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</si>
  <si>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</si>
  <si>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</si>
  <si>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</si>
  <si>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</si>
  <si>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</si>
  <si>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</si>
  <si>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</si>
  <si>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</si>
  <si>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</si>
  <si>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</si>
  <si>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</si>
  <si>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</si>
  <si>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</si>
  <si>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</si>
  <si>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</si>
  <si>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</si>
  <si>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</si>
  <si>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</si>
  <si>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</si>
  <si>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</si>
  <si>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</si>
  <si>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</si>
  <si>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</si>
  <si>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</si>
  <si>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</si>
  <si>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</si>
  <si>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</si>
  <si>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</si>
  <si>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</si>
  <si>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</si>
  <si>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</si>
  <si>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</si>
  <si>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</si>
  <si>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</si>
  <si>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</si>
  <si>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</si>
  <si>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</si>
  <si>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</si>
  <si>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</si>
  <si>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</si>
  <si>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</si>
  <si>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</si>
  <si>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</si>
  <si>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</si>
  <si>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</si>
  <si>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</si>
  <si>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</si>
  <si>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</si>
  <si>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</si>
  <si>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</si>
  <si>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</si>
  <si>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</si>
  <si>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</si>
  <si>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</si>
  <si>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</si>
  <si>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</si>
  <si>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</si>
  <si>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</si>
  <si>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</si>
  <si>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</si>
  <si>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</si>
  <si>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</si>
  <si>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</si>
  <si>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</si>
  <si>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</si>
  <si>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</si>
  <si>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</si>
  <si>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</si>
  <si>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</si>
  <si>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</si>
  <si>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</si>
  <si>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</si>
  <si>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</si>
  <si>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</si>
  <si>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</si>
  <si>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</si>
  <si>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</si>
  <si>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</si>
  <si>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</si>
  <si>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</si>
  <si>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</si>
  <si>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</si>
  <si>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</si>
  <si>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</si>
  <si>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</si>
  <si>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</si>
  <si>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</si>
  <si>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</si>
  <si>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</si>
  <si>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</si>
  <si>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</si>
  <si>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</si>
  <si>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</si>
  <si>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</si>
  <si>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</si>
  <si>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</si>
  <si>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</si>
  <si>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</si>
  <si>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</si>
  <si>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</si>
  <si>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</si>
  <si>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</si>
  <si>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</si>
  <si>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</si>
  <si>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</si>
  <si>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</si>
  <si>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</si>
  <si>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</si>
  <si>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</si>
  <si>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</si>
  <si>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</si>
  <si>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</si>
  <si>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</si>
  <si>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</si>
  <si>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</si>
  <si>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</si>
  <si>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</si>
  <si>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</si>
  <si>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</si>
  <si>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</si>
  <si>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</si>
  <si>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</si>
  <si>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</si>
  <si>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</si>
  <si>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</si>
  <si>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</si>
  <si>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</si>
  <si>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</si>
  <si>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</si>
  <si>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</si>
  <si>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</si>
  <si>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</si>
  <si>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</si>
  <si>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</si>
  <si>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</si>
  <si>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</si>
  <si>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</si>
  <si>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</si>
  <si>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</si>
  <si>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</si>
  <si>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</si>
  <si>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</si>
  <si>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</si>
  <si>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</si>
  <si>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</si>
  <si>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</si>
  <si>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</si>
  <si>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</si>
  <si>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</si>
  <si>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</si>
  <si>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</si>
  <si>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</si>
  <si>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</si>
  <si>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</si>
  <si>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</si>
  <si>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</si>
  <si>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</si>
  <si>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</si>
  <si>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</si>
  <si>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</si>
  <si>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</si>
  <si>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</si>
  <si>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</si>
  <si>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</si>
  <si>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</si>
  <si>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</si>
  <si>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</si>
  <si>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</si>
  <si>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</si>
  <si>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</si>
  <si>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</si>
  <si>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</si>
  <si>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</si>
  <si>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</si>
  <si>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</si>
  <si>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</si>
  <si>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</si>
  <si>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</si>
  <si>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</si>
  <si>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</si>
  <si>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</si>
  <si>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</si>
  <si>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</si>
  <si>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</si>
  <si>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</si>
  <si>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</si>
  <si>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</si>
  <si>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</si>
  <si>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</si>
  <si>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</si>
  <si>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</si>
  <si>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</si>
  <si>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</si>
  <si>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</si>
  <si>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</si>
  <si>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</si>
  <si>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</si>
  <si>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</si>
  <si>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</si>
  <si>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</si>
  <si>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</si>
  <si>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</si>
  <si>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</si>
  <si>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</si>
  <si>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</si>
  <si>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</si>
  <si>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</si>
  <si>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</si>
  <si>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</si>
  <si>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</si>
  <si>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</si>
  <si>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</si>
  <si>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</si>
  <si>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</si>
  <si>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</si>
  <si>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</si>
  <si>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</si>
  <si>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</si>
  <si>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</si>
  <si>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</si>
  <si>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</si>
  <si>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</si>
  <si>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</si>
  <si>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</si>
  <si>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</si>
  <si>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</si>
  <si>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</si>
  <si>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</si>
  <si>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</si>
  <si>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</si>
  <si>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</si>
  <si>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</si>
  <si>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</si>
  <si>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</si>
  <si>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</si>
  <si>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</si>
  <si>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</si>
  <si>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</si>
  <si>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</si>
  <si>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</si>
  <si>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</si>
  <si>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</si>
  <si>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</si>
  <si>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</si>
  <si>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</si>
  <si>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</si>
  <si>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</si>
  <si>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</si>
  <si>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</si>
  <si>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</si>
  <si>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</si>
  <si>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</si>
  <si>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</si>
  <si>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</si>
  <si>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</si>
  <si>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</si>
  <si>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</si>
  <si>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</si>
  <si>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</si>
  <si>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</si>
  <si>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</si>
  <si>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</si>
  <si>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</si>
  <si>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</si>
  <si>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</si>
  <si>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</si>
  <si>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</si>
  <si>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</si>
  <si>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</si>
  <si>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</si>
  <si>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</si>
  <si>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</si>
  <si>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</si>
  <si>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</si>
  <si>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</si>
  <si>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</si>
  <si>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</si>
  <si>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</si>
  <si>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</si>
  <si>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</si>
  <si>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</si>
  <si>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</si>
  <si>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</si>
  <si>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</si>
  <si>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</si>
  <si>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</si>
  <si>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</si>
  <si>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</si>
  <si>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</si>
  <si>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</si>
  <si>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</si>
  <si>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</si>
  <si>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</si>
  <si>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</si>
  <si>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</si>
  <si>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</si>
  <si>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</si>
  <si>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</si>
  <si>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</si>
  <si>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</si>
  <si>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</si>
  <si>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</si>
  <si>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</si>
  <si>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</si>
  <si>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</si>
  <si>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</si>
  <si>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</si>
  <si>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</si>
  <si>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</si>
  <si>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</si>
  <si>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</si>
  <si>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</si>
  <si>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</si>
  <si>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</si>
  <si>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</si>
  <si>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</si>
  <si>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</si>
  <si>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</si>
  <si>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</si>
  <si>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</si>
  <si>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</si>
  <si>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</si>
  <si>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</si>
  <si>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</si>
  <si>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</si>
  <si>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</si>
  <si>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</si>
  <si>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</si>
  <si>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</si>
  <si>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</si>
  <si>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</si>
  <si>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</si>
  <si>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</si>
  <si>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</si>
  <si>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</si>
  <si>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</si>
  <si>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</si>
  <si>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</si>
  <si>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</si>
  <si>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</si>
  <si>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</si>
  <si>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</si>
  <si>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</si>
  <si>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</si>
  <si>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</si>
  <si>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</si>
  <si>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</si>
  <si>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</si>
  <si>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</si>
  <si>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</si>
  <si>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</si>
  <si>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</si>
  <si>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</si>
  <si>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</si>
  <si>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</si>
  <si>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</si>
  <si>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</si>
  <si>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</si>
  <si>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</si>
  <si>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</si>
  <si>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</si>
  <si>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</si>
  <si>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</si>
  <si>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</si>
  <si>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</si>
  <si>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</si>
  <si>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</si>
  <si>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</si>
  <si>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</si>
  <si>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</si>
  <si>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</si>
  <si>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</si>
  <si>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</si>
  <si>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</si>
  <si>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</si>
  <si>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</si>
  <si>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</si>
  <si>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</si>
  <si>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</si>
  <si>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</si>
  <si>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</si>
  <si>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</si>
  <si>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</si>
  <si>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</si>
  <si>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</si>
  <si>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</si>
  <si>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</si>
  <si>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</si>
  <si>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</si>
  <si>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</si>
  <si>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</si>
  <si>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</si>
  <si>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</si>
  <si>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</si>
  <si>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</si>
  <si>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</si>
  <si>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</si>
  <si>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</si>
  <si>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</si>
  <si>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</si>
  <si>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</si>
  <si>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</si>
  <si>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</si>
  <si>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</si>
  <si>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</si>
  <si>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</si>
  <si>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</si>
  <si>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</si>
  <si>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</si>
  <si>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</si>
  <si>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</si>
  <si>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</si>
  <si>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</si>
  <si>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</si>
  <si>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</si>
  <si>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</si>
  <si>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</si>
  <si>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</si>
  <si>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</si>
  <si>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</si>
  <si>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</si>
  <si>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</si>
  <si>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</si>
  <si>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</si>
  <si>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</si>
  <si>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</si>
  <si>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</si>
  <si>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</si>
  <si>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</si>
  <si>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</si>
  <si>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</si>
  <si>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</si>
  <si>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</si>
  <si>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</si>
  <si>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</si>
  <si>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</si>
  <si>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</si>
  <si>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</si>
  <si>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</si>
  <si>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</si>
  <si>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</si>
  <si>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</si>
  <si>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</si>
  <si>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</si>
  <si>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</si>
  <si>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</si>
  <si>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</si>
  <si>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</si>
  <si>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</si>
  <si>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</si>
  <si>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</si>
  <si>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</si>
  <si>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</si>
  <si>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</si>
  <si>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</si>
  <si>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</si>
  <si>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</si>
  <si>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</si>
  <si>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</si>
  <si>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</si>
  <si>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</si>
  <si>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</si>
  <si>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</si>
  <si>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</si>
  <si>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</si>
  <si>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</si>
  <si>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</si>
  <si>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</si>
  <si>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</si>
  <si>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</si>
  <si>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</si>
  <si>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</si>
  <si>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</si>
  <si>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</si>
  <si>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</si>
  <si>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</si>
  <si>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</si>
  <si>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</si>
  <si>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</si>
  <si>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</si>
  <si>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</si>
  <si>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</si>
  <si>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</si>
  <si>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</si>
  <si>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</si>
  <si>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</si>
  <si>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</si>
  <si>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</si>
  <si>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</si>
  <si>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</si>
  <si>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</si>
  <si>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</si>
  <si>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</si>
  <si>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</si>
  <si>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</si>
  <si>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</si>
  <si>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</si>
  <si>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</si>
  <si>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</si>
  <si>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</si>
  <si>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</si>
  <si>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</si>
  <si>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</si>
  <si>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</si>
  <si>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</si>
  <si>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</si>
  <si>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</si>
  <si>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</si>
  <si>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</si>
  <si>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</si>
  <si>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</si>
  <si>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</si>
  <si>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</si>
  <si>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</si>
  <si>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</si>
  <si>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</si>
  <si>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</si>
  <si>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</si>
  <si>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</si>
  <si>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</si>
  <si>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</si>
  <si>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</si>
  <si>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</si>
  <si>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</si>
  <si>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</si>
  <si>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</si>
  <si>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</si>
  <si>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</si>
  <si>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</si>
  <si>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</si>
  <si>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</si>
  <si>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</si>
  <si>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</si>
  <si>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</si>
  <si>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</si>
  <si>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</si>
  <si>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</si>
  <si>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</si>
  <si>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</si>
  <si>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</si>
  <si>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</si>
  <si>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</si>
  <si>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</si>
  <si>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</si>
  <si>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</si>
  <si>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</si>
  <si>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</si>
  <si>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</si>
  <si>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</si>
  <si>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</si>
  <si>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</si>
  <si>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</si>
  <si>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</si>
  <si>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</si>
  <si>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</si>
  <si>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</si>
  <si>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</si>
  <si>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</si>
  <si>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</si>
  <si>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</si>
  <si>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</si>
  <si>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</si>
  <si>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</si>
  <si>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</si>
  <si>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</si>
  <si>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</si>
  <si>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</si>
  <si>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</si>
  <si>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</si>
  <si>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</si>
  <si>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</si>
  <si>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</si>
  <si>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</si>
  <si>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</si>
  <si>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</si>
  <si>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</si>
  <si>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</si>
  <si>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</si>
  <si>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</si>
  <si>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</si>
  <si>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</si>
  <si>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</si>
  <si>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</si>
  <si>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</si>
  <si>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</si>
  <si>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</si>
  <si>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</si>
  <si>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</si>
  <si>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</si>
  <si>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</si>
  <si>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</si>
  <si>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</si>
  <si>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</si>
  <si>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</si>
  <si>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</si>
  <si>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</si>
  <si>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</si>
  <si>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</si>
  <si>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</si>
  <si>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</si>
  <si>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</si>
  <si>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</si>
  <si>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</si>
  <si>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</si>
  <si>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</si>
  <si>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</si>
  <si>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</si>
  <si>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</si>
  <si>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</si>
  <si>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</si>
  <si>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</si>
  <si>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</si>
  <si>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</si>
  <si>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</si>
  <si>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</si>
  <si>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</si>
  <si>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</si>
  <si>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</si>
  <si>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</si>
  <si>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</si>
  <si>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</si>
  <si>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</si>
  <si>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</si>
  <si>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</si>
  <si>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</si>
  <si>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</si>
  <si>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</si>
  <si>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</si>
  <si>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</si>
  <si>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</si>
  <si>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</si>
  <si>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</si>
  <si>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</si>
  <si>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</si>
  <si>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</si>
  <si>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</si>
  <si>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</si>
  <si>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</si>
  <si>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</si>
  <si>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</si>
  <si>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</si>
  <si>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</si>
  <si>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</si>
  <si>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</si>
  <si>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</si>
  <si>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</si>
  <si>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</si>
  <si>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</si>
  <si>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</si>
  <si>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</si>
  <si>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</si>
  <si>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</si>
  <si>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</si>
  <si>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</si>
  <si>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</si>
  <si>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</si>
  <si>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</si>
  <si>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</si>
  <si>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</si>
  <si>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</si>
  <si>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</si>
  <si>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</si>
  <si>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</si>
  <si>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</si>
  <si>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</si>
  <si>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</si>
  <si>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</si>
  <si>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</si>
  <si>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</si>
  <si>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</si>
  <si>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</si>
  <si>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</si>
  <si>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</si>
  <si>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</si>
  <si>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</si>
  <si>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</si>
  <si>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</si>
  <si>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</si>
  <si>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</si>
  <si>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</si>
  <si>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</si>
  <si>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</si>
  <si>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</si>
  <si>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</si>
  <si>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</si>
  <si>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</si>
  <si>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</si>
  <si>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</si>
  <si>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</si>
  <si>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</si>
  <si>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</si>
  <si>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</si>
  <si>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</si>
  <si>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</si>
  <si>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</si>
  <si>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</si>
  <si>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</si>
  <si>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</si>
  <si>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</si>
  <si>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</si>
  <si>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</si>
  <si>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</si>
  <si>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</si>
  <si>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</si>
  <si>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</si>
  <si>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</si>
  <si>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</si>
  <si>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</si>
  <si>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</si>
  <si>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</si>
  <si>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</si>
  <si>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</si>
  <si>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</si>
  <si>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</si>
  <si>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</si>
  <si>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</si>
  <si>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</si>
  <si>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</si>
  <si>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</si>
  <si>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</si>
  <si>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</si>
  <si>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</si>
  <si>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</si>
  <si>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</si>
  <si>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</si>
  <si>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</si>
  <si>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</si>
  <si>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</si>
  <si>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</si>
  <si>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</si>
  <si>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</si>
  <si>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</si>
  <si>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</si>
  <si>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</si>
  <si>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</si>
  <si>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</si>
  <si>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</si>
  <si>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</si>
  <si>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</si>
  <si>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</si>
  <si>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</si>
  <si>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</si>
  <si>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</si>
  <si>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</si>
  <si>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</si>
  <si>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</si>
  <si>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</si>
  <si>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</si>
  <si>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</si>
  <si>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</si>
  <si>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</si>
  <si>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</si>
  <si>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</si>
  <si>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</si>
  <si>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</si>
  <si>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</si>
  <si>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</si>
  <si>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</si>
  <si>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</si>
  <si>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</si>
  <si>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</si>
  <si>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</si>
  <si>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</si>
  <si>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</si>
  <si>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</si>
  <si>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</si>
  <si>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</si>
  <si>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</si>
  <si>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</si>
  <si>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</si>
  <si>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</si>
  <si>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</si>
  <si>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</si>
  <si>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</si>
  <si>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</si>
  <si>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</si>
  <si>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</si>
  <si>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</si>
  <si>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</si>
  <si>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</si>
  <si>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</si>
  <si>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</si>
  <si>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</si>
  <si>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</si>
  <si>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</si>
  <si>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</si>
  <si>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</si>
  <si>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</si>
  <si>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</si>
  <si>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</si>
  <si>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</si>
  <si>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</si>
  <si>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</si>
  <si>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</si>
  <si>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</si>
  <si>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</si>
  <si>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</si>
  <si>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</si>
  <si>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</si>
  <si>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</si>
  <si>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</si>
  <si>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</si>
  <si>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</si>
  <si>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</si>
  <si>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</si>
  <si>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</si>
  <si>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</si>
  <si>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</si>
  <si>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</si>
  <si>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</si>
  <si>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</si>
  <si>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</si>
  <si>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</si>
  <si>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</si>
  <si>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</si>
  <si>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</si>
  <si>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</si>
  <si>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</si>
  <si>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</si>
  <si>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</si>
  <si>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</si>
  <si>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</si>
  <si>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</si>
  <si>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</si>
  <si>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</si>
  <si>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</si>
  <si>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</si>
  <si>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</si>
  <si>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</si>
  <si>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</si>
  <si>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</si>
  <si>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</si>
  <si>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</si>
  <si>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</si>
  <si>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</si>
  <si>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</si>
  <si>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</si>
  <si>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</si>
  <si>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</si>
  <si>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</si>
  <si>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</si>
  <si>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</si>
  <si>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</si>
  <si>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</si>
  <si>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</si>
  <si>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</si>
  <si>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</si>
  <si>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</si>
  <si>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</si>
  <si>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</si>
  <si>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</si>
  <si>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</si>
  <si>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</si>
  <si>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</si>
  <si>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</si>
  <si>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</si>
  <si>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</si>
  <si>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</si>
  <si>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</si>
  <si>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</si>
  <si>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</si>
  <si>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</si>
  <si>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</si>
  <si>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</si>
  <si>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</si>
  <si>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</si>
  <si>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</si>
  <si>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</si>
  <si>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</si>
  <si>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</si>
  <si>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</si>
  <si>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</si>
  <si>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</si>
  <si>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</si>
  <si>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</si>
  <si>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</si>
  <si>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</si>
  <si>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</si>
  <si>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</si>
  <si>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</si>
  <si>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</si>
  <si>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</si>
  <si>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</si>
  <si>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</si>
  <si>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</si>
  <si>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</si>
  <si>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</si>
  <si>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</si>
  <si>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</si>
  <si>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</si>
  <si>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</si>
  <si>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</si>
  <si>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</si>
  <si>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</si>
  <si>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</si>
  <si>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</si>
  <si>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</si>
  <si>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</si>
  <si>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</si>
  <si>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</si>
  <si>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</si>
  <si>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</si>
  <si>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</si>
  <si>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</si>
  <si>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</si>
  <si>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</si>
  <si>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</si>
  <si>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</si>
  <si>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</si>
  <si>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</si>
  <si>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</si>
  <si>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</si>
  <si>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</si>
  <si>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</si>
  <si>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</si>
  <si>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</si>
  <si>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</si>
  <si>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</si>
  <si>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</si>
  <si>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</si>
  <si>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</si>
  <si>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</si>
  <si>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</si>
  <si>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</si>
  <si>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</si>
  <si>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</si>
  <si>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</si>
  <si>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</si>
  <si>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</si>
  <si>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</si>
  <si>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</si>
  <si>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</si>
  <si>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</si>
  <si>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</si>
  <si>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</si>
  <si>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</si>
  <si>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</si>
  <si>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</si>
  <si>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</si>
  <si>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</si>
  <si>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</si>
  <si>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</si>
  <si>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</si>
  <si>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</si>
  <si>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</si>
  <si>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</si>
  <si>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</si>
  <si>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</si>
  <si>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</si>
  <si>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</si>
  <si>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</si>
  <si>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</si>
  <si>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</si>
  <si>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</si>
  <si>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</si>
  <si>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</si>
  <si>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</si>
  <si>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</si>
  <si>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</si>
  <si>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</si>
  <si>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</si>
  <si>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</si>
  <si>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</si>
  <si>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</si>
  <si>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</si>
  <si>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</si>
  <si>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</si>
  <si>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</si>
  <si>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</si>
  <si>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</si>
  <si>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</si>
  <si>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</si>
  <si>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</si>
  <si>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</si>
  <si>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</si>
  <si>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</si>
  <si>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</si>
  <si>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</si>
  <si>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</si>
  <si>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</si>
  <si>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</si>
  <si>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</si>
  <si>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</si>
  <si>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</si>
  <si>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</si>
  <si>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</si>
  <si>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</si>
  <si>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</si>
  <si>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</si>
  <si>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</si>
  <si>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</si>
  <si>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</si>
  <si>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</si>
  <si>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</si>
  <si>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</si>
  <si>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</si>
  <si>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</si>
  <si>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</si>
  <si>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</si>
  <si>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</si>
  <si>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</si>
  <si>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</si>
  <si>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</si>
  <si>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</si>
  <si>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</si>
  <si>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</si>
  <si>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</si>
  <si>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</si>
  <si>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</si>
  <si>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</si>
  <si>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</si>
  <si>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</si>
  <si>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</si>
  <si>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</si>
  <si>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</si>
  <si>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</si>
  <si>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</si>
  <si>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</si>
  <si>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</si>
  <si>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</si>
  <si>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</si>
  <si>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</si>
  <si>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</si>
  <si>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</si>
  <si>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</si>
  <si>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</si>
  <si>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</si>
  <si>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</si>
  <si>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</si>
  <si>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</si>
  <si>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</si>
  <si>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</si>
  <si>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</si>
  <si>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</si>
  <si>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</si>
  <si>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</si>
  <si>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</si>
  <si>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</si>
  <si>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</si>
  <si>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</si>
  <si>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</si>
  <si>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</si>
  <si>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</si>
  <si>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</si>
  <si>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</si>
  <si>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</si>
  <si>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</si>
  <si>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</si>
  <si>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</si>
  <si>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</si>
  <si>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</si>
  <si>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</si>
  <si>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</si>
  <si>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</si>
  <si>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</si>
  <si>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</si>
  <si>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</si>
  <si>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</si>
  <si>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</si>
  <si>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</si>
  <si>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</si>
  <si>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</si>
  <si>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</si>
  <si>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</si>
  <si>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</si>
  <si>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</si>
  <si>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</si>
  <si>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</si>
  <si>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</si>
  <si>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</si>
  <si>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</si>
  <si>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</si>
  <si>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</si>
  <si>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</si>
  <si>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</si>
  <si>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</si>
  <si>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</si>
  <si>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</si>
  <si>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</si>
  <si>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</si>
  <si>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</si>
  <si>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</si>
  <si>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</si>
  <si>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</si>
  <si>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</si>
  <si>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</si>
  <si>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</si>
  <si>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</si>
  <si>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</si>
  <si>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</si>
  <si>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</si>
  <si>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</si>
  <si>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</si>
  <si>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</si>
  <si>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</si>
  <si>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</si>
  <si>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</si>
  <si>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</si>
  <si>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</si>
  <si>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</si>
  <si>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</si>
  <si>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</si>
  <si>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</si>
  <si>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</si>
  <si>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</si>
  <si>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</si>
  <si>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</si>
  <si>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</si>
  <si>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</si>
  <si>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</si>
  <si>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</si>
  <si>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</si>
  <si>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</si>
  <si>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</si>
  <si>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</si>
  <si>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</si>
  <si>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</si>
  <si>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</si>
  <si>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</si>
  <si>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</si>
  <si>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</si>
  <si>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</si>
  <si>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</si>
  <si>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</si>
  <si>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</si>
  <si>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</si>
  <si>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</si>
  <si>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</si>
  <si>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</si>
  <si>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</si>
  <si>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</si>
  <si>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</si>
  <si>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</si>
  <si>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</si>
  <si>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</si>
  <si>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</si>
  <si>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</si>
  <si>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</si>
  <si>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</si>
  <si>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</si>
  <si>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</si>
  <si>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</si>
  <si>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</si>
  <si>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</si>
  <si>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</si>
  <si>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</si>
  <si>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</si>
  <si>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</si>
  <si>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</si>
  <si>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</si>
  <si>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</si>
  <si>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</si>
  <si>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</si>
  <si>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</si>
  <si>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</si>
  <si>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</si>
  <si>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</si>
  <si>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</si>
  <si>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</si>
  <si>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</si>
  <si>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</si>
  <si>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</si>
  <si>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</si>
  <si>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</si>
  <si>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</si>
  <si>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</si>
  <si>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</si>
  <si>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</si>
  <si>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</si>
  <si>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</si>
  <si>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</si>
  <si>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</si>
  <si>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</si>
  <si>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</si>
  <si>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</si>
  <si>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</si>
  <si>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</si>
  <si>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</si>
  <si>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</si>
  <si>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</si>
  <si>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</si>
  <si>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</si>
  <si>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</si>
  <si>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</si>
  <si>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</si>
  <si>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</si>
  <si>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</si>
  <si>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</si>
  <si>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</si>
  <si>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</si>
  <si>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</si>
  <si>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</si>
  <si>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</si>
  <si>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</si>
  <si>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</si>
  <si>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</si>
  <si>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</si>
  <si>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</si>
  <si>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</si>
  <si>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</si>
  <si>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</si>
  <si>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</si>
  <si>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</si>
  <si>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</si>
  <si>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</si>
  <si>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</si>
  <si>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</si>
  <si>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</si>
  <si>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</si>
  <si>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</si>
  <si>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</si>
  <si>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</si>
  <si>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</si>
  <si>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</si>
  <si>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</si>
  <si>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</si>
  <si>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</si>
  <si>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</si>
  <si>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</si>
  <si>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</si>
  <si>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</si>
  <si>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</si>
  <si>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</si>
  <si>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</si>
  <si>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</si>
  <si>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</si>
  <si>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</si>
  <si>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</si>
  <si>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</si>
  <si>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</si>
  <si>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</si>
  <si>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</si>
  <si>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</si>
  <si>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</si>
  <si>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</si>
  <si>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</si>
  <si>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</si>
  <si>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</si>
  <si>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</si>
  <si>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</si>
  <si>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</si>
  <si>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</si>
  <si>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</si>
  <si>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</si>
  <si>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</si>
  <si>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</si>
  <si>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</si>
  <si>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</si>
  <si>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</si>
  <si>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</si>
  <si>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</si>
  <si>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</si>
  <si>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</si>
  <si>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</si>
  <si>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</si>
  <si>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</si>
  <si>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</si>
  <si>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</si>
  <si>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</si>
  <si>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</si>
  <si>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</si>
  <si>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</si>
  <si>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</si>
  <si>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</si>
  <si>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</si>
  <si>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</si>
  <si>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</si>
  <si>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</si>
  <si>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</si>
  <si>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</si>
  <si>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</si>
  <si>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</si>
  <si>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</si>
  <si>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</si>
  <si>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</si>
  <si>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</si>
  <si>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</si>
  <si>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</si>
  <si>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</si>
  <si>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</si>
  <si>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</si>
  <si>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</si>
  <si>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</si>
  <si>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</si>
  <si>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</si>
  <si>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</si>
  <si>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</si>
  <si>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</si>
  <si>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</si>
  <si>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</si>
  <si>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</si>
  <si>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</si>
  <si>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</si>
  <si>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</si>
  <si>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</si>
  <si>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</si>
  <si>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</si>
  <si>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</si>
  <si>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</si>
  <si>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</si>
  <si>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</si>
  <si>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</si>
  <si>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</si>
  <si>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</si>
  <si>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</si>
  <si>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</si>
  <si>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</si>
  <si>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</si>
  <si>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</si>
  <si>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</si>
  <si>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</si>
  <si>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</si>
  <si>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</si>
  <si>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</si>
  <si>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</si>
  <si>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</si>
  <si>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</si>
  <si>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</si>
  <si>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</si>
  <si>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</si>
  <si>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</si>
  <si>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</si>
  <si>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</si>
  <si>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</si>
  <si>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</si>
  <si>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</si>
  <si>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</si>
  <si>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</si>
  <si>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</si>
  <si>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</si>
  <si>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</si>
  <si>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</si>
  <si>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</si>
  <si>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</si>
  <si>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</si>
  <si>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</si>
  <si>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</si>
  <si>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</si>
  <si>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</si>
  <si>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</si>
  <si>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</si>
  <si>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</si>
  <si>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</si>
  <si>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</si>
  <si>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</si>
  <si>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</si>
  <si>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</si>
  <si>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</si>
  <si>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</si>
  <si>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</si>
  <si>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</si>
  <si>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</si>
  <si>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</si>
  <si>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</si>
  <si>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</si>
  <si>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</si>
  <si>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</si>
  <si>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</si>
  <si>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</si>
  <si>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</si>
  <si>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</si>
  <si>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</si>
  <si>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</si>
  <si>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</si>
  <si>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</si>
  <si>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</si>
  <si>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</si>
  <si>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</si>
  <si>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</si>
  <si>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</si>
  <si>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</si>
  <si>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</si>
  <si>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</si>
  <si>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</si>
  <si>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</si>
  <si>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</si>
  <si>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</si>
  <si>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</si>
  <si>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</si>
  <si>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</si>
  <si>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</si>
  <si>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</si>
  <si>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</si>
  <si>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</si>
  <si>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</si>
  <si>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</si>
  <si>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</si>
  <si>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</si>
  <si>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</si>
  <si>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</si>
  <si>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</si>
  <si>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</si>
  <si>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</si>
  <si>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</si>
  <si>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</si>
  <si>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</si>
  <si>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</si>
  <si>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</si>
  <si>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</si>
  <si>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</si>
  <si>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</si>
  <si>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</si>
  <si>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</si>
  <si>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</si>
  <si>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</si>
  <si>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</si>
  <si>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</si>
  <si>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</si>
  <si>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</si>
  <si>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</si>
  <si>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</si>
  <si>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</si>
  <si>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</si>
  <si>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</si>
  <si>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</si>
  <si>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</si>
  <si>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</si>
  <si>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</si>
  <si>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</si>
  <si>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</si>
  <si>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</si>
  <si>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</si>
  <si>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</si>
  <si>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</si>
  <si>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</si>
  <si>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</si>
  <si>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</si>
  <si>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</si>
  <si>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</si>
  <si>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</si>
  <si>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</si>
  <si>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</si>
  <si>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</si>
  <si>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</si>
  <si>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</si>
  <si>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</si>
  <si>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</si>
  <si>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</si>
  <si>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</si>
  <si>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</si>
  <si>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</si>
  <si>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</si>
  <si>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</si>
  <si>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</si>
  <si>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</si>
  <si>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</si>
  <si>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</si>
  <si>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</si>
  <si>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</si>
  <si>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</si>
  <si>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</si>
  <si>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</si>
  <si>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</si>
  <si>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</si>
  <si>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</si>
  <si>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</si>
  <si>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</si>
  <si>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</si>
  <si>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</si>
  <si>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</si>
  <si>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</si>
  <si>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</si>
  <si>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</si>
  <si>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</si>
  <si>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</si>
  <si>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</si>
  <si>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</si>
  <si>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</si>
  <si>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</si>
  <si>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</si>
  <si>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</si>
  <si>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</si>
  <si>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</si>
  <si>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</si>
  <si>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</si>
  <si>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</si>
  <si>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</si>
  <si>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</si>
  <si>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</si>
  <si>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</si>
  <si>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</si>
  <si>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</si>
  <si>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</si>
  <si>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</si>
  <si>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</si>
  <si>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</si>
  <si>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</si>
  <si>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</si>
  <si>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</si>
  <si>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</si>
  <si>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</si>
  <si>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</si>
  <si>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</si>
  <si>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</si>
  <si>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</si>
  <si>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</si>
  <si>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</si>
  <si>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</si>
  <si>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</si>
  <si>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</si>
  <si>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</si>
  <si>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</si>
  <si>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</si>
  <si>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</si>
  <si>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</si>
  <si>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</si>
  <si>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</si>
  <si>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</si>
  <si>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</si>
  <si>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</si>
  <si>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</si>
  <si>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</si>
  <si>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</si>
  <si>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</si>
  <si>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</si>
  <si>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</si>
  <si>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</si>
  <si>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</si>
  <si>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</si>
  <si>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</si>
  <si>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</si>
  <si>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</si>
  <si>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</si>
  <si>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</si>
  <si>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</si>
  <si>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</si>
  <si>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</si>
  <si>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</si>
  <si>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</si>
  <si>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</si>
  <si>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</si>
  <si>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</si>
  <si>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</si>
  <si>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</si>
  <si>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</si>
  <si>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</si>
  <si>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</si>
  <si>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</si>
  <si>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</si>
  <si>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</si>
  <si>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</si>
  <si>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</si>
  <si>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</si>
  <si>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</si>
  <si>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</si>
  <si>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</si>
  <si>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</si>
  <si>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</si>
  <si>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</si>
  <si>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</si>
  <si>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</si>
  <si>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</si>
  <si>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</si>
  <si>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</si>
  <si>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</si>
  <si>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</si>
  <si>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</si>
  <si>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</si>
  <si>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</si>
  <si>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</si>
  <si>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</si>
  <si>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</si>
  <si>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</si>
  <si>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</si>
  <si>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</si>
  <si>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</si>
  <si>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</si>
  <si>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</si>
  <si>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</si>
  <si>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</si>
  <si>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</si>
  <si>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</si>
  <si>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</si>
  <si>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</si>
  <si>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</si>
  <si>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</si>
  <si>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</si>
  <si>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</si>
  <si>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</si>
  <si>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</si>
  <si>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</si>
  <si>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</si>
  <si>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</si>
  <si>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</si>
  <si>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</si>
  <si>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</si>
  <si>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</si>
  <si>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</si>
  <si>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</si>
  <si>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</si>
  <si>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</si>
  <si>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</si>
  <si>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</si>
  <si>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</si>
  <si>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</si>
  <si>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</si>
  <si>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</si>
  <si>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</si>
  <si>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</si>
  <si>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</si>
  <si>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</si>
  <si>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</si>
  <si>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</si>
  <si>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</si>
  <si>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</si>
  <si>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</si>
  <si>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</si>
  <si>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</si>
  <si>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</si>
  <si>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</si>
  <si>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</si>
  <si>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</si>
  <si>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</si>
  <si>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</si>
  <si>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</si>
  <si>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</si>
  <si>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</si>
  <si>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</si>
  <si>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</si>
  <si>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</si>
  <si>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</si>
  <si>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</si>
  <si>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</si>
  <si>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</si>
  <si>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</si>
  <si>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</si>
  <si>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</si>
  <si>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</si>
  <si>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</si>
  <si>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</si>
  <si>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</si>
  <si>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</si>
  <si>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</si>
  <si>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</si>
  <si>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</si>
  <si>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</si>
  <si>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</si>
  <si>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</si>
  <si>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</si>
  <si>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</si>
  <si>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</si>
  <si>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</si>
  <si>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</si>
  <si>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</si>
  <si>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</si>
  <si>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</si>
  <si>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</si>
  <si>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</si>
  <si>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</si>
  <si>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</si>
  <si>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</si>
  <si>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</si>
  <si>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</si>
  <si>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</si>
  <si>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</si>
  <si>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</si>
  <si>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</si>
  <si>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</si>
  <si>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</si>
  <si>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</si>
  <si>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</si>
  <si>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</si>
  <si>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</si>
  <si>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</si>
  <si>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</si>
  <si>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</si>
  <si>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</si>
  <si>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</si>
  <si>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</si>
  <si>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</si>
  <si>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</si>
  <si>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</si>
  <si>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</si>
  <si>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</si>
  <si>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</si>
  <si>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</si>
  <si>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</si>
  <si>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</si>
  <si>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</si>
  <si>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</si>
  <si>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</si>
  <si>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</si>
  <si>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</si>
  <si>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</si>
  <si>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</si>
  <si>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</si>
  <si>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</si>
  <si>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</si>
  <si>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</si>
  <si>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</si>
  <si>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</si>
  <si>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</si>
  <si>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</si>
  <si>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</si>
  <si>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</si>
  <si>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</si>
  <si>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</si>
  <si>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</si>
  <si>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</si>
  <si>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</si>
  <si>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</si>
  <si>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</si>
  <si>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</si>
  <si>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</si>
  <si>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</si>
  <si>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</si>
  <si>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</si>
  <si>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</si>
  <si>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</si>
  <si>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</si>
  <si>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</si>
  <si>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</si>
  <si>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</si>
  <si>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</si>
  <si>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</si>
  <si>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</si>
  <si>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</si>
  <si>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</si>
  <si>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</si>
  <si>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</si>
  <si>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</si>
  <si>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</si>
  <si>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</si>
  <si>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</si>
  <si>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</si>
  <si>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</si>
  <si>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</si>
  <si>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</si>
  <si>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</si>
  <si>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</si>
  <si>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</si>
  <si>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</si>
  <si>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</si>
  <si>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</si>
  <si>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</si>
  <si>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</si>
  <si>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</si>
  <si>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</si>
  <si>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</si>
  <si>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</si>
  <si>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</si>
  <si>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</si>
  <si>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</si>
  <si>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</si>
  <si>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</si>
  <si>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</si>
  <si>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</si>
  <si>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</si>
  <si>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</si>
  <si>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</si>
  <si>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</si>
  <si>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</si>
  <si>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</si>
  <si>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</si>
  <si>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</si>
  <si>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</si>
  <si>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</si>
  <si>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</si>
  <si>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</si>
  <si>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</si>
  <si>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</si>
  <si>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</si>
  <si>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</si>
  <si>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</si>
  <si>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</si>
  <si>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</si>
  <si>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</si>
  <si>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</si>
  <si>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</si>
  <si>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</si>
  <si>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</si>
  <si>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</si>
  <si>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</si>
  <si>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</si>
  <si>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</si>
  <si>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</si>
  <si>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</si>
  <si>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</si>
  <si>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</si>
  <si>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</si>
  <si>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</si>
  <si>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</si>
  <si>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</si>
  <si>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</si>
  <si>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</si>
  <si>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</si>
  <si>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</si>
  <si>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</si>
  <si>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</si>
  <si>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</si>
  <si>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</si>
  <si>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</si>
  <si>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</si>
  <si>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</si>
  <si>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</si>
  <si>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</si>
  <si>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</si>
  <si>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</si>
  <si>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</si>
  <si>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</si>
  <si>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</si>
  <si>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</si>
  <si>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</si>
  <si>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</si>
  <si>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</si>
  <si>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</si>
  <si>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</si>
  <si>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</si>
  <si>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</si>
  <si>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</si>
  <si>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</si>
  <si>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</si>
  <si>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</si>
  <si>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</si>
  <si>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</si>
  <si>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</si>
  <si>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</si>
  <si>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</si>
  <si>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</si>
  <si>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</si>
  <si>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</si>
  <si>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</si>
  <si>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</si>
  <si>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</si>
  <si>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</si>
  <si>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</si>
  <si>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</si>
  <si>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</si>
  <si>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</si>
  <si>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</si>
  <si>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</si>
  <si>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</si>
  <si>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</si>
  <si>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</si>
  <si>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</si>
  <si>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</si>
  <si>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</si>
  <si>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</si>
  <si>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</si>
  <si>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</si>
  <si>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</si>
  <si>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</si>
  <si>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</si>
  <si>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</si>
  <si>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</si>
  <si>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</si>
  <si>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</si>
  <si>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</si>
  <si>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</si>
  <si>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</si>
  <si>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</si>
  <si>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</si>
  <si>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</si>
  <si>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</si>
  <si>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</si>
  <si>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</si>
  <si>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</si>
  <si>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</si>
  <si>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</si>
  <si>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</si>
  <si>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</si>
  <si>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</si>
  <si>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</si>
  <si>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</si>
  <si>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</si>
  <si>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</si>
  <si>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</si>
  <si>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</si>
  <si>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</si>
  <si>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</si>
  <si>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</si>
  <si>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</si>
  <si>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</si>
  <si>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</si>
  <si>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</si>
  <si>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</si>
  <si>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</si>
  <si>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</si>
  <si>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</si>
  <si>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</si>
  <si>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</si>
  <si>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</si>
  <si>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</si>
  <si>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</si>
  <si>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</si>
  <si>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</si>
  <si>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</si>
  <si>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</si>
  <si>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</si>
  <si>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</si>
  <si>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</si>
  <si>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</si>
  <si>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</si>
  <si>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</si>
  <si>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</si>
  <si>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</si>
  <si>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</si>
  <si>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</si>
  <si>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</si>
  <si>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</si>
  <si>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</si>
  <si>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</si>
  <si>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</si>
  <si>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</si>
  <si>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</si>
  <si>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</si>
  <si>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</si>
  <si>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</si>
  <si>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</si>
  <si>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</si>
  <si>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</si>
  <si>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</si>
  <si>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</si>
  <si>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</si>
  <si>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</si>
  <si>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</si>
  <si>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</si>
  <si>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</si>
  <si>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</si>
  <si>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</si>
  <si>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</si>
  <si>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</si>
  <si>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</si>
  <si>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</si>
  <si>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</si>
  <si>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</si>
  <si>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</si>
  <si>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</si>
  <si>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</si>
  <si>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</si>
  <si>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</si>
  <si>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</si>
  <si>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</si>
  <si>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</si>
  <si>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</si>
  <si>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</si>
  <si>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</si>
  <si>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</si>
  <si>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</si>
  <si>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</si>
  <si>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</si>
  <si>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</si>
  <si>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</si>
  <si>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</si>
  <si>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</si>
  <si>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</si>
  <si>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</si>
  <si>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</si>
  <si>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</si>
  <si>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</si>
  <si>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</si>
  <si>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</si>
  <si>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</si>
  <si>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</si>
  <si>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</si>
  <si>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</si>
  <si>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</si>
  <si>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</si>
  <si>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</si>
  <si>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</si>
  <si>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</si>
  <si>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</si>
  <si>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</si>
  <si>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</si>
  <si>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</si>
  <si>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</si>
  <si>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</si>
  <si>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</si>
  <si>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</si>
  <si>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</si>
  <si>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</si>
  <si>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</si>
  <si>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</si>
  <si>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</si>
  <si>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</si>
  <si>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</si>
  <si>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</si>
  <si>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</si>
  <si>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</si>
  <si>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</si>
  <si>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</si>
  <si>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</si>
  <si>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</si>
  <si>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</si>
  <si>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</si>
  <si>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</si>
  <si>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</si>
  <si>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</si>
  <si>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</si>
  <si>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</si>
  <si>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</si>
  <si>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</si>
  <si>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</si>
  <si>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</si>
  <si>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</si>
  <si>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</si>
  <si>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</si>
  <si>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</si>
  <si>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</si>
  <si>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</si>
  <si>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</si>
  <si>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</si>
  <si>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</si>
  <si>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</si>
  <si>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</si>
  <si>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</si>
  <si>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</si>
  <si>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</si>
  <si>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</si>
  <si>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</si>
  <si>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</si>
  <si>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</si>
  <si>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</si>
  <si>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</si>
  <si>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</si>
  <si>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</si>
  <si>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</si>
  <si>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</si>
  <si>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</si>
  <si>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</si>
  <si>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</si>
  <si>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</si>
  <si>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</si>
  <si>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</si>
  <si>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</si>
  <si>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</si>
  <si>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</si>
  <si>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</si>
  <si>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</si>
  <si>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</si>
  <si>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</si>
  <si>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</si>
  <si>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</si>
  <si>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</si>
  <si>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</si>
  <si>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</si>
  <si>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</si>
  <si>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</si>
  <si>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</si>
  <si>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</si>
  <si>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</si>
  <si>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</si>
  <si>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</si>
  <si>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</si>
  <si>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</si>
  <si>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</si>
  <si>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</si>
  <si>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</si>
  <si>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</si>
  <si>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</si>
  <si>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</si>
  <si>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</si>
  <si>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</si>
  <si>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</si>
  <si>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</si>
  <si>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</si>
  <si>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</si>
  <si>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</si>
  <si>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</si>
  <si>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</si>
  <si>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</si>
  <si>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</si>
  <si>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</si>
  <si>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</si>
  <si>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</si>
  <si>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</si>
  <si>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</si>
  <si>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</si>
  <si>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</si>
  <si>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</si>
  <si>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</si>
  <si>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</si>
  <si>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</si>
  <si>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</si>
  <si>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</si>
  <si>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</si>
  <si>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</si>
  <si>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</si>
  <si>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</si>
  <si>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</si>
  <si>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</si>
  <si>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</si>
  <si>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</si>
  <si>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</si>
  <si>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</si>
  <si>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</si>
  <si>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</si>
  <si>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</si>
  <si>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</si>
  <si>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</si>
  <si>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</si>
  <si>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</si>
  <si>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</si>
  <si>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</si>
  <si>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</si>
  <si>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</si>
  <si>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</si>
  <si>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</si>
  <si>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</si>
  <si>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</si>
  <si>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</si>
  <si>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</si>
  <si>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</si>
  <si>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</si>
  <si>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</si>
  <si>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</si>
  <si>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</si>
  <si>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</si>
  <si>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</si>
  <si>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</si>
  <si>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</si>
  <si>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</si>
  <si>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</si>
  <si>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</si>
  <si>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</si>
  <si>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</si>
  <si>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</si>
  <si>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</si>
  <si>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</si>
  <si>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</si>
  <si>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</si>
  <si>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</si>
  <si>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</si>
  <si>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</si>
  <si>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</si>
  <si>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</si>
  <si>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</si>
  <si>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</si>
  <si>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</si>
  <si>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</si>
  <si>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</si>
  <si>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</si>
  <si>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</si>
  <si>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</si>
  <si>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</si>
  <si>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</si>
  <si>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</si>
  <si>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</si>
  <si>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</si>
  <si>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</si>
  <si>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</si>
  <si>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</si>
  <si>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</si>
  <si>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</si>
  <si>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</si>
  <si>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</si>
  <si>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</si>
  <si>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</si>
  <si>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</si>
  <si>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</si>
  <si>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</si>
  <si>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</si>
  <si>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</si>
  <si>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</si>
  <si>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</si>
  <si>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</si>
  <si>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</si>
  <si>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</si>
  <si>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</si>
  <si>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</si>
  <si>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</si>
  <si>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</si>
  <si>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</si>
  <si>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</si>
  <si>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</si>
  <si>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</si>
  <si>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</si>
  <si>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</si>
  <si>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</si>
  <si>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</si>
  <si>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</si>
  <si>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</si>
  <si>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</si>
  <si>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</si>
  <si>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</si>
  <si>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</si>
  <si>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</si>
  <si>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</si>
  <si>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</si>
  <si>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</si>
  <si>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</si>
  <si>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</si>
  <si>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</si>
  <si>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</si>
  <si>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</si>
  <si>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</si>
  <si>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</si>
  <si>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</si>
  <si>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</si>
  <si>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</si>
  <si>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</si>
  <si>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</si>
  <si>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</si>
  <si>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</si>
  <si>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</si>
  <si>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</si>
  <si>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</si>
  <si>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</si>
  <si>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</si>
  <si>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</si>
  <si>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</si>
  <si>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</si>
  <si>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</si>
  <si>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</si>
  <si>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</si>
  <si>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</si>
  <si>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</si>
  <si>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</si>
  <si>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</si>
  <si>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</si>
  <si>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</si>
  <si>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</si>
  <si>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</si>
  <si>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</si>
  <si>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</si>
  <si>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</si>
  <si>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</si>
  <si>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</si>
  <si>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</si>
  <si>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</si>
  <si>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</si>
  <si>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</si>
  <si>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</si>
  <si>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</si>
  <si>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</si>
  <si>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</si>
  <si>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</si>
  <si>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</si>
  <si>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</si>
  <si>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</si>
  <si>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</si>
  <si>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</si>
  <si>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</si>
  <si>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</si>
  <si>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</si>
  <si>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</si>
  <si>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</si>
  <si>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</si>
  <si>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</si>
  <si>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</si>
  <si>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</si>
  <si>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</si>
  <si>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</si>
  <si>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</si>
  <si>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</si>
  <si>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</si>
  <si>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</si>
  <si>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</si>
  <si>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</si>
  <si>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</si>
  <si>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</si>
  <si>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</si>
  <si>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</si>
  <si>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</si>
  <si>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</si>
  <si>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</si>
  <si>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</si>
  <si>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</si>
  <si>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</si>
  <si>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</si>
  <si>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</si>
  <si>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</si>
  <si>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</si>
  <si>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</si>
  <si>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</si>
  <si>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</si>
  <si>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</si>
  <si>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</si>
  <si>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</si>
  <si>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</si>
  <si>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</si>
  <si>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</si>
  <si>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</si>
  <si>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</si>
  <si>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</si>
  <si>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</si>
  <si>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</si>
  <si>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</si>
  <si>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</si>
  <si>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</si>
  <si>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</si>
  <si>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</si>
  <si>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</si>
  <si>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</si>
  <si>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</si>
  <si>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</si>
  <si>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</si>
  <si>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</si>
  <si>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</si>
  <si>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</si>
  <si>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</si>
  <si>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</si>
  <si>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</si>
  <si>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</si>
  <si>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</si>
  <si>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</si>
  <si>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</si>
  <si>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</si>
  <si>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</si>
  <si>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</si>
  <si>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</si>
  <si>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</si>
  <si>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</si>
  <si>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</si>
  <si>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</si>
  <si>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</si>
  <si>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</si>
  <si>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</si>
  <si>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</si>
  <si>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</si>
  <si>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</si>
  <si>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</si>
  <si>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</si>
  <si>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</si>
  <si>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</si>
  <si>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</si>
  <si>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</si>
  <si>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</si>
  <si>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</si>
  <si>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</si>
  <si>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</si>
  <si>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</si>
  <si>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</si>
  <si>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</si>
  <si>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</si>
  <si>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</si>
  <si>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</si>
  <si>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</si>
  <si>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</si>
  <si>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</si>
  <si>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</si>
  <si>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</si>
  <si>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</si>
  <si>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</si>
  <si>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</si>
  <si>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</si>
  <si>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</si>
  <si>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</si>
  <si>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</si>
  <si>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</si>
  <si>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</si>
  <si>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</si>
  <si>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</si>
  <si>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</si>
  <si>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</si>
  <si>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</si>
  <si>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</si>
  <si>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</si>
  <si>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</si>
  <si>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</si>
  <si>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</si>
  <si>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</si>
  <si>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</si>
  <si>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</si>
  <si>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</si>
  <si>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</si>
  <si>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</si>
  <si>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</si>
  <si>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</si>
  <si>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</si>
  <si>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</si>
  <si>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</si>
  <si>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</si>
  <si>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</si>
  <si>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</si>
  <si>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</si>
  <si>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</si>
  <si>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</si>
  <si>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</si>
  <si>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</si>
  <si>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</si>
  <si>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</si>
  <si>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</si>
  <si>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</si>
  <si>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</si>
  <si>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</si>
  <si>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</si>
  <si>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</si>
  <si>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</si>
  <si>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</si>
  <si>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</si>
  <si>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</si>
  <si>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</si>
  <si>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</si>
  <si>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</si>
  <si>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</si>
  <si>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</si>
  <si>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</si>
  <si>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</si>
  <si>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</si>
  <si>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</si>
  <si>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</si>
  <si>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</si>
  <si>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</si>
  <si>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</si>
  <si>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</si>
  <si>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</si>
  <si>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</si>
  <si>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</si>
  <si>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</si>
  <si>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</si>
  <si>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</si>
  <si>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</si>
  <si>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</si>
  <si>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</si>
  <si>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</si>
  <si>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</si>
  <si>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</si>
  <si>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</si>
  <si>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</si>
  <si>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</si>
  <si>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</si>
  <si>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</si>
  <si>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</si>
  <si>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</si>
  <si>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</si>
  <si>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</si>
  <si>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</si>
  <si>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</si>
  <si>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</si>
  <si>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</si>
  <si>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</si>
  <si>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</si>
  <si>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</si>
  <si>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</si>
  <si>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</si>
  <si>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</si>
  <si>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</si>
  <si>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</si>
  <si>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</si>
  <si>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</si>
  <si>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</si>
  <si>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</si>
  <si>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</si>
  <si>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</si>
  <si>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</si>
  <si>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</si>
  <si>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</si>
  <si>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</si>
  <si>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</si>
  <si>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</si>
  <si>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</si>
  <si>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</si>
  <si>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</si>
  <si>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</si>
  <si>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</si>
  <si>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</si>
  <si>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</si>
  <si>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</si>
  <si>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</si>
  <si>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</si>
  <si>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</si>
  <si>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</si>
  <si>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</si>
  <si>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</si>
  <si>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</si>
  <si>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</si>
  <si>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</si>
  <si>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</si>
  <si>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</si>
  <si>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</si>
  <si>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</si>
  <si>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</si>
  <si>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</si>
  <si>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</si>
  <si>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</si>
  <si>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</si>
  <si>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</si>
  <si>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</si>
  <si>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</si>
  <si>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</si>
  <si>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</si>
  <si>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</si>
  <si>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</si>
  <si>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</si>
  <si>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</si>
  <si>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</si>
  <si>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</si>
  <si>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</si>
  <si>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</si>
  <si>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</si>
  <si>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</si>
  <si>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</si>
  <si>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</si>
  <si>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</si>
  <si>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</si>
  <si>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</si>
  <si>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</si>
  <si>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</si>
  <si>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</si>
  <si>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</si>
  <si>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</si>
  <si>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</si>
  <si>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</si>
  <si>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</si>
  <si>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</si>
  <si>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</si>
  <si>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</si>
  <si>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</si>
  <si>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</si>
  <si>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</si>
  <si>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</si>
  <si>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</si>
  <si>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</si>
  <si>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</si>
  <si>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</si>
  <si>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</si>
  <si>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</si>
  <si>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</si>
  <si>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</si>
  <si>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</si>
  <si>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</si>
  <si>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</si>
  <si>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</si>
  <si>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</si>
  <si>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</si>
  <si>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</si>
  <si>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</si>
  <si>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</si>
  <si>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</si>
  <si>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</si>
  <si>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</si>
  <si>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</si>
  <si>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</si>
  <si>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</si>
  <si>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</si>
  <si>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</si>
  <si>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</si>
  <si>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</si>
  <si>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</si>
  <si>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</si>
  <si>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</si>
  <si>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</si>
  <si>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</si>
  <si>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</si>
  <si>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</si>
  <si>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</si>
  <si>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</si>
  <si>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</si>
  <si>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</si>
  <si>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</si>
  <si>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</si>
  <si>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</si>
  <si>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</si>
  <si>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</si>
  <si>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</si>
  <si>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</si>
  <si>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</si>
  <si>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</si>
  <si>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</si>
  <si>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</si>
  <si>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</si>
  <si>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</si>
  <si>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</si>
  <si>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</si>
  <si>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</si>
  <si>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</si>
  <si>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</si>
  <si>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</si>
  <si>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</si>
  <si>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</si>
  <si>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</si>
  <si>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</si>
  <si>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</si>
  <si>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</si>
  <si>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</si>
  <si>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</si>
  <si>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</si>
  <si>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</si>
  <si>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</si>
  <si>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</si>
  <si>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</si>
  <si>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</si>
  <si>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</si>
  <si>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</si>
  <si>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</si>
  <si>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</si>
  <si>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</si>
  <si>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</si>
  <si>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</si>
  <si>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</si>
  <si>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</si>
  <si>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</si>
  <si>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</si>
  <si>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</si>
  <si>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</si>
  <si>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</si>
  <si>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</si>
  <si>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</si>
  <si>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</si>
  <si>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</si>
  <si>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</si>
  <si>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</si>
  <si>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</si>
  <si>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</si>
  <si>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</si>
  <si>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</si>
  <si>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</si>
  <si>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</si>
  <si>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</si>
  <si>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</si>
  <si>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</si>
  <si>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</si>
  <si>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</si>
  <si>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</si>
  <si>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</si>
  <si>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</si>
  <si>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</si>
  <si>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</si>
  <si>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</si>
  <si>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</si>
  <si>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</si>
  <si>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</si>
  <si>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</si>
  <si>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</si>
  <si>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</si>
  <si>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</si>
  <si>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</si>
  <si>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</si>
  <si>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</si>
  <si>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</si>
  <si>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</si>
  <si>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</si>
  <si>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</si>
  <si>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</si>
  <si>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</si>
  <si>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</si>
  <si>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</si>
  <si>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</si>
  <si>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</si>
  <si>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</si>
  <si>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</si>
  <si>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</si>
  <si>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</si>
  <si>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</si>
  <si>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</si>
  <si>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</si>
  <si>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</si>
  <si>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</si>
  <si>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</si>
  <si>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</si>
  <si>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</si>
  <si>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</si>
  <si>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</si>
  <si>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</si>
  <si>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</si>
  <si>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</si>
  <si>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</si>
  <si>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</si>
  <si>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</si>
  <si>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</si>
  <si>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</si>
  <si>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</si>
  <si>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</si>
  <si>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</si>
  <si>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</si>
  <si>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</si>
  <si>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</si>
  <si>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</si>
  <si>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</si>
  <si>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</si>
  <si>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</si>
  <si>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</si>
  <si>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</si>
  <si>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</si>
  <si>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</si>
  <si>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</si>
  <si>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</si>
  <si>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</si>
  <si>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</si>
  <si>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</si>
  <si>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</si>
  <si>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</si>
  <si>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</si>
  <si>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</si>
  <si>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</si>
  <si>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</si>
  <si>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</si>
  <si>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</si>
  <si>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</si>
  <si>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</si>
  <si>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</si>
  <si>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</si>
  <si>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</si>
  <si>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</si>
  <si>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</si>
  <si>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</si>
  <si>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</si>
  <si>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</si>
  <si>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</si>
  <si>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</si>
  <si>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</si>
  <si>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</si>
  <si>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</si>
  <si>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</si>
  <si>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</si>
  <si>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</si>
  <si>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</si>
  <si>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</si>
  <si>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</si>
  <si>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</si>
  <si>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</si>
  <si>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</si>
  <si>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</si>
  <si>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</si>
  <si>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</si>
  <si>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</si>
  <si>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</si>
  <si>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</si>
  <si>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</si>
  <si>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</si>
  <si>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</si>
  <si>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</si>
  <si>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</si>
  <si>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</si>
  <si>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</si>
  <si>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</si>
  <si>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</si>
  <si>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</si>
  <si>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</si>
  <si>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</si>
  <si>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</si>
  <si>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</si>
  <si>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</si>
  <si>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</si>
  <si>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</si>
  <si>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</si>
  <si>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</si>
  <si>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</si>
  <si>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</si>
  <si>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</si>
  <si>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</si>
  <si>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</si>
  <si>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</si>
  <si>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</si>
  <si>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</si>
  <si>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</si>
  <si>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</si>
  <si>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</si>
  <si>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</si>
  <si>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</si>
  <si>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</si>
  <si>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</si>
  <si>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</si>
  <si>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</si>
  <si>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</si>
  <si>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</si>
  <si>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</si>
  <si>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</si>
  <si>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</si>
  <si>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</si>
  <si>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</si>
  <si>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</si>
  <si>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</si>
  <si>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</si>
  <si>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</si>
  <si>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</si>
  <si>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</si>
  <si>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</si>
  <si>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</si>
  <si>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</si>
  <si>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</si>
  <si>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</si>
  <si>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</si>
  <si>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</si>
  <si>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</si>
  <si>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</si>
  <si>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</si>
  <si>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</si>
  <si>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</si>
  <si>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</si>
  <si>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</si>
  <si>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</si>
  <si>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</si>
  <si>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</si>
  <si>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</si>
  <si>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</si>
  <si>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</si>
  <si>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</si>
  <si>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</si>
  <si>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</si>
  <si>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</si>
  <si>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</si>
  <si>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</si>
  <si>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</si>
  <si>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</si>
  <si>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</si>
  <si>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</si>
  <si>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</si>
  <si>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</si>
  <si>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</si>
  <si>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</si>
  <si>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</si>
  <si>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</si>
  <si>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</si>
  <si>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</si>
  <si>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</si>
  <si>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</si>
  <si>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</si>
  <si>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</si>
  <si>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</si>
  <si>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</si>
  <si>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</si>
  <si>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</si>
  <si>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</si>
  <si>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</si>
  <si>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</si>
  <si>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</si>
  <si>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</si>
  <si>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</si>
  <si>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</si>
  <si>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</si>
  <si>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</si>
  <si>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</si>
  <si>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</si>
  <si>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</si>
  <si>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</si>
  <si>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</si>
  <si>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</si>
  <si>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</si>
  <si>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</si>
  <si>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</si>
  <si>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</si>
  <si>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</si>
  <si>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</si>
  <si>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</si>
  <si>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</si>
  <si>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</si>
  <si>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</si>
  <si>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</si>
  <si>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</si>
  <si>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</si>
  <si>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</si>
  <si>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</si>
  <si>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</si>
  <si>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</si>
  <si>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</si>
  <si>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</si>
  <si>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</si>
  <si>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</si>
  <si>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</si>
  <si>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</si>
  <si>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</si>
  <si>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</si>
  <si>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</si>
  <si>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</si>
  <si>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</si>
  <si>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</si>
  <si>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</si>
  <si>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</si>
  <si>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</si>
  <si>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</si>
  <si>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</si>
  <si>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</si>
  <si>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</si>
  <si>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</si>
  <si>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</si>
  <si>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</si>
  <si>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</si>
  <si>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</si>
  <si>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</si>
  <si>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</si>
  <si>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</si>
  <si>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</si>
  <si>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</si>
  <si>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</si>
  <si>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</si>
  <si>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</si>
  <si>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</si>
  <si>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</si>
  <si>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</si>
  <si>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</si>
  <si>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</si>
  <si>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</si>
  <si>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</si>
  <si>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</si>
  <si>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</si>
  <si>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</si>
  <si>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</si>
  <si>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</si>
  <si>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</si>
  <si>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</si>
  <si>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</si>
  <si>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</si>
  <si>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</si>
  <si>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</si>
  <si>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</si>
  <si>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</si>
  <si>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</si>
  <si>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</si>
  <si>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</si>
  <si>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</si>
  <si>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</si>
  <si>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</si>
  <si>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</si>
  <si>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</si>
  <si>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</si>
  <si>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</si>
  <si>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</si>
  <si>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</si>
  <si>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</si>
  <si>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</si>
  <si>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</si>
  <si>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</si>
  <si>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</si>
  <si>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</si>
  <si>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</si>
  <si>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</si>
  <si>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</si>
  <si>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</si>
  <si>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</si>
  <si>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</si>
  <si>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</si>
  <si>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</si>
  <si>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</si>
  <si>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</si>
  <si>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</si>
  <si>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</si>
  <si>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</si>
  <si>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</si>
  <si>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</si>
  <si>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</si>
  <si>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</si>
  <si>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</si>
  <si>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</si>
  <si>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</si>
  <si>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</si>
  <si>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</si>
  <si>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</si>
  <si>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</si>
  <si>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</si>
  <si>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</si>
  <si>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</si>
  <si>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</si>
  <si>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</si>
  <si>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</si>
  <si>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</si>
  <si>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</si>
  <si>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</si>
  <si>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</si>
  <si>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</si>
  <si>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</si>
  <si>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</si>
  <si>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</si>
  <si>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</si>
  <si>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</si>
  <si>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</si>
  <si>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</si>
  <si>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</si>
  <si>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</si>
  <si>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</si>
  <si>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</si>
  <si>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</si>
  <si>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</si>
  <si>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</si>
  <si>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</si>
  <si>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</si>
  <si>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</si>
  <si>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</si>
  <si>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</si>
  <si>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</si>
  <si>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</si>
  <si>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</si>
  <si>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</si>
  <si>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</si>
  <si>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</si>
  <si>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</si>
  <si>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</si>
  <si>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</si>
  <si>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</si>
  <si>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</si>
  <si>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</si>
  <si>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</si>
  <si>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</si>
  <si>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</si>
  <si>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</si>
  <si>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</si>
  <si>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</si>
  <si>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</si>
  <si>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</si>
  <si>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</si>
  <si>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</si>
  <si>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</si>
  <si>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</si>
  <si>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</si>
  <si>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</si>
  <si>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</si>
  <si>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</si>
  <si>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</si>
  <si>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</si>
  <si>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</si>
  <si>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</si>
  <si>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</si>
  <si>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</si>
  <si>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</si>
  <si>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</si>
  <si>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</si>
  <si>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</si>
  <si>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</si>
  <si>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</si>
  <si>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</si>
  <si>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</si>
  <si>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</si>
  <si>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</si>
  <si>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</si>
  <si>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</si>
  <si>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</si>
  <si>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</si>
  <si>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</si>
  <si>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</si>
  <si>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</si>
  <si>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</si>
  <si>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</si>
  <si>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</si>
  <si>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</si>
  <si>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</si>
  <si>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</si>
  <si>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</si>
  <si>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</si>
  <si>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</si>
  <si>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</si>
  <si>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</si>
  <si>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</si>
  <si>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</si>
  <si>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</si>
  <si>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</si>
  <si>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</si>
  <si>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</si>
  <si>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</si>
  <si>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</si>
  <si>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</si>
  <si>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</si>
  <si>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</si>
  <si>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</si>
  <si>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</si>
  <si>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</si>
  <si>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</si>
  <si>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</si>
  <si>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</si>
  <si>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</si>
  <si>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</si>
  <si>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</si>
  <si>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</si>
  <si>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</si>
  <si>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</si>
  <si>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</si>
  <si>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</si>
  <si>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</si>
  <si>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</si>
  <si>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</si>
  <si>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</si>
  <si>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</si>
  <si>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</si>
  <si>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</si>
  <si>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</si>
  <si>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</si>
  <si>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</si>
  <si>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</si>
  <si>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</si>
  <si>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</si>
  <si>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</si>
  <si>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</si>
  <si>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</si>
  <si>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</si>
  <si>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</si>
  <si>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</si>
  <si>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</si>
  <si>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</si>
  <si>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</si>
  <si>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</si>
  <si>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</si>
  <si>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</si>
  <si>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</si>
  <si>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</si>
  <si>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</si>
  <si>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</si>
  <si>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</si>
  <si>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</si>
  <si>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</si>
  <si>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</si>
  <si>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</si>
  <si>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</si>
  <si>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</si>
  <si>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</si>
  <si>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</si>
  <si>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</si>
  <si>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</si>
  <si>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</si>
  <si>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</si>
  <si>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</si>
  <si>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</si>
  <si>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</si>
  <si>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</si>
  <si>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</si>
  <si>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</si>
  <si>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</si>
  <si>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</si>
  <si>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</si>
  <si>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</si>
  <si>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</si>
  <si>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</si>
  <si>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</si>
  <si>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</si>
  <si>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</si>
  <si>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</si>
  <si>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</si>
  <si>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</si>
  <si>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</si>
  <si>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</si>
  <si>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</si>
  <si>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</si>
  <si>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</si>
  <si>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</si>
  <si>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</si>
  <si>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</si>
  <si>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</si>
  <si>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</si>
  <si>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</si>
  <si>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</si>
  <si>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</si>
  <si>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</si>
  <si>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</si>
  <si>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</si>
  <si>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</si>
  <si>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</si>
  <si>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</si>
  <si>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</si>
  <si>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</si>
  <si>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</si>
  <si>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</si>
  <si>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</si>
  <si>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</si>
  <si>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</si>
  <si>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</si>
  <si>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</si>
  <si>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</si>
  <si>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</si>
  <si>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</si>
  <si>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</si>
  <si>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</si>
  <si>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</si>
  <si>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</si>
  <si>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</si>
  <si>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</si>
  <si>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</si>
  <si>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</si>
  <si>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</si>
  <si>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</si>
  <si>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</si>
  <si>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</si>
  <si>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</si>
  <si>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</si>
  <si>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</si>
  <si>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</si>
  <si>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</si>
  <si>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</si>
  <si>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</si>
  <si>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</si>
  <si>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</si>
  <si>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</si>
  <si>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</si>
  <si>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</si>
  <si>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</si>
  <si>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</si>
  <si>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</si>
  <si>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</si>
  <si>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</si>
  <si>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</si>
  <si>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</si>
  <si>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</si>
  <si>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</si>
  <si>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</si>
  <si>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</si>
  <si>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</si>
  <si>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</si>
  <si>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</si>
  <si>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</si>
  <si>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</si>
  <si>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</si>
  <si>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</si>
  <si>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</si>
  <si>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</si>
  <si>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</si>
  <si>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</si>
  <si>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</si>
  <si>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</si>
  <si>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</si>
  <si>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</si>
  <si>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</si>
  <si>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</si>
  <si>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</si>
  <si>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</si>
  <si>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</si>
  <si>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</si>
  <si>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</si>
  <si>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</si>
  <si>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</si>
  <si>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</si>
  <si>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</si>
  <si>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</si>
  <si>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</si>
  <si>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</si>
  <si>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</si>
  <si>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</si>
  <si>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</si>
  <si>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</si>
  <si>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</si>
  <si>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</si>
  <si>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</si>
  <si>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</si>
  <si>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</si>
  <si>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</si>
  <si>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</si>
  <si>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</si>
  <si>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</si>
  <si>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</si>
  <si>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</si>
  <si>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</si>
  <si>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</si>
  <si>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</si>
  <si>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</si>
  <si>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</si>
  <si>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</si>
  <si>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</si>
  <si>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</si>
  <si>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</si>
  <si>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</si>
  <si>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</si>
  <si>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</si>
  <si>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</si>
  <si>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</si>
  <si>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</si>
  <si>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</si>
  <si>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</si>
  <si>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</si>
  <si>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</si>
  <si>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</si>
  <si>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</si>
  <si>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</si>
  <si>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</si>
  <si>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</si>
  <si>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</si>
  <si>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</si>
  <si>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</si>
  <si>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</si>
  <si>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</si>
  <si>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</si>
  <si>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</si>
  <si>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</si>
  <si>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</si>
  <si>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</si>
  <si>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</si>
  <si>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</si>
  <si>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</si>
  <si>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</si>
  <si>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</si>
  <si>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</si>
  <si>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</si>
  <si>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</si>
  <si>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</si>
  <si>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</si>
  <si>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</si>
  <si>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</si>
  <si>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</si>
  <si>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</si>
  <si>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</si>
  <si>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</si>
  <si>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</si>
  <si>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</si>
  <si>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</si>
  <si>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</si>
  <si>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</si>
  <si>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</si>
  <si>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</si>
  <si>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</si>
  <si>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</si>
  <si>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</si>
  <si>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</si>
  <si>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</si>
  <si>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</si>
  <si>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</si>
  <si>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</si>
  <si>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</si>
  <si>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</si>
  <si>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</si>
  <si>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</si>
  <si>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</si>
  <si>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</si>
  <si>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</si>
  <si>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</si>
  <si>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</si>
  <si>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</si>
  <si>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</si>
  <si>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</si>
  <si>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</si>
  <si>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</si>
  <si>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</si>
  <si>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</si>
  <si>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</si>
  <si>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</si>
  <si>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</si>
  <si>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</si>
  <si>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</si>
  <si>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</si>
  <si>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</si>
  <si>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</si>
  <si>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</si>
  <si>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</si>
  <si>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</si>
  <si>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</si>
  <si>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</si>
  <si>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</si>
  <si>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</si>
  <si>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</si>
  <si>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</si>
  <si>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</si>
  <si>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</si>
  <si>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</si>
  <si>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</si>
  <si>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</si>
  <si>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</si>
  <si>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</si>
  <si>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</si>
  <si>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</si>
  <si>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</si>
  <si>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</si>
  <si>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</si>
  <si>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</si>
  <si>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</si>
  <si>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</si>
  <si>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</si>
  <si>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</si>
  <si>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</si>
  <si>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</si>
  <si>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</si>
  <si>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</si>
  <si>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</si>
  <si>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</si>
  <si>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</si>
  <si>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</si>
  <si>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</si>
  <si>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</si>
  <si>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</si>
  <si>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</si>
  <si>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</si>
  <si>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</si>
  <si>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</si>
  <si>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</si>
  <si>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</si>
  <si>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</si>
  <si>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</si>
  <si>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</si>
  <si>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</si>
  <si>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</si>
  <si>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</si>
  <si>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</si>
  <si>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</si>
  <si>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</si>
  <si>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</si>
  <si>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</si>
  <si>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</si>
  <si>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</si>
  <si>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</si>
  <si>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</si>
  <si>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</si>
  <si>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</si>
  <si>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</si>
  <si>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</si>
  <si>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</si>
  <si>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</si>
  <si>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</si>
  <si>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</si>
  <si>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</si>
  <si>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</si>
  <si>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</si>
  <si>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</si>
  <si>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</si>
  <si>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</si>
  <si>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</si>
  <si>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</si>
  <si>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</si>
  <si>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</si>
  <si>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</si>
  <si>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</si>
  <si>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</si>
  <si>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</si>
  <si>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</si>
  <si>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</si>
  <si>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</si>
  <si>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</si>
  <si>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</si>
  <si>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</si>
  <si>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</si>
  <si>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</si>
  <si>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</si>
  <si>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</si>
  <si>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</si>
  <si>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</si>
  <si>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</si>
  <si>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</si>
  <si>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</si>
  <si>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</si>
  <si>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</si>
  <si>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</si>
  <si>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</si>
  <si>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</si>
  <si>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</si>
  <si>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</si>
  <si>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</si>
  <si>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</si>
  <si>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</si>
  <si>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</si>
  <si>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</si>
  <si>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</si>
  <si>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</si>
  <si>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</si>
  <si>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</si>
  <si>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</si>
  <si>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</si>
  <si>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</si>
  <si>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</si>
  <si>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</si>
  <si>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</si>
  <si>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</si>
  <si>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</si>
  <si>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</si>
  <si>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</si>
  <si>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</si>
  <si>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</si>
  <si>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</si>
  <si>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</si>
  <si>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</si>
  <si>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</si>
  <si>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</si>
  <si>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</si>
  <si>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</si>
  <si>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</si>
  <si>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</si>
  <si>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</si>
  <si>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</si>
  <si>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</si>
  <si>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</si>
  <si>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</si>
  <si>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</si>
  <si>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</si>
  <si>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</si>
  <si>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</si>
  <si>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</si>
  <si>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</si>
  <si>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</si>
  <si>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</si>
  <si>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</si>
  <si>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</si>
  <si>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</si>
  <si>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</si>
  <si>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</si>
  <si>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</si>
  <si>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</si>
  <si>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</si>
  <si>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</si>
  <si>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</si>
  <si>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</si>
  <si>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</si>
  <si>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</si>
  <si>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</si>
  <si>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</si>
  <si>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</si>
  <si>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</si>
  <si>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</si>
  <si>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</si>
  <si>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</si>
  <si>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</si>
  <si>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</si>
  <si>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</si>
  <si>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</si>
  <si>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</si>
  <si>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</si>
  <si>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</si>
  <si>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</si>
  <si>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</si>
  <si>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</si>
  <si>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</si>
  <si>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</si>
  <si>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</si>
  <si>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</si>
  <si>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</si>
  <si>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</si>
  <si>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</si>
  <si>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</si>
  <si>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</si>
  <si>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</si>
  <si>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</si>
  <si>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</si>
  <si>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</si>
  <si>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</si>
  <si>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</si>
  <si>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</si>
  <si>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</si>
  <si>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</si>
  <si>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</si>
  <si>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</si>
  <si>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</si>
  <si>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</si>
  <si>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</si>
  <si>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</si>
  <si>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</si>
  <si>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</si>
  <si>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</si>
  <si>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</si>
  <si>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</si>
  <si>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</si>
  <si>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</si>
  <si>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</si>
  <si>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</si>
  <si>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</si>
  <si>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</si>
  <si>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</si>
  <si>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</si>
  <si>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</si>
  <si>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</si>
  <si>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</si>
  <si>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</si>
  <si>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</si>
  <si>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</si>
  <si>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</si>
  <si>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</si>
  <si>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</si>
  <si>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</si>
  <si>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</si>
  <si>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</si>
  <si>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</si>
  <si>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</si>
  <si>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</si>
  <si>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</si>
  <si>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</si>
  <si>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</si>
  <si>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</si>
  <si>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</si>
  <si>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</si>
  <si>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</si>
  <si>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</si>
  <si>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</si>
  <si>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</si>
  <si>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</si>
  <si>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</si>
  <si>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</si>
  <si>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</si>
  <si>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</si>
  <si>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</si>
  <si>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</si>
  <si>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</si>
  <si>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</si>
  <si>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</si>
  <si>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</si>
  <si>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</si>
  <si>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</si>
  <si>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</si>
  <si>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</si>
  <si>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</si>
  <si>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</si>
  <si>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</si>
  <si>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</si>
  <si>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</si>
  <si>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</si>
  <si>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</si>
  <si>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</si>
  <si>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</si>
  <si>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</si>
  <si>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</si>
  <si>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</si>
  <si>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</si>
  <si>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</si>
  <si>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</si>
  <si>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</si>
  <si>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</si>
  <si>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</si>
  <si>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</si>
  <si>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</si>
  <si>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</si>
  <si>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</si>
  <si>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</si>
  <si>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</si>
  <si>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</si>
  <si>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</si>
  <si>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</si>
  <si>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</si>
  <si>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</si>
  <si>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</si>
  <si>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</si>
  <si>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</si>
  <si>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</si>
  <si>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</si>
  <si>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</si>
  <si>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</si>
  <si>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</si>
  <si>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</si>
  <si>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</si>
  <si>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</si>
  <si>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</si>
  <si>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</si>
  <si>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</si>
  <si>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</si>
  <si>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</si>
  <si>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</si>
  <si>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</si>
  <si>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</si>
  <si>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</si>
  <si>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</si>
  <si>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</si>
  <si>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</si>
  <si>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</si>
  <si>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</si>
  <si>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</si>
  <si>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</si>
  <si>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</si>
  <si>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</si>
  <si>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</si>
  <si>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</si>
  <si>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</si>
  <si>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</si>
  <si>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</si>
  <si>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</si>
  <si>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</si>
  <si>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</si>
  <si>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</si>
  <si>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</si>
  <si>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</si>
  <si>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</si>
  <si>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</si>
  <si>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</si>
  <si>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</si>
  <si>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</si>
  <si>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</si>
  <si>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</si>
  <si>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</si>
  <si>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</si>
  <si>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</si>
  <si>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</si>
  <si>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</si>
  <si>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</si>
  <si>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</si>
  <si>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</si>
  <si>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</si>
  <si>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</si>
  <si>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</si>
  <si>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</si>
  <si>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</si>
  <si>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</si>
  <si>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</si>
  <si>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</si>
  <si>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</si>
  <si>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</si>
  <si>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</si>
  <si>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</si>
  <si>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</si>
  <si>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</si>
  <si>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</si>
  <si>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</si>
  <si>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</si>
  <si>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</si>
  <si>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</si>
  <si>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</si>
  <si>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</si>
  <si>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</si>
  <si>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</si>
  <si>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</si>
  <si>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</si>
  <si>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</si>
  <si>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</si>
  <si>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</si>
  <si>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</si>
  <si>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</si>
  <si>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</si>
  <si>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</si>
  <si>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</si>
  <si>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</si>
  <si>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</si>
  <si>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</si>
  <si>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</si>
  <si>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</si>
  <si>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</si>
  <si>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</si>
  <si>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</si>
  <si>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</si>
  <si>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</si>
  <si>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</si>
  <si>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</si>
  <si>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</si>
  <si>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</si>
  <si>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</si>
  <si>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</si>
  <si>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</si>
  <si>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</si>
  <si>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</si>
  <si>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</si>
  <si>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</si>
  <si>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</si>
  <si>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</si>
  <si>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</si>
  <si>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</si>
  <si>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</si>
  <si>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</si>
  <si>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</si>
  <si>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</si>
  <si>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</si>
  <si>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</si>
  <si>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</si>
  <si>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</si>
  <si>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</si>
  <si>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</si>
  <si>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</si>
  <si>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</si>
  <si>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</si>
  <si>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</si>
  <si>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</si>
  <si>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</si>
  <si>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</si>
  <si>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</si>
  <si>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</si>
  <si>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</si>
  <si>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</si>
  <si>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</si>
  <si>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</si>
  <si>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</si>
  <si>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</si>
  <si>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</si>
  <si>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</si>
  <si>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</si>
  <si>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</si>
  <si>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</si>
  <si>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</si>
  <si>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</si>
  <si>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</si>
  <si>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</si>
  <si>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</si>
  <si>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</si>
  <si>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</si>
  <si>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</si>
  <si>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</si>
  <si>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</si>
  <si>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</si>
  <si>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</si>
  <si>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</si>
  <si>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</si>
  <si>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</si>
  <si>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</si>
  <si>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</si>
  <si>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</si>
  <si>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</si>
  <si>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</si>
  <si>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</si>
  <si>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</si>
  <si>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</si>
  <si>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</si>
  <si>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</si>
  <si>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</si>
  <si>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</si>
  <si>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</si>
  <si>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</si>
  <si>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</si>
  <si>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</si>
  <si>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</si>
  <si>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</si>
  <si>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</si>
  <si>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</si>
  <si>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</si>
  <si>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</si>
  <si>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</si>
  <si>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</si>
  <si>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</si>
  <si>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</si>
  <si>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</si>
  <si>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</si>
  <si>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</si>
  <si>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</si>
  <si>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</si>
  <si>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</si>
  <si>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</si>
  <si>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</si>
  <si>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</si>
  <si>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</si>
  <si>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</si>
  <si>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</si>
  <si>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</si>
  <si>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</si>
  <si>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</si>
  <si>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</si>
  <si>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</si>
  <si>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</si>
  <si>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</si>
  <si>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</si>
  <si>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</si>
  <si>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</si>
  <si>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</si>
  <si>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</si>
  <si>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</si>
  <si>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</si>
  <si>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</si>
  <si>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</si>
  <si>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</si>
  <si>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</si>
  <si>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</si>
  <si>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</si>
  <si>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</si>
  <si>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</si>
  <si>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</si>
  <si>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</si>
  <si>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</si>
  <si>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</si>
  <si>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</si>
  <si>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</si>
  <si>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</si>
  <si>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</si>
  <si>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</si>
  <si>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</si>
  <si>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</si>
  <si>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</si>
  <si>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</si>
  <si>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</si>
  <si>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</si>
  <si>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</si>
  <si>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</si>
  <si>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</si>
  <si>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</si>
  <si>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</si>
  <si>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</si>
  <si>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</si>
  <si>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</si>
  <si>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</si>
  <si>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</si>
  <si>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</si>
  <si>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</si>
  <si>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</si>
  <si>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</si>
  <si>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</si>
  <si>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</si>
  <si>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</si>
  <si>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</si>
  <si>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</si>
  <si>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</si>
  <si>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</si>
  <si>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</si>
  <si>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</si>
  <si>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</si>
  <si>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</si>
  <si>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</si>
  <si>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</si>
  <si>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</si>
  <si>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</si>
  <si>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</si>
  <si>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</si>
  <si>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</si>
  <si>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</si>
  <si>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</si>
  <si>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</si>
  <si>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</si>
  <si>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</si>
  <si>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</si>
  <si>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</si>
  <si>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</si>
  <si>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</si>
  <si>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</si>
  <si>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</si>
  <si>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</si>
  <si>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</si>
  <si>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</si>
  <si>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</si>
  <si>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</si>
  <si>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</si>
  <si>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</si>
  <si>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</si>
  <si>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</si>
  <si>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</si>
  <si>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</si>
  <si>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</si>
  <si>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</si>
  <si>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</si>
  <si>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</si>
  <si>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</si>
  <si>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</si>
  <si>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</si>
  <si>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</si>
  <si>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</si>
  <si>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</si>
  <si>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</si>
  <si>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</si>
  <si>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</si>
  <si>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</si>
  <si>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</si>
  <si>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</si>
  <si>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</si>
  <si>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</si>
  <si>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</si>
  <si>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</si>
  <si>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</si>
  <si>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</si>
  <si>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</si>
  <si>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</si>
  <si>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</si>
  <si>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</si>
  <si>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</si>
  <si>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</si>
  <si>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</si>
  <si>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</si>
  <si>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</si>
  <si>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</si>
  <si>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</si>
  <si>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</si>
  <si>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</si>
  <si>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</si>
  <si>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</si>
  <si>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</si>
  <si>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</si>
  <si>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</si>
  <si>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</si>
  <si>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</si>
  <si>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</si>
  <si>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</si>
  <si>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</si>
  <si>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</si>
  <si>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</si>
  <si>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</si>
  <si>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</si>
  <si>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</si>
  <si>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</si>
  <si>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</si>
  <si>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</si>
  <si>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</si>
  <si>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</si>
  <si>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</si>
  <si>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</si>
  <si>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</si>
  <si>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</si>
  <si>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</si>
  <si>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</si>
  <si>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</si>
  <si>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</si>
  <si>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</si>
  <si>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</si>
  <si>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</si>
  <si>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</si>
  <si>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</si>
  <si>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</si>
  <si>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</si>
  <si>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</si>
  <si>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</si>
  <si>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</si>
  <si>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</si>
  <si>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</si>
  <si>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</si>
  <si>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</si>
  <si>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</si>
  <si>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</si>
  <si>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</si>
  <si>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</si>
  <si>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</si>
  <si>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</si>
  <si>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</si>
  <si>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</si>
  <si>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</si>
  <si>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</si>
  <si>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</si>
  <si>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</si>
  <si>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</si>
  <si>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</si>
  <si>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</si>
  <si>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</si>
  <si>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</si>
  <si>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</si>
  <si>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</si>
  <si>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</si>
  <si>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</si>
  <si>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</si>
  <si>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</si>
  <si>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</si>
  <si>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</si>
  <si>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</si>
  <si>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</si>
  <si>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</si>
  <si>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</si>
  <si>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</si>
  <si>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</si>
  <si>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</si>
  <si>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</si>
  <si>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</si>
  <si>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</si>
  <si>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</si>
  <si>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</si>
  <si>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</si>
  <si>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</si>
  <si>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</si>
  <si>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</si>
  <si>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</si>
  <si>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</si>
  <si>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</si>
  <si>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</si>
  <si>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</si>
  <si>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</si>
  <si>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</si>
  <si>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</si>
  <si>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</si>
  <si>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</si>
  <si>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</si>
  <si>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</si>
  <si>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</si>
  <si>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</si>
  <si>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</si>
  <si>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</si>
  <si>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</si>
  <si>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</si>
  <si>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</si>
  <si>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</si>
  <si>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</si>
  <si>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</si>
  <si>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</si>
  <si>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</si>
  <si>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</si>
  <si>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</si>
  <si>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</si>
  <si>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</si>
  <si>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</si>
  <si>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</si>
  <si>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</si>
  <si>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</si>
  <si>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</si>
  <si>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</si>
  <si>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</si>
  <si>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</si>
  <si>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</si>
  <si>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</si>
  <si>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</si>
  <si>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</si>
  <si>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</si>
  <si>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</si>
  <si>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</si>
  <si>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</si>
  <si>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</si>
  <si>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</si>
  <si>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</si>
  <si>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</si>
  <si>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</si>
  <si>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</si>
  <si>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</si>
  <si>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</si>
  <si>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</si>
  <si>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</si>
  <si>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</si>
  <si>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</si>
  <si>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</si>
  <si>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</si>
  <si>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</si>
  <si>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</si>
  <si>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</si>
  <si>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</si>
  <si>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</si>
  <si>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</si>
  <si>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</si>
  <si>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</si>
  <si>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</si>
  <si>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</si>
  <si>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</si>
  <si>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</si>
  <si>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</si>
  <si>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</si>
  <si>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</si>
  <si>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</si>
  <si>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</si>
  <si>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</si>
  <si>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</si>
  <si>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</si>
  <si>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</si>
  <si>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</si>
  <si>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</si>
  <si>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</si>
  <si>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</si>
  <si>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</si>
  <si>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</si>
  <si>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</si>
  <si>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</si>
  <si>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</si>
  <si>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</si>
  <si>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</si>
  <si>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</si>
  <si>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</si>
  <si>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</si>
  <si>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</si>
  <si>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</si>
  <si>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</si>
  <si>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</si>
  <si>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</si>
  <si>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</si>
  <si>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</si>
  <si>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</si>
  <si>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</si>
  <si>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</si>
  <si>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</si>
  <si>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</si>
  <si>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</si>
  <si>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</si>
  <si>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</si>
  <si>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</si>
  <si>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</si>
  <si>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</si>
  <si>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</si>
  <si>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</si>
  <si>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</si>
  <si>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</si>
  <si>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</si>
  <si>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</si>
  <si>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</si>
  <si>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</si>
  <si>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</si>
  <si>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</si>
  <si>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</si>
  <si>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</si>
  <si>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</si>
  <si>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</si>
  <si>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</si>
  <si>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</si>
  <si>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</si>
  <si>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</si>
  <si>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</si>
  <si>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</si>
  <si>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</si>
  <si>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</si>
  <si>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</si>
  <si>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</si>
  <si>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</si>
  <si>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</si>
  <si>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</si>
  <si>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</si>
  <si>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</si>
  <si>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</si>
  <si>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</si>
  <si>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</si>
  <si>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</si>
  <si>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</si>
  <si>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</si>
  <si>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</si>
  <si>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</si>
  <si>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</si>
  <si>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</si>
  <si>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</si>
  <si>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</si>
  <si>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</si>
  <si>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</si>
  <si>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</si>
  <si>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</si>
  <si>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</si>
  <si>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</si>
  <si>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</si>
  <si>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</si>
  <si>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</si>
  <si>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</si>
  <si>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</si>
  <si>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</si>
  <si>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</si>
  <si>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</si>
  <si>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</si>
  <si>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</si>
  <si>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</si>
  <si>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</si>
  <si>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</si>
  <si>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</si>
  <si>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</si>
  <si>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</si>
  <si>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</si>
  <si>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</si>
  <si>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</si>
  <si>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</si>
  <si>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</si>
  <si>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</si>
  <si>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</si>
  <si>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</si>
  <si>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</si>
  <si>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</si>
  <si>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</si>
  <si>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</si>
  <si>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</si>
  <si>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</si>
  <si>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</si>
  <si>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</si>
  <si>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</si>
  <si>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</si>
  <si>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</si>
  <si>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</si>
  <si>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</si>
  <si>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</si>
  <si>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</si>
  <si>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</si>
  <si>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</si>
  <si>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</si>
  <si>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</si>
  <si>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</si>
  <si>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</si>
  <si>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</si>
  <si>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</si>
  <si>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</si>
  <si>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</si>
  <si>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</si>
  <si>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</si>
  <si>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</si>
  <si>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</si>
  <si>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</si>
  <si>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</si>
  <si>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</si>
  <si>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</si>
  <si>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</si>
  <si>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</si>
  <si>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</si>
  <si>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</si>
  <si>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</si>
  <si>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</si>
  <si>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</si>
  <si>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</si>
  <si>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</si>
  <si>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</si>
  <si>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</si>
  <si>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</si>
  <si>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</si>
  <si>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</si>
  <si>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</si>
  <si>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</si>
  <si>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</si>
  <si>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</si>
  <si>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</si>
  <si>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</si>
  <si>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</si>
  <si>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</si>
  <si>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</si>
  <si>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</si>
  <si>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</si>
  <si>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</si>
  <si>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</si>
  <si>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</si>
  <si>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</si>
  <si>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</si>
  <si>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</si>
  <si>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</si>
  <si>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</si>
  <si>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</si>
  <si>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</si>
  <si>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</si>
  <si>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</si>
  <si>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</si>
  <si>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</si>
  <si>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</si>
  <si>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</si>
  <si>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</si>
  <si>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</si>
  <si>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</si>
  <si>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</si>
  <si>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</si>
  <si>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</si>
  <si>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</si>
  <si>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</si>
  <si>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</si>
  <si>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</si>
  <si>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</si>
  <si>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</si>
  <si>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</si>
  <si>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</si>
  <si>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</si>
  <si>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</si>
  <si>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</si>
  <si>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</si>
  <si>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</si>
  <si>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</si>
  <si>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</si>
  <si>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</si>
  <si>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</si>
  <si>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</si>
  <si>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</si>
  <si>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</si>
  <si>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</si>
  <si>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</si>
  <si>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</si>
  <si>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</si>
  <si>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</si>
  <si>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</si>
  <si>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</si>
  <si>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</si>
  <si>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</si>
  <si>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</si>
  <si>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</si>
  <si>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</si>
  <si>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</si>
  <si>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</si>
  <si>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</si>
  <si>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</si>
  <si>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</si>
  <si>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</si>
  <si>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</si>
  <si>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</si>
  <si>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</si>
  <si>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</si>
  <si>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</si>
  <si>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</si>
  <si>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</si>
  <si>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</si>
  <si>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</si>
  <si>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</si>
  <si>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</si>
  <si>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</si>
  <si>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</si>
  <si>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</si>
  <si>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</si>
  <si>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</si>
  <si>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</si>
  <si>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</si>
  <si>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</si>
  <si>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</si>
  <si>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</si>
  <si>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</si>
  <si>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</si>
  <si>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</si>
  <si>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</si>
  <si>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</si>
  <si>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</si>
  <si>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</si>
  <si>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</si>
  <si>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</si>
  <si>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</si>
  <si>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</si>
  <si>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</si>
  <si>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</si>
  <si>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</si>
  <si>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</si>
  <si>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</si>
  <si>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</si>
  <si>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</si>
  <si>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</si>
  <si>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</si>
  <si>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</si>
  <si>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</si>
  <si>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</si>
  <si>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</si>
  <si>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</si>
  <si>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</si>
  <si>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</si>
  <si>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</si>
  <si>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</si>
  <si>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</si>
  <si>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</si>
  <si>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</si>
  <si>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</si>
  <si>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</si>
  <si>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</si>
  <si>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</si>
  <si>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</si>
  <si>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</si>
  <si>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</si>
  <si>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</si>
  <si>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</si>
  <si>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</si>
  <si>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</si>
  <si>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</si>
  <si>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</si>
  <si>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</si>
  <si>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</si>
  <si>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</si>
  <si>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</si>
  <si>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</si>
  <si>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</si>
  <si>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</si>
  <si>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</si>
  <si>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</si>
  <si>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</si>
  <si>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</si>
  <si>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</si>
  <si>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</si>
  <si>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</si>
  <si>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</si>
  <si>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</si>
  <si>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</si>
  <si>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</si>
  <si>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</si>
  <si>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</si>
  <si>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</si>
  <si>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</si>
  <si>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</si>
  <si>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</si>
  <si>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</si>
  <si>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</si>
  <si>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</si>
  <si>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</si>
  <si>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</si>
  <si>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</si>
  <si>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</si>
  <si>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</si>
  <si>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</si>
  <si>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</si>
  <si>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</si>
  <si>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</si>
  <si>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</si>
  <si>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</si>
  <si>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</si>
  <si>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</si>
  <si>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</si>
  <si>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</si>
  <si>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</si>
  <si>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</si>
  <si>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</si>
  <si>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</si>
  <si>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</si>
  <si>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</si>
  <si>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</si>
  <si>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</si>
  <si>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</si>
  <si>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</si>
  <si>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</si>
  <si>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</si>
  <si>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</si>
  <si>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</si>
  <si>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</si>
  <si>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</si>
  <si>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</si>
  <si>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</si>
  <si>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</si>
  <si>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</si>
  <si>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</si>
  <si>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</si>
  <si>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</si>
  <si>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</si>
  <si>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</si>
  <si>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</si>
  <si>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</si>
  <si>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</si>
  <si>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</si>
  <si>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</si>
  <si>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</si>
  <si>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</si>
  <si>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</si>
  <si>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</si>
  <si>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</si>
  <si>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</si>
  <si>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</si>
  <si>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</si>
  <si>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</si>
  <si>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</si>
  <si>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</si>
  <si>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</si>
  <si>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</si>
  <si>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</si>
  <si>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</si>
  <si>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</si>
  <si>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</si>
  <si>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</si>
  <si>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</si>
  <si>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</si>
  <si>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</si>
  <si>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</si>
  <si>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</si>
  <si>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</si>
  <si>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</si>
  <si>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</si>
  <si>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</si>
  <si>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</si>
  <si>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</si>
  <si>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</si>
  <si>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</si>
  <si>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</si>
  <si>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</si>
  <si>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</si>
  <si>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</si>
  <si>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</si>
  <si>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</si>
  <si>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</si>
  <si>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</si>
  <si>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</si>
  <si>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</si>
  <si>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</si>
  <si>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</si>
  <si>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</si>
  <si>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</si>
  <si>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</si>
  <si>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</si>
  <si>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</si>
  <si>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</si>
  <si>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</si>
  <si>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</si>
  <si>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</si>
  <si>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</si>
  <si>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</si>
  <si>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</si>
  <si>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</si>
  <si>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</si>
  <si>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</si>
  <si>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</si>
  <si>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</si>
  <si>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</si>
  <si>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</si>
  <si>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</si>
  <si>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</si>
  <si>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</si>
  <si>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</si>
  <si>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</si>
  <si>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</si>
  <si>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</si>
  <si>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</si>
  <si>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</si>
  <si>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</si>
  <si>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</si>
  <si>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</si>
  <si>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</si>
  <si>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</si>
  <si>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</si>
  <si>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</si>
  <si>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</si>
  <si>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</si>
  <si>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</si>
  <si>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</si>
  <si>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</si>
  <si>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</si>
  <si>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</si>
  <si>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</si>
  <si>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</si>
  <si>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</si>
  <si>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</si>
  <si>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</si>
  <si>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</si>
  <si>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</si>
  <si>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</si>
  <si>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</si>
  <si>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</si>
  <si>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</si>
  <si>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</si>
  <si>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</si>
  <si>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</si>
  <si>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</si>
  <si>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</si>
  <si>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</si>
  <si>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</si>
  <si>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</si>
  <si>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</si>
  <si>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</si>
  <si>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</si>
  <si>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</si>
  <si>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</si>
  <si>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</si>
  <si>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</si>
  <si>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</si>
  <si>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</si>
  <si>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</si>
  <si>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</si>
  <si>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</si>
  <si>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</si>
  <si>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</si>
  <si>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</si>
  <si>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</si>
  <si>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</si>
  <si>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</si>
  <si>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</si>
  <si>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</si>
  <si>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</si>
  <si>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</si>
  <si>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</si>
  <si>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</si>
  <si>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</si>
  <si>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</si>
  <si>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</si>
  <si>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</si>
  <si>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</si>
  <si>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</si>
  <si>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</si>
  <si>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</si>
  <si>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</si>
  <si>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</si>
  <si>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</si>
  <si>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</si>
  <si>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</si>
  <si>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</si>
  <si>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</si>
  <si>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</si>
  <si>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</si>
  <si>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</si>
  <si>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</si>
  <si>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</si>
  <si>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</si>
  <si>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</si>
  <si>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</si>
  <si>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</si>
  <si>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</si>
  <si>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</si>
  <si>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</si>
  <si>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</si>
  <si>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</si>
  <si>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</si>
  <si>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</si>
  <si>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</si>
  <si>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</si>
  <si>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</si>
  <si>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</si>
  <si>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</si>
  <si>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</si>
  <si>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</si>
  <si>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</si>
  <si>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</si>
  <si>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</si>
  <si>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</si>
  <si>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</si>
  <si>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</si>
  <si>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</si>
  <si>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</si>
  <si>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</si>
  <si>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</si>
  <si>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</si>
  <si>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</si>
  <si>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</si>
  <si>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</si>
  <si>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</si>
  <si>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</si>
  <si>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</si>
  <si>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</si>
  <si>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</si>
  <si>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</si>
  <si>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</si>
  <si>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</si>
  <si>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</si>
  <si>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</si>
  <si>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</si>
  <si>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</si>
  <si>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</si>
  <si>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</si>
  <si>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</si>
  <si>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</si>
  <si>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</si>
  <si>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</si>
  <si>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</si>
  <si>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</si>
  <si>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</si>
  <si>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</si>
  <si>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</si>
  <si>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</si>
  <si>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</si>
  <si>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</si>
  <si>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</si>
  <si>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</si>
  <si>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</si>
  <si>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</si>
  <si>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</si>
  <si>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</si>
  <si>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</si>
  <si>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</si>
  <si>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</si>
  <si>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</si>
  <si>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</si>
  <si>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</si>
  <si>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</si>
  <si>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</si>
  <si>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</si>
  <si>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</si>
  <si>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</si>
  <si>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</si>
  <si>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</si>
  <si>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</si>
  <si>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</si>
  <si>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</si>
  <si>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</si>
  <si>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</si>
  <si>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</si>
  <si>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</si>
  <si>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</si>
  <si>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</si>
  <si>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</si>
  <si>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</si>
  <si>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</si>
  <si>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</si>
  <si>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</si>
  <si>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</si>
  <si>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</si>
  <si>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</si>
  <si>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</si>
  <si>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</si>
  <si>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</si>
  <si>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</si>
  <si>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</si>
  <si>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</si>
  <si>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</si>
  <si>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</si>
  <si>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</si>
  <si>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</si>
  <si>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</si>
  <si>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</si>
  <si>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</si>
  <si>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</si>
  <si>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</si>
  <si>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</si>
  <si>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</si>
  <si>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</si>
  <si>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</si>
  <si>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</si>
  <si>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</si>
  <si>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</si>
  <si>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</si>
  <si>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</si>
  <si>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</si>
  <si>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</si>
  <si>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</si>
  <si>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</si>
  <si>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</si>
  <si>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</si>
  <si>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</si>
  <si>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</si>
  <si>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</si>
  <si>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</si>
  <si>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</si>
  <si>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</si>
  <si>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</si>
  <si>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</si>
  <si>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</si>
  <si>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</si>
  <si>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</si>
  <si>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</si>
  <si>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</si>
  <si>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</si>
  <si>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</si>
  <si>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</si>
  <si>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</si>
  <si>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</si>
  <si>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</si>
  <si>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</si>
  <si>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</si>
  <si>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</si>
  <si>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</si>
  <si>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</si>
  <si>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</si>
  <si>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</si>
  <si>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</si>
  <si>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</si>
  <si>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</si>
  <si>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</si>
  <si>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</si>
  <si>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</si>
  <si>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</si>
  <si>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</si>
  <si>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</si>
  <si>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</si>
  <si>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</si>
  <si>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</si>
  <si>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</si>
  <si>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</si>
  <si>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</si>
  <si>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</si>
  <si>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</si>
  <si>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</si>
  <si>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</si>
  <si>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</si>
  <si>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</si>
  <si>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</si>
  <si>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</si>
  <si>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</si>
  <si>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</si>
  <si>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</si>
  <si>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</si>
  <si>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</si>
  <si>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</si>
  <si>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</si>
  <si>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</si>
  <si>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</si>
  <si>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</si>
  <si>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</si>
  <si>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</si>
  <si>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</si>
  <si>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</si>
  <si>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</si>
  <si>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</si>
  <si>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</si>
  <si>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</si>
  <si>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</si>
  <si>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</si>
  <si>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</si>
  <si>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</si>
  <si>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</si>
  <si>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</si>
  <si>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</si>
  <si>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</si>
  <si>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</si>
  <si>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</si>
  <si>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</si>
  <si>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</si>
  <si>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</si>
  <si>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</si>
  <si>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</si>
  <si>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</si>
  <si>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</si>
  <si>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</si>
  <si>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</si>
  <si>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</si>
  <si>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</si>
  <si>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</si>
  <si>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</si>
  <si>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</si>
  <si>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</si>
  <si>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</si>
  <si>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</si>
  <si>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</si>
  <si>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</si>
  <si>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</si>
  <si>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</si>
  <si>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</si>
  <si>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</si>
  <si>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</si>
  <si>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</si>
  <si>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</si>
  <si>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</si>
  <si>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</si>
  <si>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</si>
  <si>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</si>
  <si>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</si>
  <si>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</si>
  <si>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</si>
  <si>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</si>
  <si>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</si>
  <si>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</si>
  <si>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</si>
  <si>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</si>
  <si>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</si>
  <si>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</si>
  <si>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</si>
  <si>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</si>
  <si>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</si>
  <si>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</si>
  <si>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</si>
  <si>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</si>
  <si>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</si>
  <si>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</si>
  <si>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</si>
  <si>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</si>
  <si>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</si>
  <si>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</si>
  <si>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</si>
  <si>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</si>
  <si>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</si>
  <si>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</si>
  <si>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</si>
  <si>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</si>
  <si>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</si>
  <si>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</si>
  <si>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</si>
  <si>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</si>
  <si>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</si>
  <si>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</si>
  <si>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</si>
  <si>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</si>
  <si>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</si>
  <si>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</si>
  <si>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</si>
  <si>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</si>
  <si>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</si>
  <si>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</si>
  <si>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</si>
  <si>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</si>
  <si>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</si>
  <si>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</si>
  <si>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</si>
  <si>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</si>
  <si>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</si>
  <si>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</si>
  <si>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</si>
  <si>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</si>
  <si>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</si>
  <si>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</si>
  <si>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</si>
  <si>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</si>
  <si>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</si>
  <si>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</si>
  <si>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</si>
  <si>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</si>
  <si>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</si>
  <si>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</si>
  <si>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</si>
  <si>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</si>
  <si>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</si>
  <si>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</si>
  <si>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</si>
  <si>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</si>
  <si>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</si>
  <si>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</si>
  <si>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</si>
  <si>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</si>
  <si>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</si>
  <si>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</si>
  <si>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</si>
  <si>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</si>
  <si>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</si>
  <si>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</si>
  <si>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</si>
  <si>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</si>
  <si>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</si>
  <si>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</si>
  <si>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</si>
  <si>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</si>
  <si>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</si>
  <si>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</si>
  <si>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</si>
  <si>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</si>
  <si>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</si>
  <si>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</si>
  <si>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</si>
  <si>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</si>
  <si>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</si>
  <si>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</si>
  <si>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</si>
  <si>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</si>
  <si>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</si>
  <si>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</si>
  <si>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</si>
  <si>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</si>
  <si>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</si>
  <si>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</si>
  <si>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</si>
  <si>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</si>
  <si>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</si>
  <si>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</si>
  <si>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</si>
  <si>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</si>
  <si>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</si>
  <si>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</si>
  <si>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</si>
  <si>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</si>
  <si>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</si>
  <si>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</si>
  <si>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</si>
  <si>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</si>
  <si>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</si>
  <si>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</si>
  <si>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</si>
  <si>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</si>
  <si>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</si>
  <si>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</si>
  <si>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</si>
  <si>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</si>
  <si>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</si>
  <si>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</si>
  <si>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</si>
  <si>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</si>
  <si>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</si>
  <si>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</si>
  <si>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</si>
  <si>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</si>
  <si>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</si>
  <si>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</si>
  <si>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</si>
  <si>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</si>
  <si>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</si>
  <si>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</si>
  <si>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</si>
  <si>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</si>
  <si>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</si>
  <si>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</si>
  <si>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</si>
  <si>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Median Pledged</t>
  </si>
  <si>
    <t>Mean Pledged</t>
  </si>
  <si>
    <t>Standard Deviation of Pledged</t>
  </si>
  <si>
    <t>Upper Quartile of Pledged</t>
  </si>
  <si>
    <t>Lower Quartile of Pledged</t>
  </si>
  <si>
    <t>IQRof Pledged</t>
  </si>
  <si>
    <t>Standard Deviation of Goal</t>
  </si>
  <si>
    <t>Upper Quartile of Goal</t>
  </si>
  <si>
    <t>Lower Quartile of Goal</t>
  </si>
  <si>
    <t>IQRof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</si>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</sst>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0"/>
      <name val="Consolas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4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65" fontId="4" fillId="0" borderId="0" xfId="0" applyNumberFormat="1" applyFont="1"/>
    <xf numFmtId="165" fontId="0" fillId="0" borderId="0" xfId="0" applyNumberFormat="1"/>
    <xf numFmtId="0" fontId="0" fillId="0" borderId="0" xfId="0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1" fillId="0" borderId="0" xfId="0" applyFont="1"/>
    <xf numFmtId="164" fontId="1" fillId="0" borderId="0" xfId="0" applyNumberFormat="1" applyFont="1"/>
    <xf numFmtId="164" fontId="2" fillId="0" borderId="0" xfId="0" applyNumberFormat="1" applyFont="1"/>
    <xf numFmtId="0" fontId="5" fillId="0" borderId="0" xfId="0" applyFont="1" applyAlignment="1">
      <alignment horizontal="left" vertical="center" wrapText="1" indent="1"/>
    </xf>
    <xf numFmtId="0" fontId="6" fillId="0" borderId="0" xfId="0" applyFont="1"/>
    <xf numFmtId="164" fontId="6" fillId="0" borderId="0" xfId="0" applyNumberFormat="1" applyFont="1"/>
    <xf numFmtId="164" fontId="5" fillId="0" borderId="0" xfId="0" applyNumberFormat="1" applyFont="1"/>
    <xf numFmtId="0" fontId="5" fillId="0" borderId="0" xfId="0" applyFont="1"/>
    <xf numFmtId="44" fontId="2" fillId="0" borderId="0" xfId="0" applyNumberFormat="1" applyFont="1"/>
    <xf numFmtId="44" fontId="1" fillId="0" borderId="0" xfId="0" applyNumberFormat="1" applyFont="1"/>
    <xf numFmtId="0" fontId="4" fillId="0" borderId="0" xfId="0" applyFont="1" applyAlignment="1">
      <alignment horizontal="left" vertical="center" wrapText="1" indent="1"/>
    </xf>
    <xf numFmtId="9" fontId="0" fillId="0" borderId="0" xfId="1" applyFont="1"/>
    <xf numFmtId="9" fontId="4" fillId="0" borderId="0" xfId="1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B-47E6-BEAE-E6290104BB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B-47E6-BEAE-E6290104BB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3B-47E6-BEAE-E6290104BB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3B-47E6-BEAE-E6290104B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231600"/>
        <c:axId val="140231184"/>
      </c:barChart>
      <c:catAx>
        <c:axId val="14023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1184"/>
        <c:crosses val="autoZero"/>
        <c:auto val="1"/>
        <c:lblAlgn val="ctr"/>
        <c:lblOffset val="100"/>
        <c:noMultiLvlLbl val="0"/>
      </c:catAx>
      <c:valAx>
        <c:axId val="1402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8-47BA-82F7-6E54A1371F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98-47BA-82F7-6E54A1371F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98-47BA-82F7-6E54A1371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2077776"/>
        <c:axId val="1212076112"/>
      </c:barChart>
      <c:catAx>
        <c:axId val="121207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76112"/>
        <c:crosses val="autoZero"/>
        <c:auto val="1"/>
        <c:lblAlgn val="ctr"/>
        <c:lblOffset val="100"/>
        <c:noMultiLvlLbl val="0"/>
      </c:catAx>
      <c:valAx>
        <c:axId val="121207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7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8-4A74-BAD7-7110B4C725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8-4A74-BAD7-7110B4C725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F8-4A74-BAD7-7110B4C7255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F8-4A74-BAD7-7110B4C72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797968"/>
        <c:axId val="1151807536"/>
      </c:lineChart>
      <c:catAx>
        <c:axId val="115179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807536"/>
        <c:crosses val="autoZero"/>
        <c:auto val="1"/>
        <c:lblAlgn val="ctr"/>
        <c:lblOffset val="100"/>
        <c:noMultiLvlLbl val="0"/>
      </c:catAx>
      <c:valAx>
        <c:axId val="11518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79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vs Launch</a:t>
            </a:r>
            <a:endParaRPr lang="en-US"/>
          </a:p>
        </c:rich>
      </c:tx>
      <c:layout>
        <c:manualLayout>
          <c:xMode val="edge"/>
          <c:yMode val="edge"/>
          <c:x val="0.27073849266565503"/>
          <c:y val="0.12277170104868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3-4DE0-BD8A-B68FCD01CF7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3-4DE0-BD8A-B68FCD01CF7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3-4DE0-BD8A-B68FCD01C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132191"/>
        <c:axId val="1193133023"/>
      </c:lineChart>
      <c:catAx>
        <c:axId val="119313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33023"/>
        <c:crosses val="autoZero"/>
        <c:auto val="1"/>
        <c:lblAlgn val="ctr"/>
        <c:lblOffset val="100"/>
        <c:noMultiLvlLbl val="0"/>
      </c:catAx>
      <c:valAx>
        <c:axId val="11931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3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D-4FC6-B455-36DBDA2B44C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D-4FC6-B455-36DBDA2B44C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D-4FC6-B455-36DBDA2B4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981488"/>
        <c:axId val="1742984816"/>
      </c:lineChart>
      <c:catAx>
        <c:axId val="174298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984816"/>
        <c:crosses val="autoZero"/>
        <c:auto val="1"/>
        <c:lblAlgn val="ctr"/>
        <c:lblOffset val="100"/>
        <c:noMultiLvlLbl val="0"/>
      </c:catAx>
      <c:valAx>
        <c:axId val="174298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98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274320</xdr:colOff>
      <xdr:row>1</xdr:row>
      <xdr:rowOff>38100</xdr:rowOff>
    </xdr:from>
    <xdr:to>
      <xdr:col>14</xdr:col>
      <xdr:colOff>731520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13C83-E4DF-4FAD-8F36-012E1D620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38100</xdr:rowOff>
    </xdr:from>
    <xdr:to>
      <xdr:col>17</xdr:col>
      <xdr:colOff>7620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EEB5D-9697-4CC4-9252-C163A4D9B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163830</xdr:rowOff>
    </xdr:from>
    <xdr:to>
      <xdr:col>14</xdr:col>
      <xdr:colOff>548640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B595E-28CA-4E47-9D33-5AC6CB17E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2</xdr:row>
      <xdr:rowOff>15240</xdr:rowOff>
    </xdr:from>
    <xdr:to>
      <xdr:col>14</xdr:col>
      <xdr:colOff>243840</xdr:colOff>
      <xdr:row>20</xdr:row>
      <xdr:rowOff>91440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EF402880-7CEF-41E1-A37C-795666D98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13</xdr:row>
      <xdr:rowOff>167646</xdr:rowOff>
    </xdr:from>
    <xdr:to>
      <xdr:col>7</xdr:col>
      <xdr:colOff>1318260</xdr:colOff>
      <xdr:row>28</xdr:row>
      <xdr:rowOff>167646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50236-90EF-4440-94CC-483E62987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ritza colon" refreshedDate="44618.709681828703" createdVersion="7" refreshedVersion="7" minRefreshableVersion="3" recordCount="4114" xr:uid="{4CAA1CFF-CEC7-49ED-9AE6-ED0088D94B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ritza colon" refreshedDate="44619.594525925924" createdVersion="7" refreshedVersion="7" minRefreshableVersion="3" recordCount="4114" xr:uid="{2A0EA520-7FB2-45F6-9B04-658AF6200F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ritza colon" refreshedDate="44621.586363657407" createdVersion="7" refreshedVersion="7" minRefreshableVersion="3" recordCount="4114" xr:uid="{D6D838B7-309B-4081-A116-873FF3802729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8D01A-FD28-402C-A92A-BB8B822BE64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7F5CD-33FD-46C3-A0BC-9F55E962245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8589D-86E2-4F35-AE88-45A5EAF6349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DC55E-D283-49C4-B292-FBFA8FBDC476}" name="Theater Outcomes by Launch 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EB70C-50D0-4A3C-A1FB-EEE4F075577A}">
  <dimension ref="A1:F6"/>
  <sheetViews>
    <sheetView workbookViewId="0">
      <selection activeCell="F6" sqref="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8362</v>
      </c>
      <c r="B3" s="13" t="s">
        <v>8360</v>
      </c>
    </row>
    <row r="4" spans="1:6" x14ac:dyDescent="0.3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99D87-0A16-464D-BED3-5CE960180B55}">
  <dimension ref="A1:E7"/>
  <sheetViews>
    <sheetView workbookViewId="0">
      <selection activeCell="F29" sqref="F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8363</v>
      </c>
    </row>
    <row r="4" spans="1:5" x14ac:dyDescent="0.3">
      <c r="A4" s="13" t="s">
        <v>8362</v>
      </c>
      <c r="B4" s="13" t="s">
        <v>8360</v>
      </c>
    </row>
    <row r="5" spans="1:5" x14ac:dyDescent="0.3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0A8A4-8EE9-4FB9-AC42-5E8CD26FD5FA}">
  <dimension ref="A1:F18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8363</v>
      </c>
    </row>
    <row r="4" spans="1:6" x14ac:dyDescent="0.3">
      <c r="A4" s="13" t="s">
        <v>8362</v>
      </c>
      <c r="B4" s="13" t="s">
        <v>8360</v>
      </c>
    </row>
    <row r="5" spans="1:6" x14ac:dyDescent="0.3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2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22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22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22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22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22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22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22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22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22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22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22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22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37539-EEFF-40E0-A367-5F5D911DCF83}">
  <dimension ref="A1:E18"/>
  <sheetViews>
    <sheetView tabSelected="1" workbookViewId="0">
      <selection activeCell="C10" sqref="C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6.77734375" customWidth="1"/>
    <col min="4" max="4" width="9.6640625" customWidth="1"/>
    <col min="5" max="6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8379</v>
      </c>
      <c r="B2" t="s">
        <v>8363</v>
      </c>
    </row>
    <row r="4" spans="1:5" x14ac:dyDescent="0.3">
      <c r="A4" s="13" t="s">
        <v>8362</v>
      </c>
      <c r="B4" s="13" t="s">
        <v>8360</v>
      </c>
    </row>
    <row r="5" spans="1:5" x14ac:dyDescent="0.3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2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22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22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22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22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22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22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22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22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22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22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22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22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8BE70-5B17-4BC7-A934-DC9E5FFAAF14}">
  <dimension ref="A1:H13"/>
  <sheetViews>
    <sheetView workbookViewId="0">
      <pane ySplit="1" topLeftCell="A2" activePane="bottomLeft" state="frozen"/>
      <selection pane="bottomLeft" activeCell="F8" sqref="F8"/>
    </sheetView>
  </sheetViews>
  <sheetFormatPr defaultRowHeight="14.4" x14ac:dyDescent="0.3"/>
  <cols>
    <col min="1" max="1" width="13.77734375" bestFit="1" customWidth="1"/>
    <col min="2" max="2" width="18.5546875" bestFit="1" customWidth="1"/>
    <col min="3" max="3" width="15.6640625" customWidth="1"/>
    <col min="4" max="4" width="17.5546875" bestFit="1" customWidth="1"/>
    <col min="5" max="5" width="13.6640625" bestFit="1" customWidth="1"/>
    <col min="6" max="6" width="21.109375" style="35" bestFit="1" customWidth="1"/>
    <col min="7" max="7" width="17.33203125" style="35" bestFit="1" customWidth="1"/>
    <col min="8" max="8" width="20.109375" style="35" bestFit="1" customWidth="1"/>
  </cols>
  <sheetData>
    <row r="1" spans="1:8" s="24" customFormat="1" ht="28.8" x14ac:dyDescent="0.3">
      <c r="A1" s="34" t="s">
        <v>8382</v>
      </c>
      <c r="B1" s="34" t="s">
        <v>8398</v>
      </c>
      <c r="C1" s="34" t="s">
        <v>8399</v>
      </c>
      <c r="D1" s="34" t="s">
        <v>8400</v>
      </c>
      <c r="E1" s="34" t="s">
        <v>8401</v>
      </c>
      <c r="F1" s="36" t="s">
        <v>8402</v>
      </c>
      <c r="G1" s="36" t="s">
        <v>8403</v>
      </c>
      <c r="H1" s="36" t="s">
        <v>8404</v>
      </c>
    </row>
    <row r="2" spans="1:8" x14ac:dyDescent="0.3">
      <c r="A2" t="s">
        <v>8405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35">
        <f>B2/E2</f>
        <v>0.71081677704194257</v>
      </c>
      <c r="G2" s="35">
        <f>C2/E2</f>
        <v>0.24944812362030905</v>
      </c>
      <c r="H2" s="35">
        <f>D2/E2</f>
        <v>3.9735099337748346E-2</v>
      </c>
    </row>
    <row r="3" spans="1:8" x14ac:dyDescent="0.3">
      <c r="A3" t="s">
        <v>8406</v>
      </c>
      <c r="B3">
        <f>COUNTIFS(Kickstarter!$D:$D,"&gt;1000",Kickstarter!$D:$D,"&lt;4999",Kickstarter!$F:$F,"successful")</f>
        <v>815</v>
      </c>
      <c r="C3">
        <f>COUNTIFS(Kickstarter!$D:$D,"&gt;1000",Kickstarter!$D:$D,"&lt;4999",Kickstarter!$F:$F,"failed")</f>
        <v>357</v>
      </c>
      <c r="D3">
        <f>COUNTIFS(Kickstarter!$D:$D,"&gt;1000",Kickstarter!$D:$D,"&lt;4999",Kickstarter!$F:$F,"canceled")</f>
        <v>52</v>
      </c>
      <c r="E3">
        <f>SUM(B3,C3,D3)</f>
        <v>1224</v>
      </c>
      <c r="F3" s="35">
        <f t="shared" ref="F3:F13" si="0">B3/E3</f>
        <v>0.66584967320261434</v>
      </c>
      <c r="G3" s="35">
        <f t="shared" ref="G3:G13" si="1">C3/E3</f>
        <v>0.29166666666666669</v>
      </c>
      <c r="H3" s="35">
        <f t="shared" ref="H3:H13" si="2">D3/E3</f>
        <v>4.2483660130718956E-2</v>
      </c>
    </row>
    <row r="4" spans="1:8" x14ac:dyDescent="0.3">
      <c r="A4" t="s">
        <v>8407</v>
      </c>
      <c r="B4">
        <f>COUNTIFS(Kickstarter!$D:$D,"&gt;5000",Kickstarter!$D:$D,"&lt;9999",Kickstarter!$F:$F,"successful")</f>
        <v>230</v>
      </c>
      <c r="C4">
        <f>COUNTIFS(Kickstarter!$D:$D,"&gt;5000",Kickstarter!$D:$D,"&lt;9999",Kickstarter!$F:$F,"failed")</f>
        <v>160</v>
      </c>
      <c r="D4">
        <f>COUNTIFS(Kickstarter!$D:$D,"&gt;5000",Kickstarter!$D:$D,"&lt;9999",Kickstarter!$F:$F,"canceled")</f>
        <v>27</v>
      </c>
      <c r="E4">
        <f>SUM(B4,C4,D4)</f>
        <v>417</v>
      </c>
      <c r="F4" s="35">
        <f t="shared" si="0"/>
        <v>0.55155875299760193</v>
      </c>
      <c r="G4" s="35">
        <f t="shared" si="1"/>
        <v>0.38369304556354916</v>
      </c>
      <c r="H4" s="35">
        <f t="shared" si="2"/>
        <v>6.4748201438848921E-2</v>
      </c>
    </row>
    <row r="5" spans="1:8" x14ac:dyDescent="0.3">
      <c r="A5" t="s">
        <v>8408</v>
      </c>
      <c r="B5">
        <f>COUNTIFS(Kickstarter!$D:$D,"&gt;10000",Kickstarter!$D:$D,"&lt;14999",Kickstarter!$F:$F,"successful")</f>
        <v>65</v>
      </c>
      <c r="C5">
        <f>COUNTIFS(Kickstarter!$D:$D,"&gt;10000",Kickstarter!$D:$D,"&lt;14999",Kickstarter!$F:$F,"failed")</f>
        <v>59</v>
      </c>
      <c r="D5">
        <f>COUNTIFS(Kickstarter!$D:$D,"&gt;10000",Kickstarter!$D:$D,"&lt;14999",Kickstarter!$F:$F,"canceled")</f>
        <v>12</v>
      </c>
      <c r="E5">
        <f>SUM(B5,C5,D5)</f>
        <v>136</v>
      </c>
      <c r="F5" s="35">
        <f t="shared" si="0"/>
        <v>0.47794117647058826</v>
      </c>
      <c r="G5" s="35">
        <f t="shared" si="1"/>
        <v>0.43382352941176472</v>
      </c>
      <c r="H5" s="35">
        <f t="shared" si="2"/>
        <v>8.8235294117647065E-2</v>
      </c>
    </row>
    <row r="6" spans="1:8" x14ac:dyDescent="0.3">
      <c r="A6" t="s">
        <v>8409</v>
      </c>
      <c r="B6">
        <f>COUNTIFS(Kickstarter!$D:$D,"&gt;15000",Kickstarter!$D:$D,"&lt;19999",Kickstarter!$F:$F,"successful")</f>
        <v>38</v>
      </c>
      <c r="C6">
        <f>COUNTIFS(Kickstarter!$D:$D,"&gt;15000",Kickstarter!$D:$D,"&lt;19999",Kickstarter!$F:$F,"failed")</f>
        <v>32</v>
      </c>
      <c r="D6">
        <f>COUNTIFS(Kickstarter!$D:$D,"&gt;15000",Kickstarter!$D:$D,"&lt;19999",Kickstarter!$F:$F,"canceled")</f>
        <v>4</v>
      </c>
      <c r="E6">
        <f t="shared" ref="E6:E13" si="3">SUM(B6,C6,D6)</f>
        <v>74</v>
      </c>
      <c r="F6" s="35">
        <f t="shared" si="0"/>
        <v>0.51351351351351349</v>
      </c>
      <c r="G6" s="35">
        <f t="shared" si="1"/>
        <v>0.43243243243243246</v>
      </c>
      <c r="H6" s="35">
        <f t="shared" si="2"/>
        <v>5.4054054054054057E-2</v>
      </c>
    </row>
    <row r="7" spans="1:8" x14ac:dyDescent="0.3">
      <c r="A7" t="s">
        <v>8410</v>
      </c>
      <c r="B7">
        <f>COUNTIFS(Kickstarter!$D:$D,"&gt;20000",Kickstarter!$D:$D,"&lt;24999",Kickstarter!$F:$F,"successful")</f>
        <v>18</v>
      </c>
      <c r="C7">
        <f>COUNTIFS(Kickstarter!$D:$D,"&gt;20000",Kickstarter!$D:$D,"&lt;24999",Kickstarter!$F:$F,"failed")</f>
        <v>16</v>
      </c>
      <c r="D7">
        <f>COUNTIFS(Kickstarter!$D:$D,"&gt;20000",Kickstarter!$D:$D,"&lt;24999",Kickstarter!$F:$F,"canceled")</f>
        <v>1</v>
      </c>
      <c r="E7">
        <f t="shared" si="3"/>
        <v>35</v>
      </c>
      <c r="F7" s="35">
        <f t="shared" si="0"/>
        <v>0.51428571428571423</v>
      </c>
      <c r="G7" s="35">
        <f t="shared" si="1"/>
        <v>0.45714285714285713</v>
      </c>
      <c r="H7" s="35">
        <f t="shared" si="2"/>
        <v>2.8571428571428571E-2</v>
      </c>
    </row>
    <row r="8" spans="1:8" x14ac:dyDescent="0.3">
      <c r="A8" t="s">
        <v>8411</v>
      </c>
      <c r="B8">
        <f>COUNTIFS(Kickstarter!$D:$D,"&gt;25000",Kickstarter!$D:$D,"&lt;29999",Kickstarter!$F:$F,"successful")</f>
        <v>8</v>
      </c>
      <c r="C8">
        <f>COUNTIFS(Kickstarter!$D:$D,"&gt;25000",Kickstarter!$D:$D,"&lt;29999",Kickstarter!$F:$F,"failed")</f>
        <v>15</v>
      </c>
      <c r="D8">
        <f>COUNTIFS(Kickstarter!$D:$D,"&gt;25000",Kickstarter!$D:$D,"&lt;29999",Kickstarter!$F:$F,"canceled")</f>
        <v>1</v>
      </c>
      <c r="E8">
        <f t="shared" si="3"/>
        <v>24</v>
      </c>
      <c r="F8" s="35">
        <f t="shared" si="0"/>
        <v>0.33333333333333331</v>
      </c>
      <c r="G8" s="35">
        <f t="shared" si="1"/>
        <v>0.625</v>
      </c>
      <c r="H8" s="35">
        <f t="shared" si="2"/>
        <v>4.1666666666666664E-2</v>
      </c>
    </row>
    <row r="9" spans="1:8" x14ac:dyDescent="0.3">
      <c r="A9" t="s">
        <v>8412</v>
      </c>
      <c r="B9">
        <f>COUNTIFS(Kickstarter!$D:$D,"&gt;30000",Kickstarter!$D:$D,"&lt;34999",Kickstarter!$F:$F,"successful")</f>
        <v>6</v>
      </c>
      <c r="C9">
        <f>COUNTIFS(Kickstarter!$D:$D,"&gt;30000",Kickstarter!$D:$D,"&lt;34999",Kickstarter!$F:$F,"failed")</f>
        <v>6</v>
      </c>
      <c r="D9">
        <f>COUNTIFS(Kickstarter!$D:$D,"&gt;30000",Kickstarter!$D:$D,"&lt;34999",Kickstarter!$F:$F,"canceled")</f>
        <v>1</v>
      </c>
      <c r="E9">
        <f t="shared" si="3"/>
        <v>13</v>
      </c>
      <c r="F9" s="35">
        <f t="shared" si="0"/>
        <v>0.46153846153846156</v>
      </c>
      <c r="G9" s="35">
        <f t="shared" si="1"/>
        <v>0.46153846153846156</v>
      </c>
      <c r="H9" s="35">
        <f t="shared" si="2"/>
        <v>7.6923076923076927E-2</v>
      </c>
    </row>
    <row r="10" spans="1:8" x14ac:dyDescent="0.3">
      <c r="A10" t="s">
        <v>8413</v>
      </c>
      <c r="B10">
        <f>COUNTIFS(Kickstarter!$D:$D,"&gt;35000",Kickstarter!$D:$D,"&lt;39999",Kickstarter!$F:$F,"successful")</f>
        <v>4</v>
      </c>
      <c r="C10">
        <f>COUNTIFS(Kickstarter!$D:$D,"&gt;35000",Kickstarter!$D:$D,"&lt;39999",Kickstarter!$F:$F,"failed")</f>
        <v>8</v>
      </c>
      <c r="D10">
        <f>COUNTIFS(Kickstarter!$D:$D,"&gt;35000",Kickstarter!$D:$D,"&lt;39999",Kickstarter!$F:$F,"canceled")</f>
        <v>2</v>
      </c>
      <c r="E10">
        <f t="shared" si="3"/>
        <v>14</v>
      </c>
      <c r="F10" s="35">
        <f t="shared" si="0"/>
        <v>0.2857142857142857</v>
      </c>
      <c r="G10" s="35">
        <f t="shared" si="1"/>
        <v>0.5714285714285714</v>
      </c>
      <c r="H10" s="35">
        <f t="shared" si="2"/>
        <v>0.14285714285714285</v>
      </c>
    </row>
    <row r="11" spans="1:8" x14ac:dyDescent="0.3">
      <c r="A11" t="s">
        <v>8414</v>
      </c>
      <c r="B11">
        <f>COUNTIFS(Kickstarter!$D:$D,"&gt;40000",Kickstarter!$D:$D,"&lt;44999",Kickstarter!$F:$F,"successful")</f>
        <v>5</v>
      </c>
      <c r="C11">
        <f>COUNTIFS(Kickstarter!$D:$D,"&gt;40000",Kickstarter!$D:$D,"&lt;44999",Kickstarter!$F:$F,"failed")</f>
        <v>3</v>
      </c>
      <c r="D11">
        <f>COUNTIFS(Kickstarter!$D:$D,"&gt;40000",Kickstarter!$D:$D,"&lt;44999",Kickstarter!$F:$F,"canceled")</f>
        <v>0</v>
      </c>
      <c r="E11">
        <f t="shared" si="3"/>
        <v>8</v>
      </c>
      <c r="F11" s="35">
        <f t="shared" si="0"/>
        <v>0.625</v>
      </c>
      <c r="G11" s="35">
        <f t="shared" si="1"/>
        <v>0.375</v>
      </c>
      <c r="H11" s="35">
        <f t="shared" si="2"/>
        <v>0</v>
      </c>
    </row>
    <row r="12" spans="1:8" x14ac:dyDescent="0.3">
      <c r="A12" t="s">
        <v>8415</v>
      </c>
      <c r="B12">
        <f>COUNTIFS(Kickstarter!$D:$D,"&gt;45000",Kickstarter!$D:$D,"&lt;49999",Kickstarter!$F:$F,"successful")</f>
        <v>3</v>
      </c>
      <c r="C12">
        <f>COUNTIFS(Kickstarter!$D:$D,"&gt;45000",Kickstarter!$D:$D,"&lt;49999",Kickstarter!$F:$F,"failed")</f>
        <v>5</v>
      </c>
      <c r="D12">
        <f>COUNTIFS(Kickstarter!$D:$D,"&gt;45000",Kickstarter!$D:$D,"&lt;49999",Kickstarter!$F:$F,"canceled")</f>
        <v>2</v>
      </c>
      <c r="E12">
        <f t="shared" si="3"/>
        <v>10</v>
      </c>
      <c r="F12" s="35">
        <f t="shared" si="0"/>
        <v>0.3</v>
      </c>
      <c r="G12" s="35">
        <f t="shared" si="1"/>
        <v>0.5</v>
      </c>
      <c r="H12" s="35">
        <f t="shared" si="2"/>
        <v>0.2</v>
      </c>
    </row>
    <row r="13" spans="1:8" x14ac:dyDescent="0.3">
      <c r="A13" t="s">
        <v>8416</v>
      </c>
      <c r="B13">
        <f>COUNTIFS(Kickstarter!D:D,"&gt;=50000",Kickstarter!$F:$F,"successful")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3"/>
        <v>444</v>
      </c>
      <c r="F13" s="35">
        <f t="shared" si="0"/>
        <v>0.19369369369369369</v>
      </c>
      <c r="G13" s="35">
        <f t="shared" si="1"/>
        <v>0.58108108108108103</v>
      </c>
      <c r="H13" s="35">
        <f t="shared" si="2"/>
        <v>0.22522522522522523</v>
      </c>
    </row>
  </sheetData>
  <phoneticPr fontId="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D3835" activePane="bottomRight" state="frozen"/>
      <selection pane="topRight" activeCell="D1" sqref="D1"/>
      <selection pane="bottomLeft" activeCell="A2" sqref="A2"/>
      <selection pane="bottomRight" activeCell="D3835" sqref="D383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2.44140625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3.6640625" bestFit="1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8.88671875" bestFit="1" customWidth="1"/>
    <col min="17" max="17" width="41.109375" customWidth="1"/>
    <col min="18" max="18" width="15.5546875" bestFit="1" customWidth="1"/>
    <col min="19" max="19" width="24.33203125" style="18" bestFit="1" customWidth="1"/>
    <col min="20" max="20" width="23" style="20" bestFit="1" customWidth="1"/>
  </cols>
  <sheetData>
    <row r="1" spans="1:21" s="21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6" t="s">
        <v>8365</v>
      </c>
      <c r="T1" s="19" t="s">
        <v>8366</v>
      </c>
      <c r="U1" s="24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 s="9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9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 s="9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9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 s="9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9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 s="9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 s="9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9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 s="9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9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 s="9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9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 s="9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9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 s="9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 s="9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9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 s="9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9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 s="9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9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 s="9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9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 s="9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 s="9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9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 s="9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9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 s="9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9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 s="9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9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 s="9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 s="9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9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 s="9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9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 s="9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9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 s="9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9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 s="9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 s="9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9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 s="9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9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 s="9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9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 s="9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9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 s="9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 s="9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9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 s="9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9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 s="9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9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 s="9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9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 s="9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 s="9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9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 s="9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9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 s="9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9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 s="9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9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 s="9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 s="9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9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 s="9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9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 s="9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9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 s="9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9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 s="9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 s="9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s="9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 s="9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9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 s="9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9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 s="9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9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 s="9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 s="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  <c r="U3194">
        <f t="shared" ref="U3194:U3195" si="200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  <c r="U3195">
        <f t="shared" si="200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1">ROUND(E3202/D3202*100,0)</f>
        <v>0</v>
      </c>
      <c r="P3202" s="9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1"/>
        <v>1</v>
      </c>
      <c r="P3203" s="9">
        <f t="shared" ref="P3203:P3266" si="202">IFERROR(ROUND(E3203/L3203,2),0)</f>
        <v>12.5</v>
      </c>
      <c r="Q3203" s="12" t="s">
        <v>8315</v>
      </c>
      <c r="R3203" t="s">
        <v>8357</v>
      </c>
      <c r="S3203" s="17">
        <f t="shared" ref="S3203:S3266" si="203">(((J3203/60)/60)/24)+DATE(1970,1,1)</f>
        <v>41861.767094907409</v>
      </c>
      <c r="T3203" s="17">
        <f t="shared" ref="T3203:T3266" si="204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1"/>
        <v>55</v>
      </c>
      <c r="P3204" s="9">
        <f t="shared" si="202"/>
        <v>109.04</v>
      </c>
      <c r="Q3204" s="12" t="s">
        <v>8315</v>
      </c>
      <c r="R3204" t="s">
        <v>8357</v>
      </c>
      <c r="S3204" s="17">
        <f t="shared" si="203"/>
        <v>42293.853541666671</v>
      </c>
      <c r="T3204" s="17">
        <f t="shared" si="204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1"/>
        <v>25</v>
      </c>
      <c r="P3205" s="9">
        <f t="shared" si="202"/>
        <v>41.67</v>
      </c>
      <c r="Q3205" s="12" t="s">
        <v>8315</v>
      </c>
      <c r="R3205" t="s">
        <v>8357</v>
      </c>
      <c r="S3205" s="17">
        <f t="shared" si="203"/>
        <v>42242.988680555558</v>
      </c>
      <c r="T3205" s="17">
        <f t="shared" si="204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1"/>
        <v>0</v>
      </c>
      <c r="P3206" s="9">
        <f t="shared" si="202"/>
        <v>0</v>
      </c>
      <c r="Q3206" s="12" t="s">
        <v>8315</v>
      </c>
      <c r="R3206" t="s">
        <v>8357</v>
      </c>
      <c r="S3206" s="17">
        <f t="shared" si="203"/>
        <v>42172.686099537037</v>
      </c>
      <c r="T3206" s="17">
        <f t="shared" si="204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1"/>
        <v>3</v>
      </c>
      <c r="P3207" s="9">
        <f t="shared" si="202"/>
        <v>22.75</v>
      </c>
      <c r="Q3207" s="12" t="s">
        <v>8315</v>
      </c>
      <c r="R3207" t="s">
        <v>8357</v>
      </c>
      <c r="S3207" s="17">
        <f t="shared" si="203"/>
        <v>42095.374675925923</v>
      </c>
      <c r="T3207" s="17">
        <f t="shared" si="204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1"/>
        <v>0</v>
      </c>
      <c r="P3208" s="9">
        <f t="shared" si="202"/>
        <v>0</v>
      </c>
      <c r="Q3208" s="12" t="s">
        <v>8315</v>
      </c>
      <c r="R3208" t="s">
        <v>8357</v>
      </c>
      <c r="S3208" s="17">
        <f t="shared" si="203"/>
        <v>42236.276053240741</v>
      </c>
      <c r="T3208" s="17">
        <f t="shared" si="204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1"/>
        <v>46</v>
      </c>
      <c r="P3209" s="9">
        <f t="shared" si="202"/>
        <v>70.83</v>
      </c>
      <c r="Q3209" s="12" t="s">
        <v>8315</v>
      </c>
      <c r="R3209" t="s">
        <v>8357</v>
      </c>
      <c r="S3209" s="17">
        <f t="shared" si="203"/>
        <v>42057.277858796297</v>
      </c>
      <c r="T3209" s="17">
        <f t="shared" si="20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1"/>
        <v>104</v>
      </c>
      <c r="P3210" s="9">
        <f t="shared" si="202"/>
        <v>63.11</v>
      </c>
      <c r="Q3210" s="12" t="s">
        <v>8315</v>
      </c>
      <c r="R3210" t="s">
        <v>8316</v>
      </c>
      <c r="S3210" s="17">
        <f t="shared" si="203"/>
        <v>41827.605057870373</v>
      </c>
      <c r="T3210" s="17">
        <f t="shared" si="20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1"/>
        <v>119</v>
      </c>
      <c r="P3211" s="9">
        <f t="shared" si="202"/>
        <v>50.16</v>
      </c>
      <c r="Q3211" s="12" t="s">
        <v>8315</v>
      </c>
      <c r="R3211" t="s">
        <v>8316</v>
      </c>
      <c r="S3211" s="17">
        <f t="shared" si="203"/>
        <v>41778.637245370373</v>
      </c>
      <c r="T3211" s="17">
        <f t="shared" si="20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1"/>
        <v>126</v>
      </c>
      <c r="P3212" s="9">
        <f t="shared" si="202"/>
        <v>62.88</v>
      </c>
      <c r="Q3212" s="12" t="s">
        <v>8315</v>
      </c>
      <c r="R3212" t="s">
        <v>8316</v>
      </c>
      <c r="S3212" s="17">
        <f t="shared" si="203"/>
        <v>41013.936562499999</v>
      </c>
      <c r="T3212" s="17">
        <f t="shared" si="20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1"/>
        <v>120</v>
      </c>
      <c r="P3213" s="9">
        <f t="shared" si="202"/>
        <v>85.53</v>
      </c>
      <c r="Q3213" s="12" t="s">
        <v>8315</v>
      </c>
      <c r="R3213" t="s">
        <v>8316</v>
      </c>
      <c r="S3213" s="17">
        <f t="shared" si="203"/>
        <v>41834.586574074077</v>
      </c>
      <c r="T3213" s="17">
        <f t="shared" si="20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1"/>
        <v>126</v>
      </c>
      <c r="P3214" s="9">
        <f t="shared" si="202"/>
        <v>53.72</v>
      </c>
      <c r="Q3214" s="12" t="s">
        <v>8315</v>
      </c>
      <c r="R3214" t="s">
        <v>8316</v>
      </c>
      <c r="S3214" s="17">
        <f t="shared" si="203"/>
        <v>41829.795729166668</v>
      </c>
      <c r="T3214" s="17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1"/>
        <v>100</v>
      </c>
      <c r="P3215" s="9">
        <f t="shared" si="202"/>
        <v>127.81</v>
      </c>
      <c r="Q3215" s="12" t="s">
        <v>8315</v>
      </c>
      <c r="R3215" t="s">
        <v>8316</v>
      </c>
      <c r="S3215" s="17">
        <f t="shared" si="203"/>
        <v>42171.763414351852</v>
      </c>
      <c r="T3215" s="17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1"/>
        <v>102</v>
      </c>
      <c r="P3216" s="9">
        <f t="shared" si="202"/>
        <v>106.57</v>
      </c>
      <c r="Q3216" s="12" t="s">
        <v>8315</v>
      </c>
      <c r="R3216" t="s">
        <v>8316</v>
      </c>
      <c r="S3216" s="17">
        <f t="shared" si="203"/>
        <v>42337.792511574073</v>
      </c>
      <c r="T3216" s="17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1"/>
        <v>100</v>
      </c>
      <c r="P3217" s="9">
        <f t="shared" si="202"/>
        <v>262.11</v>
      </c>
      <c r="Q3217" s="12" t="s">
        <v>8315</v>
      </c>
      <c r="R3217" t="s">
        <v>8316</v>
      </c>
      <c r="S3217" s="17">
        <f t="shared" si="203"/>
        <v>42219.665173611109</v>
      </c>
      <c r="T3217" s="17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1"/>
        <v>100</v>
      </c>
      <c r="P3218" s="9">
        <f t="shared" si="202"/>
        <v>57.17</v>
      </c>
      <c r="Q3218" s="12" t="s">
        <v>8315</v>
      </c>
      <c r="R3218" t="s">
        <v>8316</v>
      </c>
      <c r="S3218" s="17">
        <f t="shared" si="203"/>
        <v>42165.462627314817</v>
      </c>
      <c r="T3218" s="17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1"/>
        <v>116</v>
      </c>
      <c r="P3219" s="9">
        <f t="shared" si="202"/>
        <v>50.2</v>
      </c>
      <c r="Q3219" s="12" t="s">
        <v>8315</v>
      </c>
      <c r="R3219" t="s">
        <v>8316</v>
      </c>
      <c r="S3219" s="17">
        <f t="shared" si="203"/>
        <v>42648.546111111107</v>
      </c>
      <c r="T3219" s="17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1"/>
        <v>102</v>
      </c>
      <c r="P3220" s="9">
        <f t="shared" si="202"/>
        <v>66.59</v>
      </c>
      <c r="Q3220" s="12" t="s">
        <v>8315</v>
      </c>
      <c r="R3220" t="s">
        <v>8316</v>
      </c>
      <c r="S3220" s="17">
        <f t="shared" si="203"/>
        <v>41971.002152777779</v>
      </c>
      <c r="T3220" s="17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1"/>
        <v>100</v>
      </c>
      <c r="P3221" s="9">
        <f t="shared" si="202"/>
        <v>168.25</v>
      </c>
      <c r="Q3221" s="12" t="s">
        <v>8315</v>
      </c>
      <c r="R3221" t="s">
        <v>8316</v>
      </c>
      <c r="S3221" s="17">
        <f t="shared" si="203"/>
        <v>42050.983182870375</v>
      </c>
      <c r="T3221" s="17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1"/>
        <v>101</v>
      </c>
      <c r="P3222" s="9">
        <f t="shared" si="202"/>
        <v>256.37</v>
      </c>
      <c r="Q3222" s="12" t="s">
        <v>8315</v>
      </c>
      <c r="R3222" t="s">
        <v>8316</v>
      </c>
      <c r="S3222" s="17">
        <f t="shared" si="203"/>
        <v>42772.833379629628</v>
      </c>
      <c r="T3222" s="17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1"/>
        <v>103</v>
      </c>
      <c r="P3223" s="9">
        <f t="shared" si="202"/>
        <v>36.61</v>
      </c>
      <c r="Q3223" s="12" t="s">
        <v>8315</v>
      </c>
      <c r="R3223" t="s">
        <v>8316</v>
      </c>
      <c r="S3223" s="17">
        <f t="shared" si="203"/>
        <v>42155.696793981479</v>
      </c>
      <c r="T3223" s="17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1"/>
        <v>125</v>
      </c>
      <c r="P3224" s="9">
        <f t="shared" si="202"/>
        <v>37.14</v>
      </c>
      <c r="Q3224" s="12" t="s">
        <v>8315</v>
      </c>
      <c r="R3224" t="s">
        <v>8316</v>
      </c>
      <c r="S3224" s="17">
        <f t="shared" si="203"/>
        <v>42270.582141203704</v>
      </c>
      <c r="T3224" s="17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1"/>
        <v>110</v>
      </c>
      <c r="P3225" s="9">
        <f t="shared" si="202"/>
        <v>45.88</v>
      </c>
      <c r="Q3225" s="12" t="s">
        <v>8315</v>
      </c>
      <c r="R3225" t="s">
        <v>8316</v>
      </c>
      <c r="S3225" s="17">
        <f t="shared" si="203"/>
        <v>42206.835370370376</v>
      </c>
      <c r="T3225" s="17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1"/>
        <v>102</v>
      </c>
      <c r="P3226" s="9">
        <f t="shared" si="202"/>
        <v>141.71</v>
      </c>
      <c r="Q3226" s="12" t="s">
        <v>8315</v>
      </c>
      <c r="R3226" t="s">
        <v>8316</v>
      </c>
      <c r="S3226" s="17">
        <f t="shared" si="203"/>
        <v>42697.850844907407</v>
      </c>
      <c r="T3226" s="17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1"/>
        <v>102</v>
      </c>
      <c r="P3227" s="9">
        <f t="shared" si="202"/>
        <v>52.49</v>
      </c>
      <c r="Q3227" s="12" t="s">
        <v>8315</v>
      </c>
      <c r="R3227" t="s">
        <v>8316</v>
      </c>
      <c r="S3227" s="17">
        <f t="shared" si="203"/>
        <v>42503.559467592597</v>
      </c>
      <c r="T3227" s="17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1"/>
        <v>104</v>
      </c>
      <c r="P3228" s="9">
        <f t="shared" si="202"/>
        <v>59.52</v>
      </c>
      <c r="Q3228" s="12" t="s">
        <v>8315</v>
      </c>
      <c r="R3228" t="s">
        <v>8316</v>
      </c>
      <c r="S3228" s="17">
        <f t="shared" si="203"/>
        <v>42277.583472222221</v>
      </c>
      <c r="T3228" s="17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1"/>
        <v>125</v>
      </c>
      <c r="P3229" s="9">
        <f t="shared" si="202"/>
        <v>50</v>
      </c>
      <c r="Q3229" s="12" t="s">
        <v>8315</v>
      </c>
      <c r="R3229" t="s">
        <v>8316</v>
      </c>
      <c r="S3229" s="17">
        <f t="shared" si="203"/>
        <v>42722.882361111115</v>
      </c>
      <c r="T3229" s="17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1"/>
        <v>102</v>
      </c>
      <c r="P3230" s="9">
        <f t="shared" si="202"/>
        <v>193.62</v>
      </c>
      <c r="Q3230" s="12" t="s">
        <v>8315</v>
      </c>
      <c r="R3230" t="s">
        <v>8316</v>
      </c>
      <c r="S3230" s="17">
        <f t="shared" si="203"/>
        <v>42323.70930555556</v>
      </c>
      <c r="T3230" s="17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1"/>
        <v>108</v>
      </c>
      <c r="P3231" s="9">
        <f t="shared" si="202"/>
        <v>106.8</v>
      </c>
      <c r="Q3231" s="12" t="s">
        <v>8315</v>
      </c>
      <c r="R3231" t="s">
        <v>8316</v>
      </c>
      <c r="S3231" s="17">
        <f t="shared" si="203"/>
        <v>41933.291643518518</v>
      </c>
      <c r="T3231" s="17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1"/>
        <v>110</v>
      </c>
      <c r="P3232" s="9">
        <f t="shared" si="202"/>
        <v>77.22</v>
      </c>
      <c r="Q3232" s="12" t="s">
        <v>8315</v>
      </c>
      <c r="R3232" t="s">
        <v>8316</v>
      </c>
      <c r="S3232" s="17">
        <f t="shared" si="203"/>
        <v>41898.168125000004</v>
      </c>
      <c r="T3232" s="17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1"/>
        <v>161</v>
      </c>
      <c r="P3233" s="9">
        <f t="shared" si="202"/>
        <v>57.5</v>
      </c>
      <c r="Q3233" s="12" t="s">
        <v>8315</v>
      </c>
      <c r="R3233" t="s">
        <v>8316</v>
      </c>
      <c r="S3233" s="17">
        <f t="shared" si="203"/>
        <v>42446.943831018521</v>
      </c>
      <c r="T3233" s="17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1"/>
        <v>131</v>
      </c>
      <c r="P3234" s="9">
        <f t="shared" si="202"/>
        <v>50.46</v>
      </c>
      <c r="Q3234" s="12" t="s">
        <v>8315</v>
      </c>
      <c r="R3234" t="s">
        <v>8316</v>
      </c>
      <c r="S3234" s="17">
        <f t="shared" si="203"/>
        <v>42463.81385416667</v>
      </c>
      <c r="T3234" s="17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1"/>
        <v>119</v>
      </c>
      <c r="P3235" s="9">
        <f t="shared" si="202"/>
        <v>97.38</v>
      </c>
      <c r="Q3235" s="12" t="s">
        <v>8315</v>
      </c>
      <c r="R3235" t="s">
        <v>8316</v>
      </c>
      <c r="S3235" s="17">
        <f t="shared" si="203"/>
        <v>42766.805034722223</v>
      </c>
      <c r="T3235" s="17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1"/>
        <v>100</v>
      </c>
      <c r="P3236" s="9">
        <f t="shared" si="202"/>
        <v>34.92</v>
      </c>
      <c r="Q3236" s="12" t="s">
        <v>8315</v>
      </c>
      <c r="R3236" t="s">
        <v>8316</v>
      </c>
      <c r="S3236" s="17">
        <f t="shared" si="203"/>
        <v>42734.789444444439</v>
      </c>
      <c r="T3236" s="17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1"/>
        <v>103</v>
      </c>
      <c r="P3237" s="9">
        <f t="shared" si="202"/>
        <v>85.53</v>
      </c>
      <c r="Q3237" s="12" t="s">
        <v>8315</v>
      </c>
      <c r="R3237" t="s">
        <v>8316</v>
      </c>
      <c r="S3237" s="17">
        <f t="shared" si="203"/>
        <v>42522.347812499997</v>
      </c>
      <c r="T3237" s="17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1"/>
        <v>101</v>
      </c>
      <c r="P3238" s="9">
        <f t="shared" si="202"/>
        <v>182.91</v>
      </c>
      <c r="Q3238" s="12" t="s">
        <v>8315</v>
      </c>
      <c r="R3238" t="s">
        <v>8316</v>
      </c>
      <c r="S3238" s="17">
        <f t="shared" si="203"/>
        <v>42702.917048611111</v>
      </c>
      <c r="T3238" s="17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1"/>
        <v>101</v>
      </c>
      <c r="P3239" s="9">
        <f t="shared" si="202"/>
        <v>131.13999999999999</v>
      </c>
      <c r="Q3239" s="12" t="s">
        <v>8315</v>
      </c>
      <c r="R3239" t="s">
        <v>8316</v>
      </c>
      <c r="S3239" s="17">
        <f t="shared" si="203"/>
        <v>42252.474351851852</v>
      </c>
      <c r="T3239" s="17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1"/>
        <v>112</v>
      </c>
      <c r="P3240" s="9">
        <f t="shared" si="202"/>
        <v>39.81</v>
      </c>
      <c r="Q3240" s="12" t="s">
        <v>8315</v>
      </c>
      <c r="R3240" t="s">
        <v>8316</v>
      </c>
      <c r="S3240" s="17">
        <f t="shared" si="203"/>
        <v>42156.510393518518</v>
      </c>
      <c r="T3240" s="17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1"/>
        <v>106</v>
      </c>
      <c r="P3241" s="9">
        <f t="shared" si="202"/>
        <v>59.7</v>
      </c>
      <c r="Q3241" s="12" t="s">
        <v>8315</v>
      </c>
      <c r="R3241" t="s">
        <v>8316</v>
      </c>
      <c r="S3241" s="17">
        <f t="shared" si="203"/>
        <v>42278.089039351849</v>
      </c>
      <c r="T3241" s="17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1"/>
        <v>101</v>
      </c>
      <c r="P3242" s="9">
        <f t="shared" si="202"/>
        <v>88.74</v>
      </c>
      <c r="Q3242" s="12" t="s">
        <v>8315</v>
      </c>
      <c r="R3242" t="s">
        <v>8316</v>
      </c>
      <c r="S3242" s="17">
        <f t="shared" si="203"/>
        <v>42754.693842592591</v>
      </c>
      <c r="T3242" s="17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1"/>
        <v>115</v>
      </c>
      <c r="P3243" s="9">
        <f t="shared" si="202"/>
        <v>58.69</v>
      </c>
      <c r="Q3243" s="12" t="s">
        <v>8315</v>
      </c>
      <c r="R3243" t="s">
        <v>8316</v>
      </c>
      <c r="S3243" s="17">
        <f t="shared" si="203"/>
        <v>41893.324884259258</v>
      </c>
      <c r="T3243" s="17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1"/>
        <v>127</v>
      </c>
      <c r="P3244" s="9">
        <f t="shared" si="202"/>
        <v>69.569999999999993</v>
      </c>
      <c r="Q3244" s="12" t="s">
        <v>8315</v>
      </c>
      <c r="R3244" t="s">
        <v>8316</v>
      </c>
      <c r="S3244" s="17">
        <f t="shared" si="203"/>
        <v>41871.755694444444</v>
      </c>
      <c r="T3244" s="17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1"/>
        <v>103</v>
      </c>
      <c r="P3245" s="9">
        <f t="shared" si="202"/>
        <v>115.87</v>
      </c>
      <c r="Q3245" s="12" t="s">
        <v>8315</v>
      </c>
      <c r="R3245" t="s">
        <v>8316</v>
      </c>
      <c r="S3245" s="17">
        <f t="shared" si="203"/>
        <v>42262.096782407403</v>
      </c>
      <c r="T3245" s="17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1"/>
        <v>103</v>
      </c>
      <c r="P3246" s="9">
        <f t="shared" si="202"/>
        <v>23.87</v>
      </c>
      <c r="Q3246" s="12" t="s">
        <v>8315</v>
      </c>
      <c r="R3246" t="s">
        <v>8316</v>
      </c>
      <c r="S3246" s="17">
        <f t="shared" si="203"/>
        <v>42675.694236111114</v>
      </c>
      <c r="T3246" s="17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1"/>
        <v>104</v>
      </c>
      <c r="P3247" s="9">
        <f t="shared" si="202"/>
        <v>81.13</v>
      </c>
      <c r="Q3247" s="12" t="s">
        <v>8315</v>
      </c>
      <c r="R3247" t="s">
        <v>8316</v>
      </c>
      <c r="S3247" s="17">
        <f t="shared" si="203"/>
        <v>42135.60020833333</v>
      </c>
      <c r="T3247" s="17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1"/>
        <v>111</v>
      </c>
      <c r="P3248" s="9">
        <f t="shared" si="202"/>
        <v>57.63</v>
      </c>
      <c r="Q3248" s="12" t="s">
        <v>8315</v>
      </c>
      <c r="R3248" t="s">
        <v>8316</v>
      </c>
      <c r="S3248" s="17">
        <f t="shared" si="203"/>
        <v>42230.472222222219</v>
      </c>
      <c r="T3248" s="17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1"/>
        <v>106</v>
      </c>
      <c r="P3249" s="9">
        <f t="shared" si="202"/>
        <v>46.43</v>
      </c>
      <c r="Q3249" s="12" t="s">
        <v>8315</v>
      </c>
      <c r="R3249" t="s">
        <v>8316</v>
      </c>
      <c r="S3249" s="17">
        <f t="shared" si="203"/>
        <v>42167.434166666666</v>
      </c>
      <c r="T3249" s="17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1"/>
        <v>101</v>
      </c>
      <c r="P3250" s="9">
        <f t="shared" si="202"/>
        <v>60.48</v>
      </c>
      <c r="Q3250" s="12" t="s">
        <v>8315</v>
      </c>
      <c r="R3250" t="s">
        <v>8316</v>
      </c>
      <c r="S3250" s="17">
        <f t="shared" si="203"/>
        <v>42068.888391203705</v>
      </c>
      <c r="T3250" s="17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1"/>
        <v>105</v>
      </c>
      <c r="P3251" s="9">
        <f t="shared" si="202"/>
        <v>65.58</v>
      </c>
      <c r="Q3251" s="12" t="s">
        <v>8315</v>
      </c>
      <c r="R3251" t="s">
        <v>8316</v>
      </c>
      <c r="S3251" s="17">
        <f t="shared" si="203"/>
        <v>42145.746689814812</v>
      </c>
      <c r="T3251" s="17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1"/>
        <v>102</v>
      </c>
      <c r="P3252" s="9">
        <f t="shared" si="202"/>
        <v>119.19</v>
      </c>
      <c r="Q3252" s="12" t="s">
        <v>8315</v>
      </c>
      <c r="R3252" t="s">
        <v>8316</v>
      </c>
      <c r="S3252" s="17">
        <f t="shared" si="203"/>
        <v>41918.742175925923</v>
      </c>
      <c r="T3252" s="17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1"/>
        <v>111</v>
      </c>
      <c r="P3253" s="9">
        <f t="shared" si="202"/>
        <v>83.05</v>
      </c>
      <c r="Q3253" s="12" t="s">
        <v>8315</v>
      </c>
      <c r="R3253" t="s">
        <v>8316</v>
      </c>
      <c r="S3253" s="17">
        <f t="shared" si="203"/>
        <v>42146.731087962966</v>
      </c>
      <c r="T3253" s="17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1"/>
        <v>128</v>
      </c>
      <c r="P3254" s="9">
        <f t="shared" si="202"/>
        <v>57.52</v>
      </c>
      <c r="Q3254" s="12" t="s">
        <v>8315</v>
      </c>
      <c r="R3254" t="s">
        <v>8316</v>
      </c>
      <c r="S3254" s="17">
        <f t="shared" si="203"/>
        <v>42590.472685185188</v>
      </c>
      <c r="T3254" s="17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1"/>
        <v>102</v>
      </c>
      <c r="P3255" s="9">
        <f t="shared" si="202"/>
        <v>177.09</v>
      </c>
      <c r="Q3255" s="12" t="s">
        <v>8315</v>
      </c>
      <c r="R3255" t="s">
        <v>8316</v>
      </c>
      <c r="S3255" s="17">
        <f t="shared" si="203"/>
        <v>42602.576712962968</v>
      </c>
      <c r="T3255" s="17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1"/>
        <v>101</v>
      </c>
      <c r="P3256" s="9">
        <f t="shared" si="202"/>
        <v>70.77</v>
      </c>
      <c r="Q3256" s="12" t="s">
        <v>8315</v>
      </c>
      <c r="R3256" t="s">
        <v>8316</v>
      </c>
      <c r="S3256" s="17">
        <f t="shared" si="203"/>
        <v>42059.085752314815</v>
      </c>
      <c r="T3256" s="17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1"/>
        <v>175</v>
      </c>
      <c r="P3257" s="9">
        <f t="shared" si="202"/>
        <v>29.17</v>
      </c>
      <c r="Q3257" s="12" t="s">
        <v>8315</v>
      </c>
      <c r="R3257" t="s">
        <v>8316</v>
      </c>
      <c r="S3257" s="17">
        <f t="shared" si="203"/>
        <v>41889.768229166664</v>
      </c>
      <c r="T3257" s="17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1"/>
        <v>128</v>
      </c>
      <c r="P3258" s="9">
        <f t="shared" si="202"/>
        <v>72.760000000000005</v>
      </c>
      <c r="Q3258" s="12" t="s">
        <v>8315</v>
      </c>
      <c r="R3258" t="s">
        <v>8316</v>
      </c>
      <c r="S3258" s="17">
        <f t="shared" si="203"/>
        <v>42144.573807870373</v>
      </c>
      <c r="T3258" s="17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1"/>
        <v>106</v>
      </c>
      <c r="P3259" s="9">
        <f t="shared" si="202"/>
        <v>51.85</v>
      </c>
      <c r="Q3259" s="12" t="s">
        <v>8315</v>
      </c>
      <c r="R3259" t="s">
        <v>8316</v>
      </c>
      <c r="S3259" s="17">
        <f t="shared" si="203"/>
        <v>42758.559629629628</v>
      </c>
      <c r="T3259" s="17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1"/>
        <v>105</v>
      </c>
      <c r="P3260" s="9">
        <f t="shared" si="202"/>
        <v>98.2</v>
      </c>
      <c r="Q3260" s="12" t="s">
        <v>8315</v>
      </c>
      <c r="R3260" t="s">
        <v>8316</v>
      </c>
      <c r="S3260" s="17">
        <f t="shared" si="203"/>
        <v>41982.887280092589</v>
      </c>
      <c r="T3260" s="17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1"/>
        <v>106</v>
      </c>
      <c r="P3261" s="9">
        <f t="shared" si="202"/>
        <v>251.74</v>
      </c>
      <c r="Q3261" s="12" t="s">
        <v>8315</v>
      </c>
      <c r="R3261" t="s">
        <v>8316</v>
      </c>
      <c r="S3261" s="17">
        <f t="shared" si="203"/>
        <v>42614.760937500003</v>
      </c>
      <c r="T3261" s="17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1"/>
        <v>109</v>
      </c>
      <c r="P3262" s="9">
        <f t="shared" si="202"/>
        <v>74.819999999999993</v>
      </c>
      <c r="Q3262" s="12" t="s">
        <v>8315</v>
      </c>
      <c r="R3262" t="s">
        <v>8316</v>
      </c>
      <c r="S3262" s="17">
        <f t="shared" si="203"/>
        <v>42303.672662037032</v>
      </c>
      <c r="T3262" s="17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1"/>
        <v>100</v>
      </c>
      <c r="P3263" s="9">
        <f t="shared" si="202"/>
        <v>67.650000000000006</v>
      </c>
      <c r="Q3263" s="12" t="s">
        <v>8315</v>
      </c>
      <c r="R3263" t="s">
        <v>8316</v>
      </c>
      <c r="S3263" s="17">
        <f t="shared" si="203"/>
        <v>42171.725416666668</v>
      </c>
      <c r="T3263" s="17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1"/>
        <v>103</v>
      </c>
      <c r="P3264" s="9">
        <f t="shared" si="202"/>
        <v>93.81</v>
      </c>
      <c r="Q3264" s="12" t="s">
        <v>8315</v>
      </c>
      <c r="R3264" t="s">
        <v>8316</v>
      </c>
      <c r="S3264" s="17">
        <f t="shared" si="203"/>
        <v>41964.315532407403</v>
      </c>
      <c r="T3264" s="17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1"/>
        <v>112</v>
      </c>
      <c r="P3265" s="9">
        <f t="shared" si="202"/>
        <v>41.24</v>
      </c>
      <c r="Q3265" s="12" t="s">
        <v>8315</v>
      </c>
      <c r="R3265" t="s">
        <v>8316</v>
      </c>
      <c r="S3265" s="17">
        <f t="shared" si="203"/>
        <v>42284.516064814816</v>
      </c>
      <c r="T3265" s="17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5">ROUND(E3266/D3266*100,0)</f>
        <v>103</v>
      </c>
      <c r="P3266" s="9">
        <f t="shared" si="202"/>
        <v>52.55</v>
      </c>
      <c r="Q3266" s="12" t="s">
        <v>8315</v>
      </c>
      <c r="R3266" t="s">
        <v>8316</v>
      </c>
      <c r="S3266" s="17">
        <f t="shared" si="203"/>
        <v>42016.800208333334</v>
      </c>
      <c r="T3266" s="17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5"/>
        <v>164</v>
      </c>
      <c r="P3267" s="9">
        <f t="shared" ref="P3267:P3330" si="206">IFERROR(ROUND(E3267/L3267,2),0)</f>
        <v>70.290000000000006</v>
      </c>
      <c r="Q3267" s="12" t="s">
        <v>8315</v>
      </c>
      <c r="R3267" t="s">
        <v>8316</v>
      </c>
      <c r="S3267" s="17">
        <f t="shared" ref="S3267:S3330" si="207">(((J3267/60)/60)/24)+DATE(1970,1,1)</f>
        <v>42311.711979166663</v>
      </c>
      <c r="T3267" s="17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5"/>
        <v>131</v>
      </c>
      <c r="P3268" s="9">
        <f t="shared" si="206"/>
        <v>48.33</v>
      </c>
      <c r="Q3268" s="12" t="s">
        <v>8315</v>
      </c>
      <c r="R3268" t="s">
        <v>8316</v>
      </c>
      <c r="S3268" s="17">
        <f t="shared" si="207"/>
        <v>42136.536134259266</v>
      </c>
      <c r="T3268" s="17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5"/>
        <v>102</v>
      </c>
      <c r="P3269" s="9">
        <f t="shared" si="206"/>
        <v>53.18</v>
      </c>
      <c r="Q3269" s="12" t="s">
        <v>8315</v>
      </c>
      <c r="R3269" t="s">
        <v>8316</v>
      </c>
      <c r="S3269" s="17">
        <f t="shared" si="207"/>
        <v>42172.757638888885</v>
      </c>
      <c r="T3269" s="17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5"/>
        <v>128</v>
      </c>
      <c r="P3270" s="9">
        <f t="shared" si="206"/>
        <v>60.95</v>
      </c>
      <c r="Q3270" s="12" t="s">
        <v>8315</v>
      </c>
      <c r="R3270" t="s">
        <v>8316</v>
      </c>
      <c r="S3270" s="17">
        <f t="shared" si="207"/>
        <v>42590.90425925926</v>
      </c>
      <c r="T3270" s="17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5"/>
        <v>102</v>
      </c>
      <c r="P3271" s="9">
        <f t="shared" si="206"/>
        <v>116</v>
      </c>
      <c r="Q3271" s="12" t="s">
        <v>8315</v>
      </c>
      <c r="R3271" t="s">
        <v>8316</v>
      </c>
      <c r="S3271" s="17">
        <f t="shared" si="207"/>
        <v>42137.395798611105</v>
      </c>
      <c r="T3271" s="17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5"/>
        <v>102</v>
      </c>
      <c r="P3272" s="9">
        <f t="shared" si="206"/>
        <v>61</v>
      </c>
      <c r="Q3272" s="12" t="s">
        <v>8315</v>
      </c>
      <c r="R3272" t="s">
        <v>8316</v>
      </c>
      <c r="S3272" s="17">
        <f t="shared" si="207"/>
        <v>42167.533159722225</v>
      </c>
      <c r="T3272" s="17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5"/>
        <v>130</v>
      </c>
      <c r="P3273" s="9">
        <f t="shared" si="206"/>
        <v>38.24</v>
      </c>
      <c r="Q3273" s="12" t="s">
        <v>8315</v>
      </c>
      <c r="R3273" t="s">
        <v>8316</v>
      </c>
      <c r="S3273" s="17">
        <f t="shared" si="207"/>
        <v>41915.437210648146</v>
      </c>
      <c r="T3273" s="17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5"/>
        <v>154</v>
      </c>
      <c r="P3274" s="9">
        <f t="shared" si="206"/>
        <v>106.5</v>
      </c>
      <c r="Q3274" s="12" t="s">
        <v>8315</v>
      </c>
      <c r="R3274" t="s">
        <v>8316</v>
      </c>
      <c r="S3274" s="17">
        <f t="shared" si="207"/>
        <v>42284.500104166669</v>
      </c>
      <c r="T3274" s="17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5"/>
        <v>107</v>
      </c>
      <c r="P3275" s="9">
        <f t="shared" si="206"/>
        <v>204.57</v>
      </c>
      <c r="Q3275" s="12" t="s">
        <v>8315</v>
      </c>
      <c r="R3275" t="s">
        <v>8316</v>
      </c>
      <c r="S3275" s="17">
        <f t="shared" si="207"/>
        <v>42611.801412037035</v>
      </c>
      <c r="T3275" s="17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5"/>
        <v>101</v>
      </c>
      <c r="P3276" s="9">
        <f t="shared" si="206"/>
        <v>54.91</v>
      </c>
      <c r="Q3276" s="12" t="s">
        <v>8315</v>
      </c>
      <c r="R3276" t="s">
        <v>8316</v>
      </c>
      <c r="S3276" s="17">
        <f t="shared" si="207"/>
        <v>42400.704537037032</v>
      </c>
      <c r="T3276" s="17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5"/>
        <v>100</v>
      </c>
      <c r="P3277" s="9">
        <f t="shared" si="206"/>
        <v>150.41999999999999</v>
      </c>
      <c r="Q3277" s="12" t="s">
        <v>8315</v>
      </c>
      <c r="R3277" t="s">
        <v>8316</v>
      </c>
      <c r="S3277" s="17">
        <f t="shared" si="207"/>
        <v>42017.88045138889</v>
      </c>
      <c r="T3277" s="17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5"/>
        <v>117</v>
      </c>
      <c r="P3278" s="9">
        <f t="shared" si="206"/>
        <v>52.58</v>
      </c>
      <c r="Q3278" s="12" t="s">
        <v>8315</v>
      </c>
      <c r="R3278" t="s">
        <v>8316</v>
      </c>
      <c r="S3278" s="17">
        <f t="shared" si="207"/>
        <v>42426.949988425928</v>
      </c>
      <c r="T3278" s="17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5"/>
        <v>109</v>
      </c>
      <c r="P3279" s="9">
        <f t="shared" si="206"/>
        <v>54.3</v>
      </c>
      <c r="Q3279" s="12" t="s">
        <v>8315</v>
      </c>
      <c r="R3279" t="s">
        <v>8316</v>
      </c>
      <c r="S3279" s="17">
        <f t="shared" si="207"/>
        <v>41931.682939814818</v>
      </c>
      <c r="T3279" s="17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5"/>
        <v>103</v>
      </c>
      <c r="P3280" s="9">
        <f t="shared" si="206"/>
        <v>76.03</v>
      </c>
      <c r="Q3280" s="12" t="s">
        <v>8315</v>
      </c>
      <c r="R3280" t="s">
        <v>8316</v>
      </c>
      <c r="S3280" s="17">
        <f t="shared" si="207"/>
        <v>42124.848414351851</v>
      </c>
      <c r="T3280" s="17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5"/>
        <v>114</v>
      </c>
      <c r="P3281" s="9">
        <f t="shared" si="206"/>
        <v>105.21</v>
      </c>
      <c r="Q3281" s="12" t="s">
        <v>8315</v>
      </c>
      <c r="R3281" t="s">
        <v>8316</v>
      </c>
      <c r="S3281" s="17">
        <f t="shared" si="207"/>
        <v>42431.102534722217</v>
      </c>
      <c r="T3281" s="17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5"/>
        <v>103</v>
      </c>
      <c r="P3282" s="9">
        <f t="shared" si="206"/>
        <v>68.67</v>
      </c>
      <c r="Q3282" s="12" t="s">
        <v>8315</v>
      </c>
      <c r="R3282" t="s">
        <v>8316</v>
      </c>
      <c r="S3282" s="17">
        <f t="shared" si="207"/>
        <v>42121.756921296299</v>
      </c>
      <c r="T3282" s="17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5"/>
        <v>122</v>
      </c>
      <c r="P3283" s="9">
        <f t="shared" si="206"/>
        <v>129.36000000000001</v>
      </c>
      <c r="Q3283" s="12" t="s">
        <v>8315</v>
      </c>
      <c r="R3283" t="s">
        <v>8316</v>
      </c>
      <c r="S3283" s="17">
        <f t="shared" si="207"/>
        <v>42219.019733796296</v>
      </c>
      <c r="T3283" s="17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5"/>
        <v>103</v>
      </c>
      <c r="P3284" s="9">
        <f t="shared" si="206"/>
        <v>134.26</v>
      </c>
      <c r="Q3284" s="12" t="s">
        <v>8315</v>
      </c>
      <c r="R3284" t="s">
        <v>8316</v>
      </c>
      <c r="S3284" s="17">
        <f t="shared" si="207"/>
        <v>42445.19430555556</v>
      </c>
      <c r="T3284" s="17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5"/>
        <v>105</v>
      </c>
      <c r="P3285" s="9">
        <f t="shared" si="206"/>
        <v>17.829999999999998</v>
      </c>
      <c r="Q3285" s="12" t="s">
        <v>8315</v>
      </c>
      <c r="R3285" t="s">
        <v>8316</v>
      </c>
      <c r="S3285" s="17">
        <f t="shared" si="207"/>
        <v>42379.74418981481</v>
      </c>
      <c r="T3285" s="17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5"/>
        <v>102</v>
      </c>
      <c r="P3286" s="9">
        <f t="shared" si="206"/>
        <v>203.2</v>
      </c>
      <c r="Q3286" s="12" t="s">
        <v>8315</v>
      </c>
      <c r="R3286" t="s">
        <v>8316</v>
      </c>
      <c r="S3286" s="17">
        <f t="shared" si="207"/>
        <v>42380.884872685187</v>
      </c>
      <c r="T3286" s="17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5"/>
        <v>112</v>
      </c>
      <c r="P3287" s="9">
        <f t="shared" si="206"/>
        <v>69.19</v>
      </c>
      <c r="Q3287" s="12" t="s">
        <v>8315</v>
      </c>
      <c r="R3287" t="s">
        <v>8316</v>
      </c>
      <c r="S3287" s="17">
        <f t="shared" si="207"/>
        <v>42762.942430555559</v>
      </c>
      <c r="T3287" s="17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5"/>
        <v>102</v>
      </c>
      <c r="P3288" s="9">
        <f t="shared" si="206"/>
        <v>125.12</v>
      </c>
      <c r="Q3288" s="12" t="s">
        <v>8315</v>
      </c>
      <c r="R3288" t="s">
        <v>8316</v>
      </c>
      <c r="S3288" s="17">
        <f t="shared" si="207"/>
        <v>42567.840069444443</v>
      </c>
      <c r="T3288" s="17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5"/>
        <v>100</v>
      </c>
      <c r="P3289" s="9">
        <f t="shared" si="206"/>
        <v>73.53</v>
      </c>
      <c r="Q3289" s="12" t="s">
        <v>8315</v>
      </c>
      <c r="R3289" t="s">
        <v>8316</v>
      </c>
      <c r="S3289" s="17">
        <f t="shared" si="207"/>
        <v>42311.750324074077</v>
      </c>
      <c r="T3289" s="17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5"/>
        <v>100</v>
      </c>
      <c r="P3290" s="9">
        <f t="shared" si="206"/>
        <v>48.44</v>
      </c>
      <c r="Q3290" s="12" t="s">
        <v>8315</v>
      </c>
      <c r="R3290" t="s">
        <v>8316</v>
      </c>
      <c r="S3290" s="17">
        <f t="shared" si="207"/>
        <v>42505.774479166663</v>
      </c>
      <c r="T3290" s="17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5"/>
        <v>133</v>
      </c>
      <c r="P3291" s="9">
        <f t="shared" si="206"/>
        <v>26.61</v>
      </c>
      <c r="Q3291" s="12" t="s">
        <v>8315</v>
      </c>
      <c r="R3291" t="s">
        <v>8316</v>
      </c>
      <c r="S3291" s="17">
        <f t="shared" si="207"/>
        <v>42758.368078703701</v>
      </c>
      <c r="T3291" s="17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5"/>
        <v>121</v>
      </c>
      <c r="P3292" s="9">
        <f t="shared" si="206"/>
        <v>33.67</v>
      </c>
      <c r="Q3292" s="12" t="s">
        <v>8315</v>
      </c>
      <c r="R3292" t="s">
        <v>8316</v>
      </c>
      <c r="S3292" s="17">
        <f t="shared" si="207"/>
        <v>42775.51494212963</v>
      </c>
      <c r="T3292" s="17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5"/>
        <v>114</v>
      </c>
      <c r="P3293" s="9">
        <f t="shared" si="206"/>
        <v>40.71</v>
      </c>
      <c r="Q3293" s="12" t="s">
        <v>8315</v>
      </c>
      <c r="R3293" t="s">
        <v>8316</v>
      </c>
      <c r="S3293" s="17">
        <f t="shared" si="207"/>
        <v>42232.702546296292</v>
      </c>
      <c r="T3293" s="17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5"/>
        <v>286</v>
      </c>
      <c r="P3294" s="9">
        <f t="shared" si="206"/>
        <v>19.27</v>
      </c>
      <c r="Q3294" s="12" t="s">
        <v>8315</v>
      </c>
      <c r="R3294" t="s">
        <v>8316</v>
      </c>
      <c r="S3294" s="17">
        <f t="shared" si="207"/>
        <v>42282.770231481481</v>
      </c>
      <c r="T3294" s="17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5"/>
        <v>170</v>
      </c>
      <c r="P3295" s="9">
        <f t="shared" si="206"/>
        <v>84.29</v>
      </c>
      <c r="Q3295" s="12" t="s">
        <v>8315</v>
      </c>
      <c r="R3295" t="s">
        <v>8316</v>
      </c>
      <c r="S3295" s="17">
        <f t="shared" si="207"/>
        <v>42768.425370370373</v>
      </c>
      <c r="T3295" s="17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5"/>
        <v>118</v>
      </c>
      <c r="P3296" s="9">
        <f t="shared" si="206"/>
        <v>29.58</v>
      </c>
      <c r="Q3296" s="12" t="s">
        <v>8315</v>
      </c>
      <c r="R3296" t="s">
        <v>8316</v>
      </c>
      <c r="S3296" s="17">
        <f t="shared" si="207"/>
        <v>42141.541134259256</v>
      </c>
      <c r="T3296" s="17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5"/>
        <v>103</v>
      </c>
      <c r="P3297" s="9">
        <f t="shared" si="206"/>
        <v>26.67</v>
      </c>
      <c r="Q3297" s="12" t="s">
        <v>8315</v>
      </c>
      <c r="R3297" t="s">
        <v>8316</v>
      </c>
      <c r="S3297" s="17">
        <f t="shared" si="207"/>
        <v>42609.442465277782</v>
      </c>
      <c r="T3297" s="17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5"/>
        <v>144</v>
      </c>
      <c r="P3298" s="9">
        <f t="shared" si="206"/>
        <v>45.98</v>
      </c>
      <c r="Q3298" s="12" t="s">
        <v>8315</v>
      </c>
      <c r="R3298" t="s">
        <v>8316</v>
      </c>
      <c r="S3298" s="17">
        <f t="shared" si="207"/>
        <v>42309.756620370375</v>
      </c>
      <c r="T3298" s="17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5"/>
        <v>100</v>
      </c>
      <c r="P3299" s="9">
        <f t="shared" si="206"/>
        <v>125.09</v>
      </c>
      <c r="Q3299" s="12" t="s">
        <v>8315</v>
      </c>
      <c r="R3299" t="s">
        <v>8316</v>
      </c>
      <c r="S3299" s="17">
        <f t="shared" si="207"/>
        <v>42193.771481481483</v>
      </c>
      <c r="T3299" s="17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5"/>
        <v>102</v>
      </c>
      <c r="P3300" s="9">
        <f t="shared" si="206"/>
        <v>141.29</v>
      </c>
      <c r="Q3300" s="12" t="s">
        <v>8315</v>
      </c>
      <c r="R3300" t="s">
        <v>8316</v>
      </c>
      <c r="S3300" s="17">
        <f t="shared" si="207"/>
        <v>42239.957962962959</v>
      </c>
      <c r="T3300" s="17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5"/>
        <v>116</v>
      </c>
      <c r="P3301" s="9">
        <f t="shared" si="206"/>
        <v>55.33</v>
      </c>
      <c r="Q3301" s="12" t="s">
        <v>8315</v>
      </c>
      <c r="R3301" t="s">
        <v>8316</v>
      </c>
      <c r="S3301" s="17">
        <f t="shared" si="207"/>
        <v>42261.917395833334</v>
      </c>
      <c r="T3301" s="17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5"/>
        <v>136</v>
      </c>
      <c r="P3302" s="9">
        <f t="shared" si="206"/>
        <v>46.42</v>
      </c>
      <c r="Q3302" s="12" t="s">
        <v>8315</v>
      </c>
      <c r="R3302" t="s">
        <v>8316</v>
      </c>
      <c r="S3302" s="17">
        <f t="shared" si="207"/>
        <v>42102.743773148148</v>
      </c>
      <c r="T3302" s="17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5"/>
        <v>133</v>
      </c>
      <c r="P3303" s="9">
        <f t="shared" si="206"/>
        <v>57.2</v>
      </c>
      <c r="Q3303" s="12" t="s">
        <v>8315</v>
      </c>
      <c r="R3303" t="s">
        <v>8316</v>
      </c>
      <c r="S3303" s="17">
        <f t="shared" si="207"/>
        <v>42538.73583333334</v>
      </c>
      <c r="T3303" s="17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5"/>
        <v>103</v>
      </c>
      <c r="P3304" s="9">
        <f t="shared" si="206"/>
        <v>173.7</v>
      </c>
      <c r="Q3304" s="12" t="s">
        <v>8315</v>
      </c>
      <c r="R3304" t="s">
        <v>8316</v>
      </c>
      <c r="S3304" s="17">
        <f t="shared" si="207"/>
        <v>42681.35157407407</v>
      </c>
      <c r="T3304" s="17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5"/>
        <v>116</v>
      </c>
      <c r="P3305" s="9">
        <f t="shared" si="206"/>
        <v>59.6</v>
      </c>
      <c r="Q3305" s="12" t="s">
        <v>8315</v>
      </c>
      <c r="R3305" t="s">
        <v>8316</v>
      </c>
      <c r="S3305" s="17">
        <f t="shared" si="207"/>
        <v>42056.65143518518</v>
      </c>
      <c r="T3305" s="17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5"/>
        <v>105</v>
      </c>
      <c r="P3306" s="9">
        <f t="shared" si="206"/>
        <v>89.59</v>
      </c>
      <c r="Q3306" s="12" t="s">
        <v>8315</v>
      </c>
      <c r="R3306" t="s">
        <v>8316</v>
      </c>
      <c r="S3306" s="17">
        <f t="shared" si="207"/>
        <v>42696.624444444446</v>
      </c>
      <c r="T3306" s="17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5"/>
        <v>102</v>
      </c>
      <c r="P3307" s="9">
        <f t="shared" si="206"/>
        <v>204.05</v>
      </c>
      <c r="Q3307" s="12" t="s">
        <v>8315</v>
      </c>
      <c r="R3307" t="s">
        <v>8316</v>
      </c>
      <c r="S3307" s="17">
        <f t="shared" si="207"/>
        <v>42186.855879629627</v>
      </c>
      <c r="T3307" s="17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5"/>
        <v>175</v>
      </c>
      <c r="P3308" s="9">
        <f t="shared" si="206"/>
        <v>48.7</v>
      </c>
      <c r="Q3308" s="12" t="s">
        <v>8315</v>
      </c>
      <c r="R3308" t="s">
        <v>8316</v>
      </c>
      <c r="S3308" s="17">
        <f t="shared" si="207"/>
        <v>42493.219236111108</v>
      </c>
      <c r="T3308" s="17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5"/>
        <v>107</v>
      </c>
      <c r="P3309" s="9">
        <f t="shared" si="206"/>
        <v>53.34</v>
      </c>
      <c r="Q3309" s="12" t="s">
        <v>8315</v>
      </c>
      <c r="R3309" t="s">
        <v>8316</v>
      </c>
      <c r="S3309" s="17">
        <f t="shared" si="207"/>
        <v>42475.057164351849</v>
      </c>
      <c r="T3309" s="17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5"/>
        <v>122</v>
      </c>
      <c r="P3310" s="9">
        <f t="shared" si="206"/>
        <v>75.09</v>
      </c>
      <c r="Q3310" s="12" t="s">
        <v>8315</v>
      </c>
      <c r="R3310" t="s">
        <v>8316</v>
      </c>
      <c r="S3310" s="17">
        <f t="shared" si="207"/>
        <v>42452.876909722225</v>
      </c>
      <c r="T3310" s="17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5"/>
        <v>159</v>
      </c>
      <c r="P3311" s="9">
        <f t="shared" si="206"/>
        <v>18</v>
      </c>
      <c r="Q3311" s="12" t="s">
        <v>8315</v>
      </c>
      <c r="R3311" t="s">
        <v>8316</v>
      </c>
      <c r="S3311" s="17">
        <f t="shared" si="207"/>
        <v>42628.650208333333</v>
      </c>
      <c r="T3311" s="17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5"/>
        <v>100</v>
      </c>
      <c r="P3312" s="9">
        <f t="shared" si="206"/>
        <v>209.84</v>
      </c>
      <c r="Q3312" s="12" t="s">
        <v>8315</v>
      </c>
      <c r="R3312" t="s">
        <v>8316</v>
      </c>
      <c r="S3312" s="17">
        <f t="shared" si="207"/>
        <v>42253.928530092591</v>
      </c>
      <c r="T3312" s="17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5"/>
        <v>110</v>
      </c>
      <c r="P3313" s="9">
        <f t="shared" si="206"/>
        <v>61.02</v>
      </c>
      <c r="Q3313" s="12" t="s">
        <v>8315</v>
      </c>
      <c r="R3313" t="s">
        <v>8316</v>
      </c>
      <c r="S3313" s="17">
        <f t="shared" si="207"/>
        <v>42264.29178240741</v>
      </c>
      <c r="T3313" s="17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5"/>
        <v>100</v>
      </c>
      <c r="P3314" s="9">
        <f t="shared" si="206"/>
        <v>61</v>
      </c>
      <c r="Q3314" s="12" t="s">
        <v>8315</v>
      </c>
      <c r="R3314" t="s">
        <v>8316</v>
      </c>
      <c r="S3314" s="17">
        <f t="shared" si="207"/>
        <v>42664.809560185182</v>
      </c>
      <c r="T3314" s="17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5"/>
        <v>116</v>
      </c>
      <c r="P3315" s="9">
        <f t="shared" si="206"/>
        <v>80.03</v>
      </c>
      <c r="Q3315" s="12" t="s">
        <v>8315</v>
      </c>
      <c r="R3315" t="s">
        <v>8316</v>
      </c>
      <c r="S3315" s="17">
        <f t="shared" si="207"/>
        <v>42382.244409722218</v>
      </c>
      <c r="T3315" s="17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5"/>
        <v>211</v>
      </c>
      <c r="P3316" s="9">
        <f t="shared" si="206"/>
        <v>29.07</v>
      </c>
      <c r="Q3316" s="12" t="s">
        <v>8315</v>
      </c>
      <c r="R3316" t="s">
        <v>8316</v>
      </c>
      <c r="S3316" s="17">
        <f t="shared" si="207"/>
        <v>42105.267488425925</v>
      </c>
      <c r="T3316" s="17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5"/>
        <v>110</v>
      </c>
      <c r="P3317" s="9">
        <f t="shared" si="206"/>
        <v>49.44</v>
      </c>
      <c r="Q3317" s="12" t="s">
        <v>8315</v>
      </c>
      <c r="R3317" t="s">
        <v>8316</v>
      </c>
      <c r="S3317" s="17">
        <f t="shared" si="207"/>
        <v>42466.303715277783</v>
      </c>
      <c r="T3317" s="17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5"/>
        <v>100</v>
      </c>
      <c r="P3318" s="9">
        <f t="shared" si="206"/>
        <v>93.98</v>
      </c>
      <c r="Q3318" s="12" t="s">
        <v>8315</v>
      </c>
      <c r="R3318" t="s">
        <v>8316</v>
      </c>
      <c r="S3318" s="17">
        <f t="shared" si="207"/>
        <v>41826.871238425927</v>
      </c>
      <c r="T3318" s="17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5"/>
        <v>106</v>
      </c>
      <c r="P3319" s="9">
        <f t="shared" si="206"/>
        <v>61.94</v>
      </c>
      <c r="Q3319" s="12" t="s">
        <v>8315</v>
      </c>
      <c r="R3319" t="s">
        <v>8316</v>
      </c>
      <c r="S3319" s="17">
        <f t="shared" si="207"/>
        <v>42499.039629629624</v>
      </c>
      <c r="T3319" s="17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5"/>
        <v>126</v>
      </c>
      <c r="P3320" s="9">
        <f t="shared" si="206"/>
        <v>78.5</v>
      </c>
      <c r="Q3320" s="12" t="s">
        <v>8315</v>
      </c>
      <c r="R3320" t="s">
        <v>8316</v>
      </c>
      <c r="S3320" s="17">
        <f t="shared" si="207"/>
        <v>42431.302002314813</v>
      </c>
      <c r="T3320" s="17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5"/>
        <v>108</v>
      </c>
      <c r="P3321" s="9">
        <f t="shared" si="206"/>
        <v>33.75</v>
      </c>
      <c r="Q3321" s="12" t="s">
        <v>8315</v>
      </c>
      <c r="R3321" t="s">
        <v>8316</v>
      </c>
      <c r="S3321" s="17">
        <f t="shared" si="207"/>
        <v>41990.585486111115</v>
      </c>
      <c r="T3321" s="17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5"/>
        <v>101</v>
      </c>
      <c r="P3322" s="9">
        <f t="shared" si="206"/>
        <v>66.45</v>
      </c>
      <c r="Q3322" s="12" t="s">
        <v>8315</v>
      </c>
      <c r="R3322" t="s">
        <v>8316</v>
      </c>
      <c r="S3322" s="17">
        <f t="shared" si="207"/>
        <v>42513.045798611114</v>
      </c>
      <c r="T3322" s="17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5"/>
        <v>107</v>
      </c>
      <c r="P3323" s="9">
        <f t="shared" si="206"/>
        <v>35.799999999999997</v>
      </c>
      <c r="Q3323" s="12" t="s">
        <v>8315</v>
      </c>
      <c r="R3323" t="s">
        <v>8316</v>
      </c>
      <c r="S3323" s="17">
        <f t="shared" si="207"/>
        <v>41914.100289351853</v>
      </c>
      <c r="T3323" s="17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5"/>
        <v>102</v>
      </c>
      <c r="P3324" s="9">
        <f t="shared" si="206"/>
        <v>145.65</v>
      </c>
      <c r="Q3324" s="12" t="s">
        <v>8315</v>
      </c>
      <c r="R3324" t="s">
        <v>8316</v>
      </c>
      <c r="S3324" s="17">
        <f t="shared" si="207"/>
        <v>42521.010370370372</v>
      </c>
      <c r="T3324" s="17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5"/>
        <v>126</v>
      </c>
      <c r="P3325" s="9">
        <f t="shared" si="206"/>
        <v>25.69</v>
      </c>
      <c r="Q3325" s="12" t="s">
        <v>8315</v>
      </c>
      <c r="R3325" t="s">
        <v>8316</v>
      </c>
      <c r="S3325" s="17">
        <f t="shared" si="207"/>
        <v>42608.36583333333</v>
      </c>
      <c r="T3325" s="17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5"/>
        <v>102</v>
      </c>
      <c r="P3326" s="9">
        <f t="shared" si="206"/>
        <v>152.5</v>
      </c>
      <c r="Q3326" s="12" t="s">
        <v>8315</v>
      </c>
      <c r="R3326" t="s">
        <v>8316</v>
      </c>
      <c r="S3326" s="17">
        <f t="shared" si="207"/>
        <v>42512.58321759259</v>
      </c>
      <c r="T3326" s="17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5"/>
        <v>113</v>
      </c>
      <c r="P3327" s="9">
        <f t="shared" si="206"/>
        <v>30</v>
      </c>
      <c r="Q3327" s="12" t="s">
        <v>8315</v>
      </c>
      <c r="R3327" t="s">
        <v>8316</v>
      </c>
      <c r="S3327" s="17">
        <f t="shared" si="207"/>
        <v>42064.785613425927</v>
      </c>
      <c r="T3327" s="17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5"/>
        <v>101</v>
      </c>
      <c r="P3328" s="9">
        <f t="shared" si="206"/>
        <v>142.28</v>
      </c>
      <c r="Q3328" s="12" t="s">
        <v>8315</v>
      </c>
      <c r="R3328" t="s">
        <v>8316</v>
      </c>
      <c r="S3328" s="17">
        <f t="shared" si="207"/>
        <v>42041.714178240742</v>
      </c>
      <c r="T3328" s="17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5"/>
        <v>101</v>
      </c>
      <c r="P3329" s="9">
        <f t="shared" si="206"/>
        <v>24.55</v>
      </c>
      <c r="Q3329" s="12" t="s">
        <v>8315</v>
      </c>
      <c r="R3329" t="s">
        <v>8316</v>
      </c>
      <c r="S3329" s="17">
        <f t="shared" si="207"/>
        <v>42468.374606481477</v>
      </c>
      <c r="T3329" s="17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9">ROUND(E3330/D3330*100,0)</f>
        <v>146</v>
      </c>
      <c r="P3330" s="9">
        <f t="shared" si="206"/>
        <v>292.77999999999997</v>
      </c>
      <c r="Q3330" s="12" t="s">
        <v>8315</v>
      </c>
      <c r="R3330" t="s">
        <v>8316</v>
      </c>
      <c r="S3330" s="17">
        <f t="shared" si="207"/>
        <v>41822.57503472222</v>
      </c>
      <c r="T3330" s="17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9"/>
        <v>117</v>
      </c>
      <c r="P3331" s="9">
        <f t="shared" ref="P3331:P3394" si="210">IFERROR(ROUND(E3331/L3331,2),0)</f>
        <v>44.92</v>
      </c>
      <c r="Q3331" s="12" t="s">
        <v>8315</v>
      </c>
      <c r="R3331" t="s">
        <v>8316</v>
      </c>
      <c r="S3331" s="17">
        <f t="shared" ref="S3331:S3394" si="211">(((J3331/60)/60)/24)+DATE(1970,1,1)</f>
        <v>41837.323009259257</v>
      </c>
      <c r="T3331" s="17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9"/>
        <v>106</v>
      </c>
      <c r="P3332" s="9">
        <f t="shared" si="210"/>
        <v>23.1</v>
      </c>
      <c r="Q3332" s="12" t="s">
        <v>8315</v>
      </c>
      <c r="R3332" t="s">
        <v>8316</v>
      </c>
      <c r="S3332" s="17">
        <f t="shared" si="211"/>
        <v>42065.887361111112</v>
      </c>
      <c r="T3332" s="17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9"/>
        <v>105</v>
      </c>
      <c r="P3333" s="9">
        <f t="shared" si="210"/>
        <v>80.400000000000006</v>
      </c>
      <c r="Q3333" s="12" t="s">
        <v>8315</v>
      </c>
      <c r="R3333" t="s">
        <v>8316</v>
      </c>
      <c r="S3333" s="17">
        <f t="shared" si="211"/>
        <v>42248.697754629626</v>
      </c>
      <c r="T3333" s="17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9"/>
        <v>100</v>
      </c>
      <c r="P3334" s="9">
        <f t="shared" si="210"/>
        <v>72.290000000000006</v>
      </c>
      <c r="Q3334" s="12" t="s">
        <v>8315</v>
      </c>
      <c r="R3334" t="s">
        <v>8316</v>
      </c>
      <c r="S3334" s="17">
        <f t="shared" si="211"/>
        <v>41809.860300925924</v>
      </c>
      <c r="T3334" s="17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9"/>
        <v>105</v>
      </c>
      <c r="P3335" s="9">
        <f t="shared" si="210"/>
        <v>32.97</v>
      </c>
      <c r="Q3335" s="12" t="s">
        <v>8315</v>
      </c>
      <c r="R3335" t="s">
        <v>8316</v>
      </c>
      <c r="S3335" s="17">
        <f t="shared" si="211"/>
        <v>42148.676851851851</v>
      </c>
      <c r="T3335" s="17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9"/>
        <v>139</v>
      </c>
      <c r="P3336" s="9">
        <f t="shared" si="210"/>
        <v>116.65</v>
      </c>
      <c r="Q3336" s="12" t="s">
        <v>8315</v>
      </c>
      <c r="R3336" t="s">
        <v>8316</v>
      </c>
      <c r="S3336" s="17">
        <f t="shared" si="211"/>
        <v>42185.521087962959</v>
      </c>
      <c r="T3336" s="17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9"/>
        <v>100</v>
      </c>
      <c r="P3337" s="9">
        <f t="shared" si="210"/>
        <v>79.62</v>
      </c>
      <c r="Q3337" s="12" t="s">
        <v>8315</v>
      </c>
      <c r="R3337" t="s">
        <v>8316</v>
      </c>
      <c r="S3337" s="17">
        <f t="shared" si="211"/>
        <v>41827.674143518518</v>
      </c>
      <c r="T3337" s="17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9"/>
        <v>100</v>
      </c>
      <c r="P3338" s="9">
        <f t="shared" si="210"/>
        <v>27.78</v>
      </c>
      <c r="Q3338" s="12" t="s">
        <v>8315</v>
      </c>
      <c r="R3338" t="s">
        <v>8316</v>
      </c>
      <c r="S3338" s="17">
        <f t="shared" si="211"/>
        <v>42437.398680555561</v>
      </c>
      <c r="T3338" s="17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9"/>
        <v>110</v>
      </c>
      <c r="P3339" s="9">
        <f t="shared" si="210"/>
        <v>81.03</v>
      </c>
      <c r="Q3339" s="12" t="s">
        <v>8315</v>
      </c>
      <c r="R3339" t="s">
        <v>8316</v>
      </c>
      <c r="S3339" s="17">
        <f t="shared" si="211"/>
        <v>41901.282025462962</v>
      </c>
      <c r="T3339" s="17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9"/>
        <v>102</v>
      </c>
      <c r="P3340" s="9">
        <f t="shared" si="210"/>
        <v>136.85</v>
      </c>
      <c r="Q3340" s="12" t="s">
        <v>8315</v>
      </c>
      <c r="R3340" t="s">
        <v>8316</v>
      </c>
      <c r="S3340" s="17">
        <f t="shared" si="211"/>
        <v>42769.574999999997</v>
      </c>
      <c r="T3340" s="17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9"/>
        <v>104</v>
      </c>
      <c r="P3341" s="9">
        <f t="shared" si="210"/>
        <v>177.62</v>
      </c>
      <c r="Q3341" s="12" t="s">
        <v>8315</v>
      </c>
      <c r="R3341" t="s">
        <v>8316</v>
      </c>
      <c r="S3341" s="17">
        <f t="shared" si="211"/>
        <v>42549.665717592594</v>
      </c>
      <c r="T3341" s="17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9"/>
        <v>138</v>
      </c>
      <c r="P3342" s="9">
        <f t="shared" si="210"/>
        <v>109.08</v>
      </c>
      <c r="Q3342" s="12" t="s">
        <v>8315</v>
      </c>
      <c r="R3342" t="s">
        <v>8316</v>
      </c>
      <c r="S3342" s="17">
        <f t="shared" si="211"/>
        <v>42685.974004629628</v>
      </c>
      <c r="T3342" s="17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9"/>
        <v>100</v>
      </c>
      <c r="P3343" s="9">
        <f t="shared" si="210"/>
        <v>119.64</v>
      </c>
      <c r="Q3343" s="12" t="s">
        <v>8315</v>
      </c>
      <c r="R3343" t="s">
        <v>8316</v>
      </c>
      <c r="S3343" s="17">
        <f t="shared" si="211"/>
        <v>42510.798854166671</v>
      </c>
      <c r="T3343" s="17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9"/>
        <v>102</v>
      </c>
      <c r="P3344" s="9">
        <f t="shared" si="210"/>
        <v>78.209999999999994</v>
      </c>
      <c r="Q3344" s="12" t="s">
        <v>8315</v>
      </c>
      <c r="R3344" t="s">
        <v>8316</v>
      </c>
      <c r="S3344" s="17">
        <f t="shared" si="211"/>
        <v>42062.296412037031</v>
      </c>
      <c r="T3344" s="17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9"/>
        <v>171</v>
      </c>
      <c r="P3345" s="9">
        <f t="shared" si="210"/>
        <v>52.17</v>
      </c>
      <c r="Q3345" s="12" t="s">
        <v>8315</v>
      </c>
      <c r="R3345" t="s">
        <v>8316</v>
      </c>
      <c r="S3345" s="17">
        <f t="shared" si="211"/>
        <v>42452.916481481487</v>
      </c>
      <c r="T3345" s="17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9"/>
        <v>101</v>
      </c>
      <c r="P3346" s="9">
        <f t="shared" si="210"/>
        <v>114.13</v>
      </c>
      <c r="Q3346" s="12" t="s">
        <v>8315</v>
      </c>
      <c r="R3346" t="s">
        <v>8316</v>
      </c>
      <c r="S3346" s="17">
        <f t="shared" si="211"/>
        <v>41851.200150462959</v>
      </c>
      <c r="T3346" s="17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9"/>
        <v>130</v>
      </c>
      <c r="P3347" s="9">
        <f t="shared" si="210"/>
        <v>50</v>
      </c>
      <c r="Q3347" s="12" t="s">
        <v>8315</v>
      </c>
      <c r="R3347" t="s">
        <v>8316</v>
      </c>
      <c r="S3347" s="17">
        <f t="shared" si="211"/>
        <v>42053.106111111112</v>
      </c>
      <c r="T3347" s="17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9"/>
        <v>110</v>
      </c>
      <c r="P3348" s="9">
        <f t="shared" si="210"/>
        <v>91.67</v>
      </c>
      <c r="Q3348" s="12" t="s">
        <v>8315</v>
      </c>
      <c r="R3348" t="s">
        <v>8316</v>
      </c>
      <c r="S3348" s="17">
        <f t="shared" si="211"/>
        <v>42054.024421296301</v>
      </c>
      <c r="T3348" s="17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9"/>
        <v>119</v>
      </c>
      <c r="P3349" s="9">
        <f t="shared" si="210"/>
        <v>108.59</v>
      </c>
      <c r="Q3349" s="12" t="s">
        <v>8315</v>
      </c>
      <c r="R3349" t="s">
        <v>8316</v>
      </c>
      <c r="S3349" s="17">
        <f t="shared" si="211"/>
        <v>42484.551550925928</v>
      </c>
      <c r="T3349" s="17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9"/>
        <v>100</v>
      </c>
      <c r="P3350" s="9">
        <f t="shared" si="210"/>
        <v>69.819999999999993</v>
      </c>
      <c r="Q3350" s="12" t="s">
        <v>8315</v>
      </c>
      <c r="R3350" t="s">
        <v>8316</v>
      </c>
      <c r="S3350" s="17">
        <f t="shared" si="211"/>
        <v>42466.558796296296</v>
      </c>
      <c r="T3350" s="17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9"/>
        <v>153</v>
      </c>
      <c r="P3351" s="9">
        <f t="shared" si="210"/>
        <v>109.57</v>
      </c>
      <c r="Q3351" s="12" t="s">
        <v>8315</v>
      </c>
      <c r="R3351" t="s">
        <v>8316</v>
      </c>
      <c r="S3351" s="17">
        <f t="shared" si="211"/>
        <v>42513.110787037032</v>
      </c>
      <c r="T3351" s="17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9"/>
        <v>104</v>
      </c>
      <c r="P3352" s="9">
        <f t="shared" si="210"/>
        <v>71.67</v>
      </c>
      <c r="Q3352" s="12" t="s">
        <v>8315</v>
      </c>
      <c r="R3352" t="s">
        <v>8316</v>
      </c>
      <c r="S3352" s="17">
        <f t="shared" si="211"/>
        <v>42302.701516203699</v>
      </c>
      <c r="T3352" s="17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9"/>
        <v>101</v>
      </c>
      <c r="P3353" s="9">
        <f t="shared" si="210"/>
        <v>93.61</v>
      </c>
      <c r="Q3353" s="12" t="s">
        <v>8315</v>
      </c>
      <c r="R3353" t="s">
        <v>8316</v>
      </c>
      <c r="S3353" s="17">
        <f t="shared" si="211"/>
        <v>41806.395428240743</v>
      </c>
      <c r="T3353" s="17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9"/>
        <v>108</v>
      </c>
      <c r="P3354" s="9">
        <f t="shared" si="210"/>
        <v>76.8</v>
      </c>
      <c r="Q3354" s="12" t="s">
        <v>8315</v>
      </c>
      <c r="R3354" t="s">
        <v>8316</v>
      </c>
      <c r="S3354" s="17">
        <f t="shared" si="211"/>
        <v>42495.992800925931</v>
      </c>
      <c r="T3354" s="17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9"/>
        <v>315</v>
      </c>
      <c r="P3355" s="9">
        <f t="shared" si="210"/>
        <v>35.799999999999997</v>
      </c>
      <c r="Q3355" s="12" t="s">
        <v>8315</v>
      </c>
      <c r="R3355" t="s">
        <v>8316</v>
      </c>
      <c r="S3355" s="17">
        <f t="shared" si="211"/>
        <v>42479.432291666672</v>
      </c>
      <c r="T3355" s="17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9"/>
        <v>102</v>
      </c>
      <c r="P3356" s="9">
        <f t="shared" si="210"/>
        <v>55.6</v>
      </c>
      <c r="Q3356" s="12" t="s">
        <v>8315</v>
      </c>
      <c r="R3356" t="s">
        <v>8316</v>
      </c>
      <c r="S3356" s="17">
        <f t="shared" si="211"/>
        <v>42270.7269212963</v>
      </c>
      <c r="T3356" s="17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9"/>
        <v>126</v>
      </c>
      <c r="P3357" s="9">
        <f t="shared" si="210"/>
        <v>147.33000000000001</v>
      </c>
      <c r="Q3357" s="12" t="s">
        <v>8315</v>
      </c>
      <c r="R3357" t="s">
        <v>8316</v>
      </c>
      <c r="S3357" s="17">
        <f t="shared" si="211"/>
        <v>42489.619525462964</v>
      </c>
      <c r="T3357" s="17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9"/>
        <v>101</v>
      </c>
      <c r="P3358" s="9">
        <f t="shared" si="210"/>
        <v>56.33</v>
      </c>
      <c r="Q3358" s="12" t="s">
        <v>8315</v>
      </c>
      <c r="R3358" t="s">
        <v>8316</v>
      </c>
      <c r="S3358" s="17">
        <f t="shared" si="211"/>
        <v>42536.815648148149</v>
      </c>
      <c r="T3358" s="17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9"/>
        <v>101</v>
      </c>
      <c r="P3359" s="9">
        <f t="shared" si="210"/>
        <v>96.19</v>
      </c>
      <c r="Q3359" s="12" t="s">
        <v>8315</v>
      </c>
      <c r="R3359" t="s">
        <v>8316</v>
      </c>
      <c r="S3359" s="17">
        <f t="shared" si="211"/>
        <v>41822.417939814812</v>
      </c>
      <c r="T3359" s="17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9"/>
        <v>103</v>
      </c>
      <c r="P3360" s="9">
        <f t="shared" si="210"/>
        <v>63.57</v>
      </c>
      <c r="Q3360" s="12" t="s">
        <v>8315</v>
      </c>
      <c r="R3360" t="s">
        <v>8316</v>
      </c>
      <c r="S3360" s="17">
        <f t="shared" si="211"/>
        <v>41932.311099537037</v>
      </c>
      <c r="T3360" s="17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9"/>
        <v>106</v>
      </c>
      <c r="P3361" s="9">
        <f t="shared" si="210"/>
        <v>184.78</v>
      </c>
      <c r="Q3361" s="12" t="s">
        <v>8315</v>
      </c>
      <c r="R3361" t="s">
        <v>8316</v>
      </c>
      <c r="S3361" s="17">
        <f t="shared" si="211"/>
        <v>42746.057106481487</v>
      </c>
      <c r="T3361" s="17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9"/>
        <v>101</v>
      </c>
      <c r="P3362" s="9">
        <f t="shared" si="210"/>
        <v>126.72</v>
      </c>
      <c r="Q3362" s="12" t="s">
        <v>8315</v>
      </c>
      <c r="R3362" t="s">
        <v>8316</v>
      </c>
      <c r="S3362" s="17">
        <f t="shared" si="211"/>
        <v>42697.082673611112</v>
      </c>
      <c r="T3362" s="17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9"/>
        <v>113</v>
      </c>
      <c r="P3363" s="9">
        <f t="shared" si="210"/>
        <v>83.43</v>
      </c>
      <c r="Q3363" s="12" t="s">
        <v>8315</v>
      </c>
      <c r="R3363" t="s">
        <v>8316</v>
      </c>
      <c r="S3363" s="17">
        <f t="shared" si="211"/>
        <v>41866.025347222225</v>
      </c>
      <c r="T3363" s="17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9"/>
        <v>218</v>
      </c>
      <c r="P3364" s="9">
        <f t="shared" si="210"/>
        <v>54.5</v>
      </c>
      <c r="Q3364" s="12" t="s">
        <v>8315</v>
      </c>
      <c r="R3364" t="s">
        <v>8316</v>
      </c>
      <c r="S3364" s="17">
        <f t="shared" si="211"/>
        <v>42056.091631944444</v>
      </c>
      <c r="T3364" s="17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9"/>
        <v>101</v>
      </c>
      <c r="P3365" s="9">
        <f t="shared" si="210"/>
        <v>302.31</v>
      </c>
      <c r="Q3365" s="12" t="s">
        <v>8315</v>
      </c>
      <c r="R3365" t="s">
        <v>8316</v>
      </c>
      <c r="S3365" s="17">
        <f t="shared" si="211"/>
        <v>41851.771354166667</v>
      </c>
      <c r="T3365" s="17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9"/>
        <v>106</v>
      </c>
      <c r="P3366" s="9">
        <f t="shared" si="210"/>
        <v>44.14</v>
      </c>
      <c r="Q3366" s="12" t="s">
        <v>8315</v>
      </c>
      <c r="R3366" t="s">
        <v>8316</v>
      </c>
      <c r="S3366" s="17">
        <f t="shared" si="211"/>
        <v>42422.977418981478</v>
      </c>
      <c r="T3366" s="17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9"/>
        <v>104</v>
      </c>
      <c r="P3367" s="9">
        <f t="shared" si="210"/>
        <v>866.67</v>
      </c>
      <c r="Q3367" s="12" t="s">
        <v>8315</v>
      </c>
      <c r="R3367" t="s">
        <v>8316</v>
      </c>
      <c r="S3367" s="17">
        <f t="shared" si="211"/>
        <v>42321.101759259262</v>
      </c>
      <c r="T3367" s="17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9"/>
        <v>221</v>
      </c>
      <c r="P3368" s="9">
        <f t="shared" si="210"/>
        <v>61.39</v>
      </c>
      <c r="Q3368" s="12" t="s">
        <v>8315</v>
      </c>
      <c r="R3368" t="s">
        <v>8316</v>
      </c>
      <c r="S3368" s="17">
        <f t="shared" si="211"/>
        <v>42107.067557870367</v>
      </c>
      <c r="T3368" s="17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9"/>
        <v>119</v>
      </c>
      <c r="P3369" s="9">
        <f t="shared" si="210"/>
        <v>29.67</v>
      </c>
      <c r="Q3369" s="12" t="s">
        <v>8315</v>
      </c>
      <c r="R3369" t="s">
        <v>8316</v>
      </c>
      <c r="S3369" s="17">
        <f t="shared" si="211"/>
        <v>42192.933958333335</v>
      </c>
      <c r="T3369" s="17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9"/>
        <v>105</v>
      </c>
      <c r="P3370" s="9">
        <f t="shared" si="210"/>
        <v>45.48</v>
      </c>
      <c r="Q3370" s="12" t="s">
        <v>8315</v>
      </c>
      <c r="R3370" t="s">
        <v>8316</v>
      </c>
      <c r="S3370" s="17">
        <f t="shared" si="211"/>
        <v>41969.199756944443</v>
      </c>
      <c r="T3370" s="17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9"/>
        <v>104</v>
      </c>
      <c r="P3371" s="9">
        <f t="shared" si="210"/>
        <v>96.2</v>
      </c>
      <c r="Q3371" s="12" t="s">
        <v>8315</v>
      </c>
      <c r="R3371" t="s">
        <v>8316</v>
      </c>
      <c r="S3371" s="17">
        <f t="shared" si="211"/>
        <v>42690.041435185187</v>
      </c>
      <c r="T3371" s="17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9"/>
        <v>118</v>
      </c>
      <c r="P3372" s="9">
        <f t="shared" si="210"/>
        <v>67.92</v>
      </c>
      <c r="Q3372" s="12" t="s">
        <v>8315</v>
      </c>
      <c r="R3372" t="s">
        <v>8316</v>
      </c>
      <c r="S3372" s="17">
        <f t="shared" si="211"/>
        <v>42690.334317129629</v>
      </c>
      <c r="T3372" s="17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9"/>
        <v>139</v>
      </c>
      <c r="P3373" s="9">
        <f t="shared" si="210"/>
        <v>30.78</v>
      </c>
      <c r="Q3373" s="12" t="s">
        <v>8315</v>
      </c>
      <c r="R3373" t="s">
        <v>8316</v>
      </c>
      <c r="S3373" s="17">
        <f t="shared" si="211"/>
        <v>42312.874594907407</v>
      </c>
      <c r="T3373" s="17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9"/>
        <v>104</v>
      </c>
      <c r="P3374" s="9">
        <f t="shared" si="210"/>
        <v>38.33</v>
      </c>
      <c r="Q3374" s="12" t="s">
        <v>8315</v>
      </c>
      <c r="R3374" t="s">
        <v>8316</v>
      </c>
      <c r="S3374" s="17">
        <f t="shared" si="211"/>
        <v>41855.548101851848</v>
      </c>
      <c r="T3374" s="17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9"/>
        <v>100</v>
      </c>
      <c r="P3375" s="9">
        <f t="shared" si="210"/>
        <v>66.83</v>
      </c>
      <c r="Q3375" s="12" t="s">
        <v>8315</v>
      </c>
      <c r="R3375" t="s">
        <v>8316</v>
      </c>
      <c r="S3375" s="17">
        <f t="shared" si="211"/>
        <v>42179.854629629626</v>
      </c>
      <c r="T3375" s="17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9"/>
        <v>107</v>
      </c>
      <c r="P3376" s="9">
        <f t="shared" si="210"/>
        <v>71.73</v>
      </c>
      <c r="Q3376" s="12" t="s">
        <v>8315</v>
      </c>
      <c r="R3376" t="s">
        <v>8316</v>
      </c>
      <c r="S3376" s="17">
        <f t="shared" si="211"/>
        <v>42275.731666666667</v>
      </c>
      <c r="T3376" s="17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9"/>
        <v>100</v>
      </c>
      <c r="P3377" s="9">
        <f t="shared" si="210"/>
        <v>176.47</v>
      </c>
      <c r="Q3377" s="12" t="s">
        <v>8315</v>
      </c>
      <c r="R3377" t="s">
        <v>8316</v>
      </c>
      <c r="S3377" s="17">
        <f t="shared" si="211"/>
        <v>41765.610798611109</v>
      </c>
      <c r="T3377" s="17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9"/>
        <v>100</v>
      </c>
      <c r="P3378" s="9">
        <f t="shared" si="210"/>
        <v>421.11</v>
      </c>
      <c r="Q3378" s="12" t="s">
        <v>8315</v>
      </c>
      <c r="R3378" t="s">
        <v>8316</v>
      </c>
      <c r="S3378" s="17">
        <f t="shared" si="211"/>
        <v>42059.701319444444</v>
      </c>
      <c r="T3378" s="17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9"/>
        <v>101</v>
      </c>
      <c r="P3379" s="9">
        <f t="shared" si="210"/>
        <v>104.99</v>
      </c>
      <c r="Q3379" s="12" t="s">
        <v>8315</v>
      </c>
      <c r="R3379" t="s">
        <v>8316</v>
      </c>
      <c r="S3379" s="17">
        <f t="shared" si="211"/>
        <v>42053.732627314821</v>
      </c>
      <c r="T3379" s="17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9"/>
        <v>108</v>
      </c>
      <c r="P3380" s="9">
        <f t="shared" si="210"/>
        <v>28.19</v>
      </c>
      <c r="Q3380" s="12" t="s">
        <v>8315</v>
      </c>
      <c r="R3380" t="s">
        <v>8316</v>
      </c>
      <c r="S3380" s="17">
        <f t="shared" si="211"/>
        <v>41858.355393518519</v>
      </c>
      <c r="T3380" s="17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9"/>
        <v>104</v>
      </c>
      <c r="P3381" s="9">
        <f t="shared" si="210"/>
        <v>54.55</v>
      </c>
      <c r="Q3381" s="12" t="s">
        <v>8315</v>
      </c>
      <c r="R3381" t="s">
        <v>8316</v>
      </c>
      <c r="S3381" s="17">
        <f t="shared" si="211"/>
        <v>42225.513888888891</v>
      </c>
      <c r="T3381" s="17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9"/>
        <v>104</v>
      </c>
      <c r="P3382" s="9">
        <f t="shared" si="210"/>
        <v>111.89</v>
      </c>
      <c r="Q3382" s="12" t="s">
        <v>8315</v>
      </c>
      <c r="R3382" t="s">
        <v>8316</v>
      </c>
      <c r="S3382" s="17">
        <f t="shared" si="211"/>
        <v>41937.95344907407</v>
      </c>
      <c r="T3382" s="17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9"/>
        <v>102</v>
      </c>
      <c r="P3383" s="9">
        <f t="shared" si="210"/>
        <v>85.21</v>
      </c>
      <c r="Q3383" s="12" t="s">
        <v>8315</v>
      </c>
      <c r="R3383" t="s">
        <v>8316</v>
      </c>
      <c r="S3383" s="17">
        <f t="shared" si="211"/>
        <v>42044.184988425928</v>
      </c>
      <c r="T3383" s="17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9"/>
        <v>101</v>
      </c>
      <c r="P3384" s="9">
        <f t="shared" si="210"/>
        <v>76.650000000000006</v>
      </c>
      <c r="Q3384" s="12" t="s">
        <v>8315</v>
      </c>
      <c r="R3384" t="s">
        <v>8316</v>
      </c>
      <c r="S3384" s="17">
        <f t="shared" si="211"/>
        <v>42559.431203703702</v>
      </c>
      <c r="T3384" s="17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9"/>
        <v>112</v>
      </c>
      <c r="P3385" s="9">
        <f t="shared" si="210"/>
        <v>65.17</v>
      </c>
      <c r="Q3385" s="12" t="s">
        <v>8315</v>
      </c>
      <c r="R3385" t="s">
        <v>8316</v>
      </c>
      <c r="S3385" s="17">
        <f t="shared" si="211"/>
        <v>42524.782638888893</v>
      </c>
      <c r="T3385" s="17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9"/>
        <v>100</v>
      </c>
      <c r="P3386" s="9">
        <f t="shared" si="210"/>
        <v>93.76</v>
      </c>
      <c r="Q3386" s="12" t="s">
        <v>8315</v>
      </c>
      <c r="R3386" t="s">
        <v>8316</v>
      </c>
      <c r="S3386" s="17">
        <f t="shared" si="211"/>
        <v>42292.087592592594</v>
      </c>
      <c r="T3386" s="17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9"/>
        <v>100</v>
      </c>
      <c r="P3387" s="9">
        <f t="shared" si="210"/>
        <v>133.33000000000001</v>
      </c>
      <c r="Q3387" s="12" t="s">
        <v>8315</v>
      </c>
      <c r="R3387" t="s">
        <v>8316</v>
      </c>
      <c r="S3387" s="17">
        <f t="shared" si="211"/>
        <v>41953.8675</v>
      </c>
      <c r="T3387" s="17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9"/>
        <v>105</v>
      </c>
      <c r="P3388" s="9">
        <f t="shared" si="210"/>
        <v>51.22</v>
      </c>
      <c r="Q3388" s="12" t="s">
        <v>8315</v>
      </c>
      <c r="R3388" t="s">
        <v>8316</v>
      </c>
      <c r="S3388" s="17">
        <f t="shared" si="211"/>
        <v>41946.644745370373</v>
      </c>
      <c r="T3388" s="17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9"/>
        <v>117</v>
      </c>
      <c r="P3389" s="9">
        <f t="shared" si="210"/>
        <v>100.17</v>
      </c>
      <c r="Q3389" s="12" t="s">
        <v>8315</v>
      </c>
      <c r="R3389" t="s">
        <v>8316</v>
      </c>
      <c r="S3389" s="17">
        <f t="shared" si="211"/>
        <v>41947.762592592589</v>
      </c>
      <c r="T3389" s="17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9"/>
        <v>104</v>
      </c>
      <c r="P3390" s="9">
        <f t="shared" si="210"/>
        <v>34.6</v>
      </c>
      <c r="Q3390" s="12" t="s">
        <v>8315</v>
      </c>
      <c r="R3390" t="s">
        <v>8316</v>
      </c>
      <c r="S3390" s="17">
        <f t="shared" si="211"/>
        <v>42143.461122685185</v>
      </c>
      <c r="T3390" s="17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9"/>
        <v>115</v>
      </c>
      <c r="P3391" s="9">
        <f t="shared" si="210"/>
        <v>184.68</v>
      </c>
      <c r="Q3391" s="12" t="s">
        <v>8315</v>
      </c>
      <c r="R3391" t="s">
        <v>8316</v>
      </c>
      <c r="S3391" s="17">
        <f t="shared" si="211"/>
        <v>42494.563449074078</v>
      </c>
      <c r="T3391" s="17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9"/>
        <v>102</v>
      </c>
      <c r="P3392" s="9">
        <f t="shared" si="210"/>
        <v>69.819999999999993</v>
      </c>
      <c r="Q3392" s="12" t="s">
        <v>8315</v>
      </c>
      <c r="R3392" t="s">
        <v>8316</v>
      </c>
      <c r="S3392" s="17">
        <f t="shared" si="211"/>
        <v>41815.774826388886</v>
      </c>
      <c r="T3392" s="17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9"/>
        <v>223</v>
      </c>
      <c r="P3393" s="9">
        <f t="shared" si="210"/>
        <v>61.94</v>
      </c>
      <c r="Q3393" s="12" t="s">
        <v>8315</v>
      </c>
      <c r="R3393" t="s">
        <v>8316</v>
      </c>
      <c r="S3393" s="17">
        <f t="shared" si="211"/>
        <v>41830.545694444445</v>
      </c>
      <c r="T3393" s="17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3">ROUND(E3394/D3394*100,0)</f>
        <v>100</v>
      </c>
      <c r="P3394" s="9">
        <f t="shared" si="210"/>
        <v>41.67</v>
      </c>
      <c r="Q3394" s="12" t="s">
        <v>8315</v>
      </c>
      <c r="R3394" t="s">
        <v>8316</v>
      </c>
      <c r="S3394" s="17">
        <f t="shared" si="211"/>
        <v>42446.845543981486</v>
      </c>
      <c r="T3394" s="17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3"/>
        <v>106</v>
      </c>
      <c r="P3395" s="9">
        <f t="shared" ref="P3395:P3458" si="214">IFERROR(ROUND(E3395/L3395,2),0)</f>
        <v>36.07</v>
      </c>
      <c r="Q3395" s="12" t="s">
        <v>8315</v>
      </c>
      <c r="R3395" t="s">
        <v>8316</v>
      </c>
      <c r="S3395" s="17">
        <f t="shared" ref="S3395:S3458" si="215">(((J3395/60)/60)/24)+DATE(1970,1,1)</f>
        <v>41923.921643518523</v>
      </c>
      <c r="T3395" s="17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3"/>
        <v>142</v>
      </c>
      <c r="P3396" s="9">
        <f t="shared" si="214"/>
        <v>29</v>
      </c>
      <c r="Q3396" s="12" t="s">
        <v>8315</v>
      </c>
      <c r="R3396" t="s">
        <v>8316</v>
      </c>
      <c r="S3396" s="17">
        <f t="shared" si="215"/>
        <v>41817.59542824074</v>
      </c>
      <c r="T3396" s="17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3"/>
        <v>184</v>
      </c>
      <c r="P3397" s="9">
        <f t="shared" si="214"/>
        <v>24.21</v>
      </c>
      <c r="Q3397" s="12" t="s">
        <v>8315</v>
      </c>
      <c r="R3397" t="s">
        <v>8316</v>
      </c>
      <c r="S3397" s="17">
        <f t="shared" si="215"/>
        <v>42140.712314814817</v>
      </c>
      <c r="T3397" s="17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3"/>
        <v>104</v>
      </c>
      <c r="P3398" s="9">
        <f t="shared" si="214"/>
        <v>55.89</v>
      </c>
      <c r="Q3398" s="12" t="s">
        <v>8315</v>
      </c>
      <c r="R3398" t="s">
        <v>8316</v>
      </c>
      <c r="S3398" s="17">
        <f t="shared" si="215"/>
        <v>41764.44663194444</v>
      </c>
      <c r="T3398" s="17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3"/>
        <v>112</v>
      </c>
      <c r="P3399" s="9">
        <f t="shared" si="214"/>
        <v>11.67</v>
      </c>
      <c r="Q3399" s="12" t="s">
        <v>8315</v>
      </c>
      <c r="R3399" t="s">
        <v>8316</v>
      </c>
      <c r="S3399" s="17">
        <f t="shared" si="215"/>
        <v>42378.478344907402</v>
      </c>
      <c r="T3399" s="17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3"/>
        <v>111</v>
      </c>
      <c r="P3400" s="9">
        <f t="shared" si="214"/>
        <v>68.349999999999994</v>
      </c>
      <c r="Q3400" s="12" t="s">
        <v>8315</v>
      </c>
      <c r="R3400" t="s">
        <v>8316</v>
      </c>
      <c r="S3400" s="17">
        <f t="shared" si="215"/>
        <v>41941.75203703704</v>
      </c>
      <c r="T3400" s="17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3"/>
        <v>104</v>
      </c>
      <c r="P3401" s="9">
        <f t="shared" si="214"/>
        <v>27.07</v>
      </c>
      <c r="Q3401" s="12" t="s">
        <v>8315</v>
      </c>
      <c r="R3401" t="s">
        <v>8316</v>
      </c>
      <c r="S3401" s="17">
        <f t="shared" si="215"/>
        <v>42026.920428240745</v>
      </c>
      <c r="T3401" s="17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3"/>
        <v>100</v>
      </c>
      <c r="P3402" s="9">
        <f t="shared" si="214"/>
        <v>118.13</v>
      </c>
      <c r="Q3402" s="12" t="s">
        <v>8315</v>
      </c>
      <c r="R3402" t="s">
        <v>8316</v>
      </c>
      <c r="S3402" s="17">
        <f t="shared" si="215"/>
        <v>41834.953865740739</v>
      </c>
      <c r="T3402" s="17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3"/>
        <v>102</v>
      </c>
      <c r="P3403" s="9">
        <f t="shared" si="214"/>
        <v>44.76</v>
      </c>
      <c r="Q3403" s="12" t="s">
        <v>8315</v>
      </c>
      <c r="R3403" t="s">
        <v>8316</v>
      </c>
      <c r="S3403" s="17">
        <f t="shared" si="215"/>
        <v>42193.723912037036</v>
      </c>
      <c r="T3403" s="17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3"/>
        <v>110</v>
      </c>
      <c r="P3404" s="9">
        <f t="shared" si="214"/>
        <v>99.79</v>
      </c>
      <c r="Q3404" s="12" t="s">
        <v>8315</v>
      </c>
      <c r="R3404" t="s">
        <v>8316</v>
      </c>
      <c r="S3404" s="17">
        <f t="shared" si="215"/>
        <v>42290.61855324074</v>
      </c>
      <c r="T3404" s="17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3"/>
        <v>100</v>
      </c>
      <c r="P3405" s="9">
        <f t="shared" si="214"/>
        <v>117.65</v>
      </c>
      <c r="Q3405" s="12" t="s">
        <v>8315</v>
      </c>
      <c r="R3405" t="s">
        <v>8316</v>
      </c>
      <c r="S3405" s="17">
        <f t="shared" si="215"/>
        <v>42150.462083333332</v>
      </c>
      <c r="T3405" s="17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3"/>
        <v>122</v>
      </c>
      <c r="P3406" s="9">
        <f t="shared" si="214"/>
        <v>203.33</v>
      </c>
      <c r="Q3406" s="12" t="s">
        <v>8315</v>
      </c>
      <c r="R3406" t="s">
        <v>8316</v>
      </c>
      <c r="S3406" s="17">
        <f t="shared" si="215"/>
        <v>42152.503495370373</v>
      </c>
      <c r="T3406" s="17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3"/>
        <v>138</v>
      </c>
      <c r="P3407" s="9">
        <f t="shared" si="214"/>
        <v>28.32</v>
      </c>
      <c r="Q3407" s="12" t="s">
        <v>8315</v>
      </c>
      <c r="R3407" t="s">
        <v>8316</v>
      </c>
      <c r="S3407" s="17">
        <f t="shared" si="215"/>
        <v>42410.017199074078</v>
      </c>
      <c r="T3407" s="17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3"/>
        <v>100</v>
      </c>
      <c r="P3408" s="9">
        <f t="shared" si="214"/>
        <v>110.23</v>
      </c>
      <c r="Q3408" s="12" t="s">
        <v>8315</v>
      </c>
      <c r="R3408" t="s">
        <v>8316</v>
      </c>
      <c r="S3408" s="17">
        <f t="shared" si="215"/>
        <v>41791.492777777778</v>
      </c>
      <c r="T3408" s="17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3"/>
        <v>107</v>
      </c>
      <c r="P3409" s="9">
        <f t="shared" si="214"/>
        <v>31.97</v>
      </c>
      <c r="Q3409" s="12" t="s">
        <v>8315</v>
      </c>
      <c r="R3409" t="s">
        <v>8316</v>
      </c>
      <c r="S3409" s="17">
        <f t="shared" si="215"/>
        <v>41796.422326388885</v>
      </c>
      <c r="T3409" s="17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3"/>
        <v>211</v>
      </c>
      <c r="P3410" s="9">
        <f t="shared" si="214"/>
        <v>58.61</v>
      </c>
      <c r="Q3410" s="12" t="s">
        <v>8315</v>
      </c>
      <c r="R3410" t="s">
        <v>8316</v>
      </c>
      <c r="S3410" s="17">
        <f t="shared" si="215"/>
        <v>41808.991944444446</v>
      </c>
      <c r="T3410" s="17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3"/>
        <v>124</v>
      </c>
      <c r="P3411" s="9">
        <f t="shared" si="214"/>
        <v>29.43</v>
      </c>
      <c r="Q3411" s="12" t="s">
        <v>8315</v>
      </c>
      <c r="R3411" t="s">
        <v>8316</v>
      </c>
      <c r="S3411" s="17">
        <f t="shared" si="215"/>
        <v>42544.814328703709</v>
      </c>
      <c r="T3411" s="17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3"/>
        <v>109</v>
      </c>
      <c r="P3412" s="9">
        <f t="shared" si="214"/>
        <v>81.38</v>
      </c>
      <c r="Q3412" s="12" t="s">
        <v>8315</v>
      </c>
      <c r="R3412" t="s">
        <v>8316</v>
      </c>
      <c r="S3412" s="17">
        <f t="shared" si="215"/>
        <v>42500.041550925926</v>
      </c>
      <c r="T3412" s="17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3"/>
        <v>104</v>
      </c>
      <c r="P3413" s="9">
        <f t="shared" si="214"/>
        <v>199.17</v>
      </c>
      <c r="Q3413" s="12" t="s">
        <v>8315</v>
      </c>
      <c r="R3413" t="s">
        <v>8316</v>
      </c>
      <c r="S3413" s="17">
        <f t="shared" si="215"/>
        <v>42265.022824074069</v>
      </c>
      <c r="T3413" s="17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3"/>
        <v>100</v>
      </c>
      <c r="P3414" s="9">
        <f t="shared" si="214"/>
        <v>115.38</v>
      </c>
      <c r="Q3414" s="12" t="s">
        <v>8315</v>
      </c>
      <c r="R3414" t="s">
        <v>8316</v>
      </c>
      <c r="S3414" s="17">
        <f t="shared" si="215"/>
        <v>41879.959050925929</v>
      </c>
      <c r="T3414" s="17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3"/>
        <v>130</v>
      </c>
      <c r="P3415" s="9">
        <f t="shared" si="214"/>
        <v>46.43</v>
      </c>
      <c r="Q3415" s="12" t="s">
        <v>8315</v>
      </c>
      <c r="R3415" t="s">
        <v>8316</v>
      </c>
      <c r="S3415" s="17">
        <f t="shared" si="215"/>
        <v>42053.733078703706</v>
      </c>
      <c r="T3415" s="17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3"/>
        <v>104</v>
      </c>
      <c r="P3416" s="9">
        <f t="shared" si="214"/>
        <v>70.569999999999993</v>
      </c>
      <c r="Q3416" s="12" t="s">
        <v>8315</v>
      </c>
      <c r="R3416" t="s">
        <v>8316</v>
      </c>
      <c r="S3416" s="17">
        <f t="shared" si="215"/>
        <v>42675.832465277781</v>
      </c>
      <c r="T3416" s="17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3"/>
        <v>100</v>
      </c>
      <c r="P3417" s="9">
        <f t="shared" si="214"/>
        <v>22.22</v>
      </c>
      <c r="Q3417" s="12" t="s">
        <v>8315</v>
      </c>
      <c r="R3417" t="s">
        <v>8316</v>
      </c>
      <c r="S3417" s="17">
        <f t="shared" si="215"/>
        <v>42467.144166666665</v>
      </c>
      <c r="T3417" s="17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3"/>
        <v>120</v>
      </c>
      <c r="P3418" s="9">
        <f t="shared" si="214"/>
        <v>159.47</v>
      </c>
      <c r="Q3418" s="12" t="s">
        <v>8315</v>
      </c>
      <c r="R3418" t="s">
        <v>8316</v>
      </c>
      <c r="S3418" s="17">
        <f t="shared" si="215"/>
        <v>42089.412557870368</v>
      </c>
      <c r="T3418" s="17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3"/>
        <v>100</v>
      </c>
      <c r="P3419" s="9">
        <f t="shared" si="214"/>
        <v>37.78</v>
      </c>
      <c r="Q3419" s="12" t="s">
        <v>8315</v>
      </c>
      <c r="R3419" t="s">
        <v>8316</v>
      </c>
      <c r="S3419" s="17">
        <f t="shared" si="215"/>
        <v>41894.91375</v>
      </c>
      <c r="T3419" s="17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3"/>
        <v>101</v>
      </c>
      <c r="P3420" s="9">
        <f t="shared" si="214"/>
        <v>72.05</v>
      </c>
      <c r="Q3420" s="12" t="s">
        <v>8315</v>
      </c>
      <c r="R3420" t="s">
        <v>8316</v>
      </c>
      <c r="S3420" s="17">
        <f t="shared" si="215"/>
        <v>41752.83457175926</v>
      </c>
      <c r="T3420" s="17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3"/>
        <v>107</v>
      </c>
      <c r="P3421" s="9">
        <f t="shared" si="214"/>
        <v>63.7</v>
      </c>
      <c r="Q3421" s="12" t="s">
        <v>8315</v>
      </c>
      <c r="R3421" t="s">
        <v>8316</v>
      </c>
      <c r="S3421" s="17">
        <f t="shared" si="215"/>
        <v>42448.821585648147</v>
      </c>
      <c r="T3421" s="17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3"/>
        <v>138</v>
      </c>
      <c r="P3422" s="9">
        <f t="shared" si="214"/>
        <v>28.41</v>
      </c>
      <c r="Q3422" s="12" t="s">
        <v>8315</v>
      </c>
      <c r="R3422" t="s">
        <v>8316</v>
      </c>
      <c r="S3422" s="17">
        <f t="shared" si="215"/>
        <v>42405.090300925927</v>
      </c>
      <c r="T3422" s="17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3"/>
        <v>101</v>
      </c>
      <c r="P3423" s="9">
        <f t="shared" si="214"/>
        <v>103.21</v>
      </c>
      <c r="Q3423" s="12" t="s">
        <v>8315</v>
      </c>
      <c r="R3423" t="s">
        <v>8316</v>
      </c>
      <c r="S3423" s="17">
        <f t="shared" si="215"/>
        <v>42037.791238425925</v>
      </c>
      <c r="T3423" s="17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3"/>
        <v>109</v>
      </c>
      <c r="P3424" s="9">
        <f t="shared" si="214"/>
        <v>71.150000000000006</v>
      </c>
      <c r="Q3424" s="12" t="s">
        <v>8315</v>
      </c>
      <c r="R3424" t="s">
        <v>8316</v>
      </c>
      <c r="S3424" s="17">
        <f t="shared" si="215"/>
        <v>42323.562222222223</v>
      </c>
      <c r="T3424" s="17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3"/>
        <v>140</v>
      </c>
      <c r="P3425" s="9">
        <f t="shared" si="214"/>
        <v>35</v>
      </c>
      <c r="Q3425" s="12" t="s">
        <v>8315</v>
      </c>
      <c r="R3425" t="s">
        <v>8316</v>
      </c>
      <c r="S3425" s="17">
        <f t="shared" si="215"/>
        <v>42088.911354166667</v>
      </c>
      <c r="T3425" s="17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3"/>
        <v>104</v>
      </c>
      <c r="P3426" s="9">
        <f t="shared" si="214"/>
        <v>81.78</v>
      </c>
      <c r="Q3426" s="12" t="s">
        <v>8315</v>
      </c>
      <c r="R3426" t="s">
        <v>8316</v>
      </c>
      <c r="S3426" s="17">
        <f t="shared" si="215"/>
        <v>42018.676898148144</v>
      </c>
      <c r="T3426" s="17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3"/>
        <v>103</v>
      </c>
      <c r="P3427" s="9">
        <f t="shared" si="214"/>
        <v>297.02999999999997</v>
      </c>
      <c r="Q3427" s="12" t="s">
        <v>8315</v>
      </c>
      <c r="R3427" t="s">
        <v>8316</v>
      </c>
      <c r="S3427" s="17">
        <f t="shared" si="215"/>
        <v>41884.617314814815</v>
      </c>
      <c r="T3427" s="17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3"/>
        <v>108</v>
      </c>
      <c r="P3428" s="9">
        <f t="shared" si="214"/>
        <v>46.61</v>
      </c>
      <c r="Q3428" s="12" t="s">
        <v>8315</v>
      </c>
      <c r="R3428" t="s">
        <v>8316</v>
      </c>
      <c r="S3428" s="17">
        <f t="shared" si="215"/>
        <v>41884.056747685187</v>
      </c>
      <c r="T3428" s="17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3"/>
        <v>100</v>
      </c>
      <c r="P3429" s="9">
        <f t="shared" si="214"/>
        <v>51.72</v>
      </c>
      <c r="Q3429" s="12" t="s">
        <v>8315</v>
      </c>
      <c r="R3429" t="s">
        <v>8316</v>
      </c>
      <c r="S3429" s="17">
        <f t="shared" si="215"/>
        <v>41792.645277777774</v>
      </c>
      <c r="T3429" s="17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3"/>
        <v>103</v>
      </c>
      <c r="P3430" s="9">
        <f t="shared" si="214"/>
        <v>40.29</v>
      </c>
      <c r="Q3430" s="12" t="s">
        <v>8315</v>
      </c>
      <c r="R3430" t="s">
        <v>8316</v>
      </c>
      <c r="S3430" s="17">
        <f t="shared" si="215"/>
        <v>42038.720451388886</v>
      </c>
      <c r="T3430" s="17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3"/>
        <v>130</v>
      </c>
      <c r="P3431" s="9">
        <f t="shared" si="214"/>
        <v>16.25</v>
      </c>
      <c r="Q3431" s="12" t="s">
        <v>8315</v>
      </c>
      <c r="R3431" t="s">
        <v>8316</v>
      </c>
      <c r="S3431" s="17">
        <f t="shared" si="215"/>
        <v>42662.021539351852</v>
      </c>
      <c r="T3431" s="17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3"/>
        <v>109</v>
      </c>
      <c r="P3432" s="9">
        <f t="shared" si="214"/>
        <v>30.15</v>
      </c>
      <c r="Q3432" s="12" t="s">
        <v>8315</v>
      </c>
      <c r="R3432" t="s">
        <v>8316</v>
      </c>
      <c r="S3432" s="17">
        <f t="shared" si="215"/>
        <v>41820.945613425924</v>
      </c>
      <c r="T3432" s="17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3"/>
        <v>100</v>
      </c>
      <c r="P3433" s="9">
        <f t="shared" si="214"/>
        <v>95.24</v>
      </c>
      <c r="Q3433" s="12" t="s">
        <v>8315</v>
      </c>
      <c r="R3433" t="s">
        <v>8316</v>
      </c>
      <c r="S3433" s="17">
        <f t="shared" si="215"/>
        <v>41839.730937500004</v>
      </c>
      <c r="T3433" s="17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3"/>
        <v>110</v>
      </c>
      <c r="P3434" s="9">
        <f t="shared" si="214"/>
        <v>52.21</v>
      </c>
      <c r="Q3434" s="12" t="s">
        <v>8315</v>
      </c>
      <c r="R3434" t="s">
        <v>8316</v>
      </c>
      <c r="S3434" s="17">
        <f t="shared" si="215"/>
        <v>42380.581180555557</v>
      </c>
      <c r="T3434" s="17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3"/>
        <v>100</v>
      </c>
      <c r="P3435" s="9">
        <f t="shared" si="214"/>
        <v>134.15</v>
      </c>
      <c r="Q3435" s="12" t="s">
        <v>8315</v>
      </c>
      <c r="R3435" t="s">
        <v>8316</v>
      </c>
      <c r="S3435" s="17">
        <f t="shared" si="215"/>
        <v>41776.063136574077</v>
      </c>
      <c r="T3435" s="17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3"/>
        <v>106</v>
      </c>
      <c r="P3436" s="9">
        <f t="shared" si="214"/>
        <v>62.83</v>
      </c>
      <c r="Q3436" s="12" t="s">
        <v>8315</v>
      </c>
      <c r="R3436" t="s">
        <v>8316</v>
      </c>
      <c r="S3436" s="17">
        <f t="shared" si="215"/>
        <v>41800.380428240744</v>
      </c>
      <c r="T3436" s="17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3"/>
        <v>112</v>
      </c>
      <c r="P3437" s="9">
        <f t="shared" si="214"/>
        <v>58.95</v>
      </c>
      <c r="Q3437" s="12" t="s">
        <v>8315</v>
      </c>
      <c r="R3437" t="s">
        <v>8316</v>
      </c>
      <c r="S3437" s="17">
        <f t="shared" si="215"/>
        <v>42572.61681712963</v>
      </c>
      <c r="T3437" s="17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3"/>
        <v>106</v>
      </c>
      <c r="P3438" s="9">
        <f t="shared" si="214"/>
        <v>143.11000000000001</v>
      </c>
      <c r="Q3438" s="12" t="s">
        <v>8315</v>
      </c>
      <c r="R3438" t="s">
        <v>8316</v>
      </c>
      <c r="S3438" s="17">
        <f t="shared" si="215"/>
        <v>41851.541585648149</v>
      </c>
      <c r="T3438" s="17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3"/>
        <v>101</v>
      </c>
      <c r="P3439" s="9">
        <f t="shared" si="214"/>
        <v>84.17</v>
      </c>
      <c r="Q3439" s="12" t="s">
        <v>8315</v>
      </c>
      <c r="R3439" t="s">
        <v>8316</v>
      </c>
      <c r="S3439" s="17">
        <f t="shared" si="215"/>
        <v>42205.710879629631</v>
      </c>
      <c r="T3439" s="17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3"/>
        <v>104</v>
      </c>
      <c r="P3440" s="9">
        <f t="shared" si="214"/>
        <v>186.07</v>
      </c>
      <c r="Q3440" s="12" t="s">
        <v>8315</v>
      </c>
      <c r="R3440" t="s">
        <v>8316</v>
      </c>
      <c r="S3440" s="17">
        <f t="shared" si="215"/>
        <v>42100.927858796291</v>
      </c>
      <c r="T3440" s="17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3"/>
        <v>135</v>
      </c>
      <c r="P3441" s="9">
        <f t="shared" si="214"/>
        <v>89.79</v>
      </c>
      <c r="Q3441" s="12" t="s">
        <v>8315</v>
      </c>
      <c r="R3441" t="s">
        <v>8316</v>
      </c>
      <c r="S3441" s="17">
        <f t="shared" si="215"/>
        <v>42374.911226851851</v>
      </c>
      <c r="T3441" s="17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3"/>
        <v>105</v>
      </c>
      <c r="P3442" s="9">
        <f t="shared" si="214"/>
        <v>64.16</v>
      </c>
      <c r="Q3442" s="12" t="s">
        <v>8315</v>
      </c>
      <c r="R3442" t="s">
        <v>8316</v>
      </c>
      <c r="S3442" s="17">
        <f t="shared" si="215"/>
        <v>41809.12300925926</v>
      </c>
      <c r="T3442" s="17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3"/>
        <v>103</v>
      </c>
      <c r="P3443" s="9">
        <f t="shared" si="214"/>
        <v>59.65</v>
      </c>
      <c r="Q3443" s="12" t="s">
        <v>8315</v>
      </c>
      <c r="R3443" t="s">
        <v>8316</v>
      </c>
      <c r="S3443" s="17">
        <f t="shared" si="215"/>
        <v>42294.429641203707</v>
      </c>
      <c r="T3443" s="17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3"/>
        <v>100</v>
      </c>
      <c r="P3444" s="9">
        <f t="shared" si="214"/>
        <v>31.25</v>
      </c>
      <c r="Q3444" s="12" t="s">
        <v>8315</v>
      </c>
      <c r="R3444" t="s">
        <v>8316</v>
      </c>
      <c r="S3444" s="17">
        <f t="shared" si="215"/>
        <v>42124.841111111105</v>
      </c>
      <c r="T3444" s="17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3"/>
        <v>186</v>
      </c>
      <c r="P3445" s="9">
        <f t="shared" si="214"/>
        <v>41.22</v>
      </c>
      <c r="Q3445" s="12" t="s">
        <v>8315</v>
      </c>
      <c r="R3445" t="s">
        <v>8316</v>
      </c>
      <c r="S3445" s="17">
        <f t="shared" si="215"/>
        <v>41861.524837962963</v>
      </c>
      <c r="T3445" s="17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3"/>
        <v>289</v>
      </c>
      <c r="P3446" s="9">
        <f t="shared" si="214"/>
        <v>43.35</v>
      </c>
      <c r="Q3446" s="12" t="s">
        <v>8315</v>
      </c>
      <c r="R3446" t="s">
        <v>8316</v>
      </c>
      <c r="S3446" s="17">
        <f t="shared" si="215"/>
        <v>42521.291504629626</v>
      </c>
      <c r="T3446" s="17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3"/>
        <v>100</v>
      </c>
      <c r="P3447" s="9">
        <f t="shared" si="214"/>
        <v>64.52</v>
      </c>
      <c r="Q3447" s="12" t="s">
        <v>8315</v>
      </c>
      <c r="R3447" t="s">
        <v>8316</v>
      </c>
      <c r="S3447" s="17">
        <f t="shared" si="215"/>
        <v>42272.530509259261</v>
      </c>
      <c r="T3447" s="17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3"/>
        <v>108</v>
      </c>
      <c r="P3448" s="9">
        <f t="shared" si="214"/>
        <v>43.28</v>
      </c>
      <c r="Q3448" s="12" t="s">
        <v>8315</v>
      </c>
      <c r="R3448" t="s">
        <v>8316</v>
      </c>
      <c r="S3448" s="17">
        <f t="shared" si="215"/>
        <v>42016.832465277781</v>
      </c>
      <c r="T3448" s="17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3"/>
        <v>108</v>
      </c>
      <c r="P3449" s="9">
        <f t="shared" si="214"/>
        <v>77</v>
      </c>
      <c r="Q3449" s="12" t="s">
        <v>8315</v>
      </c>
      <c r="R3449" t="s">
        <v>8316</v>
      </c>
      <c r="S3449" s="17">
        <f t="shared" si="215"/>
        <v>42402.889027777783</v>
      </c>
      <c r="T3449" s="17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3"/>
        <v>110</v>
      </c>
      <c r="P3450" s="9">
        <f t="shared" si="214"/>
        <v>51.22</v>
      </c>
      <c r="Q3450" s="12" t="s">
        <v>8315</v>
      </c>
      <c r="R3450" t="s">
        <v>8316</v>
      </c>
      <c r="S3450" s="17">
        <f t="shared" si="215"/>
        <v>41960.119085648148</v>
      </c>
      <c r="T3450" s="17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3"/>
        <v>171</v>
      </c>
      <c r="P3451" s="9">
        <f t="shared" si="214"/>
        <v>68.25</v>
      </c>
      <c r="Q3451" s="12" t="s">
        <v>8315</v>
      </c>
      <c r="R3451" t="s">
        <v>8316</v>
      </c>
      <c r="S3451" s="17">
        <f t="shared" si="215"/>
        <v>42532.052523148144</v>
      </c>
      <c r="T3451" s="17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3"/>
        <v>152</v>
      </c>
      <c r="P3452" s="9">
        <f t="shared" si="214"/>
        <v>19.489999999999998</v>
      </c>
      <c r="Q3452" s="12" t="s">
        <v>8315</v>
      </c>
      <c r="R3452" t="s">
        <v>8316</v>
      </c>
      <c r="S3452" s="17">
        <f t="shared" si="215"/>
        <v>42036.704525462963</v>
      </c>
      <c r="T3452" s="17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3"/>
        <v>101</v>
      </c>
      <c r="P3453" s="9">
        <f t="shared" si="214"/>
        <v>41.13</v>
      </c>
      <c r="Q3453" s="12" t="s">
        <v>8315</v>
      </c>
      <c r="R3453" t="s">
        <v>8316</v>
      </c>
      <c r="S3453" s="17">
        <f t="shared" si="215"/>
        <v>42088.723692129628</v>
      </c>
      <c r="T3453" s="17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3"/>
        <v>153</v>
      </c>
      <c r="P3454" s="9">
        <f t="shared" si="214"/>
        <v>41.41</v>
      </c>
      <c r="Q3454" s="12" t="s">
        <v>8315</v>
      </c>
      <c r="R3454" t="s">
        <v>8316</v>
      </c>
      <c r="S3454" s="17">
        <f t="shared" si="215"/>
        <v>41820.639189814814</v>
      </c>
      <c r="T3454" s="17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3"/>
        <v>128</v>
      </c>
      <c r="P3455" s="9">
        <f t="shared" si="214"/>
        <v>27.5</v>
      </c>
      <c r="Q3455" s="12" t="s">
        <v>8315</v>
      </c>
      <c r="R3455" t="s">
        <v>8316</v>
      </c>
      <c r="S3455" s="17">
        <f t="shared" si="215"/>
        <v>42535.97865740741</v>
      </c>
      <c r="T3455" s="17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3"/>
        <v>101</v>
      </c>
      <c r="P3456" s="9">
        <f t="shared" si="214"/>
        <v>33.57</v>
      </c>
      <c r="Q3456" s="12" t="s">
        <v>8315</v>
      </c>
      <c r="R3456" t="s">
        <v>8316</v>
      </c>
      <c r="S3456" s="17">
        <f t="shared" si="215"/>
        <v>41821.698599537034</v>
      </c>
      <c r="T3456" s="17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3"/>
        <v>101</v>
      </c>
      <c r="P3457" s="9">
        <f t="shared" si="214"/>
        <v>145.87</v>
      </c>
      <c r="Q3457" s="12" t="s">
        <v>8315</v>
      </c>
      <c r="R3457" t="s">
        <v>8316</v>
      </c>
      <c r="S3457" s="17">
        <f t="shared" si="215"/>
        <v>42626.7503125</v>
      </c>
      <c r="T3457" s="17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7">ROUND(E3458/D3458*100,0)</f>
        <v>191</v>
      </c>
      <c r="P3458" s="9">
        <f t="shared" si="214"/>
        <v>358.69</v>
      </c>
      <c r="Q3458" s="12" t="s">
        <v>8315</v>
      </c>
      <c r="R3458" t="s">
        <v>8316</v>
      </c>
      <c r="S3458" s="17">
        <f t="shared" si="215"/>
        <v>41821.205636574072</v>
      </c>
      <c r="T3458" s="17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7"/>
        <v>140</v>
      </c>
      <c r="P3459" s="9">
        <f t="shared" ref="P3459:P3522" si="218">IFERROR(ROUND(E3459/L3459,2),0)</f>
        <v>50.98</v>
      </c>
      <c r="Q3459" s="12" t="s">
        <v>8315</v>
      </c>
      <c r="R3459" t="s">
        <v>8316</v>
      </c>
      <c r="S3459" s="17">
        <f t="shared" ref="S3459:S3522" si="219">(((J3459/60)/60)/24)+DATE(1970,1,1)</f>
        <v>42016.706678240742</v>
      </c>
      <c r="T3459" s="17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7"/>
        <v>124</v>
      </c>
      <c r="P3460" s="9">
        <f t="shared" si="218"/>
        <v>45.04</v>
      </c>
      <c r="Q3460" s="12" t="s">
        <v>8315</v>
      </c>
      <c r="R3460" t="s">
        <v>8316</v>
      </c>
      <c r="S3460" s="17">
        <f t="shared" si="219"/>
        <v>42011.202581018515</v>
      </c>
      <c r="T3460" s="17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7"/>
        <v>126</v>
      </c>
      <c r="P3461" s="9">
        <f t="shared" si="218"/>
        <v>17.53</v>
      </c>
      <c r="Q3461" s="12" t="s">
        <v>8315</v>
      </c>
      <c r="R3461" t="s">
        <v>8316</v>
      </c>
      <c r="S3461" s="17">
        <f t="shared" si="219"/>
        <v>42480.479861111111</v>
      </c>
      <c r="T3461" s="17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7"/>
        <v>190</v>
      </c>
      <c r="P3462" s="9">
        <f t="shared" si="218"/>
        <v>50</v>
      </c>
      <c r="Q3462" s="12" t="s">
        <v>8315</v>
      </c>
      <c r="R3462" t="s">
        <v>8316</v>
      </c>
      <c r="S3462" s="17">
        <f t="shared" si="219"/>
        <v>41852.527222222219</v>
      </c>
      <c r="T3462" s="17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7"/>
        <v>139</v>
      </c>
      <c r="P3463" s="9">
        <f t="shared" si="218"/>
        <v>57.92</v>
      </c>
      <c r="Q3463" s="12" t="s">
        <v>8315</v>
      </c>
      <c r="R3463" t="s">
        <v>8316</v>
      </c>
      <c r="S3463" s="17">
        <f t="shared" si="219"/>
        <v>42643.632858796293</v>
      </c>
      <c r="T3463" s="17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7"/>
        <v>202</v>
      </c>
      <c r="P3464" s="9">
        <f t="shared" si="218"/>
        <v>29.71</v>
      </c>
      <c r="Q3464" s="12" t="s">
        <v>8315</v>
      </c>
      <c r="R3464" t="s">
        <v>8316</v>
      </c>
      <c r="S3464" s="17">
        <f t="shared" si="219"/>
        <v>42179.898472222223</v>
      </c>
      <c r="T3464" s="17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7"/>
        <v>103</v>
      </c>
      <c r="P3465" s="9">
        <f t="shared" si="218"/>
        <v>90.68</v>
      </c>
      <c r="Q3465" s="12" t="s">
        <v>8315</v>
      </c>
      <c r="R3465" t="s">
        <v>8316</v>
      </c>
      <c r="S3465" s="17">
        <f t="shared" si="219"/>
        <v>42612.918807870374</v>
      </c>
      <c r="T3465" s="17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7"/>
        <v>102</v>
      </c>
      <c r="P3466" s="9">
        <f t="shared" si="218"/>
        <v>55.01</v>
      </c>
      <c r="Q3466" s="12" t="s">
        <v>8315</v>
      </c>
      <c r="R3466" t="s">
        <v>8316</v>
      </c>
      <c r="S3466" s="17">
        <f t="shared" si="219"/>
        <v>42575.130057870367</v>
      </c>
      <c r="T3466" s="17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7"/>
        <v>103</v>
      </c>
      <c r="P3467" s="9">
        <f t="shared" si="218"/>
        <v>57.22</v>
      </c>
      <c r="Q3467" s="12" t="s">
        <v>8315</v>
      </c>
      <c r="R3467" t="s">
        <v>8316</v>
      </c>
      <c r="S3467" s="17">
        <f t="shared" si="219"/>
        <v>42200.625833333332</v>
      </c>
      <c r="T3467" s="17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7"/>
        <v>127</v>
      </c>
      <c r="P3468" s="9">
        <f t="shared" si="218"/>
        <v>72.95</v>
      </c>
      <c r="Q3468" s="12" t="s">
        <v>8315</v>
      </c>
      <c r="R3468" t="s">
        <v>8316</v>
      </c>
      <c r="S3468" s="17">
        <f t="shared" si="219"/>
        <v>42420.019097222219</v>
      </c>
      <c r="T3468" s="17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7"/>
        <v>101</v>
      </c>
      <c r="P3469" s="9">
        <f t="shared" si="218"/>
        <v>64.47</v>
      </c>
      <c r="Q3469" s="12" t="s">
        <v>8315</v>
      </c>
      <c r="R3469" t="s">
        <v>8316</v>
      </c>
      <c r="S3469" s="17">
        <f t="shared" si="219"/>
        <v>42053.671666666662</v>
      </c>
      <c r="T3469" s="17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7"/>
        <v>122</v>
      </c>
      <c r="P3470" s="9">
        <f t="shared" si="218"/>
        <v>716.35</v>
      </c>
      <c r="Q3470" s="12" t="s">
        <v>8315</v>
      </c>
      <c r="R3470" t="s">
        <v>8316</v>
      </c>
      <c r="S3470" s="17">
        <f t="shared" si="219"/>
        <v>42605.765381944439</v>
      </c>
      <c r="T3470" s="17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7"/>
        <v>113</v>
      </c>
      <c r="P3471" s="9">
        <f t="shared" si="218"/>
        <v>50.4</v>
      </c>
      <c r="Q3471" s="12" t="s">
        <v>8315</v>
      </c>
      <c r="R3471" t="s">
        <v>8316</v>
      </c>
      <c r="S3471" s="17">
        <f t="shared" si="219"/>
        <v>42458.641724537039</v>
      </c>
      <c r="T3471" s="17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7"/>
        <v>150</v>
      </c>
      <c r="P3472" s="9">
        <f t="shared" si="218"/>
        <v>41.67</v>
      </c>
      <c r="Q3472" s="12" t="s">
        <v>8315</v>
      </c>
      <c r="R3472" t="s">
        <v>8316</v>
      </c>
      <c r="S3472" s="17">
        <f t="shared" si="219"/>
        <v>42529.022013888884</v>
      </c>
      <c r="T3472" s="17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7"/>
        <v>215</v>
      </c>
      <c r="P3473" s="9">
        <f t="shared" si="218"/>
        <v>35.770000000000003</v>
      </c>
      <c r="Q3473" s="12" t="s">
        <v>8315</v>
      </c>
      <c r="R3473" t="s">
        <v>8316</v>
      </c>
      <c r="S3473" s="17">
        <f t="shared" si="219"/>
        <v>41841.820486111108</v>
      </c>
      <c r="T3473" s="17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7"/>
        <v>102</v>
      </c>
      <c r="P3474" s="9">
        <f t="shared" si="218"/>
        <v>88.74</v>
      </c>
      <c r="Q3474" s="12" t="s">
        <v>8315</v>
      </c>
      <c r="R3474" t="s">
        <v>8316</v>
      </c>
      <c r="S3474" s="17">
        <f t="shared" si="219"/>
        <v>41928.170497685183</v>
      </c>
      <c r="T3474" s="17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7"/>
        <v>100</v>
      </c>
      <c r="P3475" s="9">
        <f t="shared" si="218"/>
        <v>148.47999999999999</v>
      </c>
      <c r="Q3475" s="12" t="s">
        <v>8315</v>
      </c>
      <c r="R3475" t="s">
        <v>8316</v>
      </c>
      <c r="S3475" s="17">
        <f t="shared" si="219"/>
        <v>42062.834444444445</v>
      </c>
      <c r="T3475" s="17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7"/>
        <v>101</v>
      </c>
      <c r="P3476" s="9">
        <f t="shared" si="218"/>
        <v>51.79</v>
      </c>
      <c r="Q3476" s="12" t="s">
        <v>8315</v>
      </c>
      <c r="R3476" t="s">
        <v>8316</v>
      </c>
      <c r="S3476" s="17">
        <f t="shared" si="219"/>
        <v>42541.501516203702</v>
      </c>
      <c r="T3476" s="17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7"/>
        <v>113</v>
      </c>
      <c r="P3477" s="9">
        <f t="shared" si="218"/>
        <v>20</v>
      </c>
      <c r="Q3477" s="12" t="s">
        <v>8315</v>
      </c>
      <c r="R3477" t="s">
        <v>8316</v>
      </c>
      <c r="S3477" s="17">
        <f t="shared" si="219"/>
        <v>41918.880833333329</v>
      </c>
      <c r="T3477" s="17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7"/>
        <v>104</v>
      </c>
      <c r="P3478" s="9">
        <f t="shared" si="218"/>
        <v>52</v>
      </c>
      <c r="Q3478" s="12" t="s">
        <v>8315</v>
      </c>
      <c r="R3478" t="s">
        <v>8316</v>
      </c>
      <c r="S3478" s="17">
        <f t="shared" si="219"/>
        <v>41921.279976851853</v>
      </c>
      <c r="T3478" s="17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7"/>
        <v>115</v>
      </c>
      <c r="P3479" s="9">
        <f t="shared" si="218"/>
        <v>53.23</v>
      </c>
      <c r="Q3479" s="12" t="s">
        <v>8315</v>
      </c>
      <c r="R3479" t="s">
        <v>8316</v>
      </c>
      <c r="S3479" s="17">
        <f t="shared" si="219"/>
        <v>42128.736608796295</v>
      </c>
      <c r="T3479" s="17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7"/>
        <v>113</v>
      </c>
      <c r="P3480" s="9">
        <f t="shared" si="218"/>
        <v>39.6</v>
      </c>
      <c r="Q3480" s="12" t="s">
        <v>8315</v>
      </c>
      <c r="R3480" t="s">
        <v>8316</v>
      </c>
      <c r="S3480" s="17">
        <f t="shared" si="219"/>
        <v>42053.916921296302</v>
      </c>
      <c r="T3480" s="17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7"/>
        <v>128</v>
      </c>
      <c r="P3481" s="9">
        <f t="shared" si="218"/>
        <v>34.25</v>
      </c>
      <c r="Q3481" s="12" t="s">
        <v>8315</v>
      </c>
      <c r="R3481" t="s">
        <v>8316</v>
      </c>
      <c r="S3481" s="17">
        <f t="shared" si="219"/>
        <v>41781.855092592588</v>
      </c>
      <c r="T3481" s="17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7"/>
        <v>143</v>
      </c>
      <c r="P3482" s="9">
        <f t="shared" si="218"/>
        <v>164.62</v>
      </c>
      <c r="Q3482" s="12" t="s">
        <v>8315</v>
      </c>
      <c r="R3482" t="s">
        <v>8316</v>
      </c>
      <c r="S3482" s="17">
        <f t="shared" si="219"/>
        <v>42171.317442129628</v>
      </c>
      <c r="T3482" s="17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7"/>
        <v>119</v>
      </c>
      <c r="P3483" s="9">
        <f t="shared" si="218"/>
        <v>125.05</v>
      </c>
      <c r="Q3483" s="12" t="s">
        <v>8315</v>
      </c>
      <c r="R3483" t="s">
        <v>8316</v>
      </c>
      <c r="S3483" s="17">
        <f t="shared" si="219"/>
        <v>41989.24754629629</v>
      </c>
      <c r="T3483" s="17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7"/>
        <v>138</v>
      </c>
      <c r="P3484" s="9">
        <f t="shared" si="218"/>
        <v>51.88</v>
      </c>
      <c r="Q3484" s="12" t="s">
        <v>8315</v>
      </c>
      <c r="R3484" t="s">
        <v>8316</v>
      </c>
      <c r="S3484" s="17">
        <f t="shared" si="219"/>
        <v>41796.771597222221</v>
      </c>
      <c r="T3484" s="17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7"/>
        <v>160</v>
      </c>
      <c r="P3485" s="9">
        <f t="shared" si="218"/>
        <v>40.29</v>
      </c>
      <c r="Q3485" s="12" t="s">
        <v>8315</v>
      </c>
      <c r="R3485" t="s">
        <v>8316</v>
      </c>
      <c r="S3485" s="17">
        <f t="shared" si="219"/>
        <v>41793.668761574074</v>
      </c>
      <c r="T3485" s="17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7"/>
        <v>114</v>
      </c>
      <c r="P3486" s="9">
        <f t="shared" si="218"/>
        <v>64.91</v>
      </c>
      <c r="Q3486" s="12" t="s">
        <v>8315</v>
      </c>
      <c r="R3486" t="s">
        <v>8316</v>
      </c>
      <c r="S3486" s="17">
        <f t="shared" si="219"/>
        <v>42506.760405092587</v>
      </c>
      <c r="T3486" s="17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7"/>
        <v>101</v>
      </c>
      <c r="P3487" s="9">
        <f t="shared" si="218"/>
        <v>55.33</v>
      </c>
      <c r="Q3487" s="12" t="s">
        <v>8315</v>
      </c>
      <c r="R3487" t="s">
        <v>8316</v>
      </c>
      <c r="S3487" s="17">
        <f t="shared" si="219"/>
        <v>42372.693055555559</v>
      </c>
      <c r="T3487" s="17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7"/>
        <v>155</v>
      </c>
      <c r="P3488" s="9">
        <f t="shared" si="218"/>
        <v>83.14</v>
      </c>
      <c r="Q3488" s="12" t="s">
        <v>8315</v>
      </c>
      <c r="R3488" t="s">
        <v>8316</v>
      </c>
      <c r="S3488" s="17">
        <f t="shared" si="219"/>
        <v>42126.87501157407</v>
      </c>
      <c r="T3488" s="17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7"/>
        <v>128</v>
      </c>
      <c r="P3489" s="9">
        <f t="shared" si="218"/>
        <v>38.71</v>
      </c>
      <c r="Q3489" s="12" t="s">
        <v>8315</v>
      </c>
      <c r="R3489" t="s">
        <v>8316</v>
      </c>
      <c r="S3489" s="17">
        <f t="shared" si="219"/>
        <v>42149.940416666665</v>
      </c>
      <c r="T3489" s="17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7"/>
        <v>121</v>
      </c>
      <c r="P3490" s="9">
        <f t="shared" si="218"/>
        <v>125.38</v>
      </c>
      <c r="Q3490" s="12" t="s">
        <v>8315</v>
      </c>
      <c r="R3490" t="s">
        <v>8316</v>
      </c>
      <c r="S3490" s="17">
        <f t="shared" si="219"/>
        <v>42087.768055555556</v>
      </c>
      <c r="T3490" s="17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7"/>
        <v>113</v>
      </c>
      <c r="P3491" s="9">
        <f t="shared" si="218"/>
        <v>78.260000000000005</v>
      </c>
      <c r="Q3491" s="12" t="s">
        <v>8315</v>
      </c>
      <c r="R3491" t="s">
        <v>8316</v>
      </c>
      <c r="S3491" s="17">
        <f t="shared" si="219"/>
        <v>41753.635775462964</v>
      </c>
      <c r="T3491" s="17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7"/>
        <v>128</v>
      </c>
      <c r="P3492" s="9">
        <f t="shared" si="218"/>
        <v>47.22</v>
      </c>
      <c r="Q3492" s="12" t="s">
        <v>8315</v>
      </c>
      <c r="R3492" t="s">
        <v>8316</v>
      </c>
      <c r="S3492" s="17">
        <f t="shared" si="219"/>
        <v>42443.802361111113</v>
      </c>
      <c r="T3492" s="17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7"/>
        <v>158</v>
      </c>
      <c r="P3493" s="9">
        <f t="shared" si="218"/>
        <v>79.099999999999994</v>
      </c>
      <c r="Q3493" s="12" t="s">
        <v>8315</v>
      </c>
      <c r="R3493" t="s">
        <v>8316</v>
      </c>
      <c r="S3493" s="17">
        <f t="shared" si="219"/>
        <v>42121.249814814815</v>
      </c>
      <c r="T3493" s="17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7"/>
        <v>105</v>
      </c>
      <c r="P3494" s="9">
        <f t="shared" si="218"/>
        <v>114.29</v>
      </c>
      <c r="Q3494" s="12" t="s">
        <v>8315</v>
      </c>
      <c r="R3494" t="s">
        <v>8316</v>
      </c>
      <c r="S3494" s="17">
        <f t="shared" si="219"/>
        <v>42268.009224537032</v>
      </c>
      <c r="T3494" s="17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7"/>
        <v>100</v>
      </c>
      <c r="P3495" s="9">
        <f t="shared" si="218"/>
        <v>51.72</v>
      </c>
      <c r="Q3495" s="12" t="s">
        <v>8315</v>
      </c>
      <c r="R3495" t="s">
        <v>8316</v>
      </c>
      <c r="S3495" s="17">
        <f t="shared" si="219"/>
        <v>41848.866157407407</v>
      </c>
      <c r="T3495" s="17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7"/>
        <v>100</v>
      </c>
      <c r="P3496" s="9">
        <f t="shared" si="218"/>
        <v>30.77</v>
      </c>
      <c r="Q3496" s="12" t="s">
        <v>8315</v>
      </c>
      <c r="R3496" t="s">
        <v>8316</v>
      </c>
      <c r="S3496" s="17">
        <f t="shared" si="219"/>
        <v>42689.214988425927</v>
      </c>
      <c r="T3496" s="17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7"/>
        <v>107</v>
      </c>
      <c r="P3497" s="9">
        <f t="shared" si="218"/>
        <v>74.209999999999994</v>
      </c>
      <c r="Q3497" s="12" t="s">
        <v>8315</v>
      </c>
      <c r="R3497" t="s">
        <v>8316</v>
      </c>
      <c r="S3497" s="17">
        <f t="shared" si="219"/>
        <v>41915.762835648151</v>
      </c>
      <c r="T3497" s="17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7"/>
        <v>124</v>
      </c>
      <c r="P3498" s="9">
        <f t="shared" si="218"/>
        <v>47.85</v>
      </c>
      <c r="Q3498" s="12" t="s">
        <v>8315</v>
      </c>
      <c r="R3498" t="s">
        <v>8316</v>
      </c>
      <c r="S3498" s="17">
        <f t="shared" si="219"/>
        <v>42584.846828703703</v>
      </c>
      <c r="T3498" s="17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7"/>
        <v>109</v>
      </c>
      <c r="P3499" s="9">
        <f t="shared" si="218"/>
        <v>34.409999999999997</v>
      </c>
      <c r="Q3499" s="12" t="s">
        <v>8315</v>
      </c>
      <c r="R3499" t="s">
        <v>8316</v>
      </c>
      <c r="S3499" s="17">
        <f t="shared" si="219"/>
        <v>42511.741944444439</v>
      </c>
      <c r="T3499" s="17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7"/>
        <v>102</v>
      </c>
      <c r="P3500" s="9">
        <f t="shared" si="218"/>
        <v>40.24</v>
      </c>
      <c r="Q3500" s="12" t="s">
        <v>8315</v>
      </c>
      <c r="R3500" t="s">
        <v>8316</v>
      </c>
      <c r="S3500" s="17">
        <f t="shared" si="219"/>
        <v>42459.15861111111</v>
      </c>
      <c r="T3500" s="17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7"/>
        <v>106</v>
      </c>
      <c r="P3501" s="9">
        <f t="shared" si="218"/>
        <v>60.29</v>
      </c>
      <c r="Q3501" s="12" t="s">
        <v>8315</v>
      </c>
      <c r="R3501" t="s">
        <v>8316</v>
      </c>
      <c r="S3501" s="17">
        <f t="shared" si="219"/>
        <v>42132.036168981482</v>
      </c>
      <c r="T3501" s="17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7"/>
        <v>106</v>
      </c>
      <c r="P3502" s="9">
        <f t="shared" si="218"/>
        <v>25.31</v>
      </c>
      <c r="Q3502" s="12" t="s">
        <v>8315</v>
      </c>
      <c r="R3502" t="s">
        <v>8316</v>
      </c>
      <c r="S3502" s="17">
        <f t="shared" si="219"/>
        <v>42419.91942129629</v>
      </c>
      <c r="T3502" s="17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7"/>
        <v>101</v>
      </c>
      <c r="P3503" s="9">
        <f t="shared" si="218"/>
        <v>35.950000000000003</v>
      </c>
      <c r="Q3503" s="12" t="s">
        <v>8315</v>
      </c>
      <c r="R3503" t="s">
        <v>8316</v>
      </c>
      <c r="S3503" s="17">
        <f t="shared" si="219"/>
        <v>42233.763831018514</v>
      </c>
      <c r="T3503" s="17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7"/>
        <v>105</v>
      </c>
      <c r="P3504" s="9">
        <f t="shared" si="218"/>
        <v>136</v>
      </c>
      <c r="Q3504" s="12" t="s">
        <v>8315</v>
      </c>
      <c r="R3504" t="s">
        <v>8316</v>
      </c>
      <c r="S3504" s="17">
        <f t="shared" si="219"/>
        <v>42430.839398148149</v>
      </c>
      <c r="T3504" s="17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7"/>
        <v>108</v>
      </c>
      <c r="P3505" s="9">
        <f t="shared" si="218"/>
        <v>70.760000000000005</v>
      </c>
      <c r="Q3505" s="12" t="s">
        <v>8315</v>
      </c>
      <c r="R3505" t="s">
        <v>8316</v>
      </c>
      <c r="S3505" s="17">
        <f t="shared" si="219"/>
        <v>42545.478333333333</v>
      </c>
      <c r="T3505" s="17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7"/>
        <v>100</v>
      </c>
      <c r="P3506" s="9">
        <f t="shared" si="218"/>
        <v>125</v>
      </c>
      <c r="Q3506" s="12" t="s">
        <v>8315</v>
      </c>
      <c r="R3506" t="s">
        <v>8316</v>
      </c>
      <c r="S3506" s="17">
        <f t="shared" si="219"/>
        <v>42297.748738425929</v>
      </c>
      <c r="T3506" s="17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7"/>
        <v>104</v>
      </c>
      <c r="P3507" s="9">
        <f t="shared" si="218"/>
        <v>66.510000000000005</v>
      </c>
      <c r="Q3507" s="12" t="s">
        <v>8315</v>
      </c>
      <c r="R3507" t="s">
        <v>8316</v>
      </c>
      <c r="S3507" s="17">
        <f t="shared" si="219"/>
        <v>41760.935706018521</v>
      </c>
      <c r="T3507" s="17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7"/>
        <v>102</v>
      </c>
      <c r="P3508" s="9">
        <f t="shared" si="218"/>
        <v>105</v>
      </c>
      <c r="Q3508" s="12" t="s">
        <v>8315</v>
      </c>
      <c r="R3508" t="s">
        <v>8316</v>
      </c>
      <c r="S3508" s="17">
        <f t="shared" si="219"/>
        <v>41829.734259259261</v>
      </c>
      <c r="T3508" s="17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7"/>
        <v>104</v>
      </c>
      <c r="P3509" s="9">
        <f t="shared" si="218"/>
        <v>145</v>
      </c>
      <c r="Q3509" s="12" t="s">
        <v>8315</v>
      </c>
      <c r="R3509" t="s">
        <v>8316</v>
      </c>
      <c r="S3509" s="17">
        <f t="shared" si="219"/>
        <v>42491.92288194444</v>
      </c>
      <c r="T3509" s="17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7"/>
        <v>180</v>
      </c>
      <c r="P3510" s="9">
        <f t="shared" si="218"/>
        <v>12</v>
      </c>
      <c r="Q3510" s="12" t="s">
        <v>8315</v>
      </c>
      <c r="R3510" t="s">
        <v>8316</v>
      </c>
      <c r="S3510" s="17">
        <f t="shared" si="219"/>
        <v>42477.729780092588</v>
      </c>
      <c r="T3510" s="17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7"/>
        <v>106</v>
      </c>
      <c r="P3511" s="9">
        <f t="shared" si="218"/>
        <v>96.67</v>
      </c>
      <c r="Q3511" s="12" t="s">
        <v>8315</v>
      </c>
      <c r="R3511" t="s">
        <v>8316</v>
      </c>
      <c r="S3511" s="17">
        <f t="shared" si="219"/>
        <v>41950.859560185185</v>
      </c>
      <c r="T3511" s="17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7"/>
        <v>101</v>
      </c>
      <c r="P3512" s="9">
        <f t="shared" si="218"/>
        <v>60.33</v>
      </c>
      <c r="Q3512" s="12" t="s">
        <v>8315</v>
      </c>
      <c r="R3512" t="s">
        <v>8316</v>
      </c>
      <c r="S3512" s="17">
        <f t="shared" si="219"/>
        <v>41802.62090277778</v>
      </c>
      <c r="T3512" s="17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7"/>
        <v>101</v>
      </c>
      <c r="P3513" s="9">
        <f t="shared" si="218"/>
        <v>79.89</v>
      </c>
      <c r="Q3513" s="12" t="s">
        <v>8315</v>
      </c>
      <c r="R3513" t="s">
        <v>8316</v>
      </c>
      <c r="S3513" s="17">
        <f t="shared" si="219"/>
        <v>41927.873784722222</v>
      </c>
      <c r="T3513" s="17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7"/>
        <v>100</v>
      </c>
      <c r="P3514" s="9">
        <f t="shared" si="218"/>
        <v>58.82</v>
      </c>
      <c r="Q3514" s="12" t="s">
        <v>8315</v>
      </c>
      <c r="R3514" t="s">
        <v>8316</v>
      </c>
      <c r="S3514" s="17">
        <f t="shared" si="219"/>
        <v>42057.536944444444</v>
      </c>
      <c r="T3514" s="17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7"/>
        <v>118</v>
      </c>
      <c r="P3515" s="9">
        <f t="shared" si="218"/>
        <v>75.34</v>
      </c>
      <c r="Q3515" s="12" t="s">
        <v>8315</v>
      </c>
      <c r="R3515" t="s">
        <v>8316</v>
      </c>
      <c r="S3515" s="17">
        <f t="shared" si="219"/>
        <v>41781.096203703702</v>
      </c>
      <c r="T3515" s="17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7"/>
        <v>110</v>
      </c>
      <c r="P3516" s="9">
        <f t="shared" si="218"/>
        <v>55</v>
      </c>
      <c r="Q3516" s="12" t="s">
        <v>8315</v>
      </c>
      <c r="R3516" t="s">
        <v>8316</v>
      </c>
      <c r="S3516" s="17">
        <f t="shared" si="219"/>
        <v>42020.846666666665</v>
      </c>
      <c r="T3516" s="17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7"/>
        <v>103</v>
      </c>
      <c r="P3517" s="9">
        <f t="shared" si="218"/>
        <v>66.959999999999994</v>
      </c>
      <c r="Q3517" s="12" t="s">
        <v>8315</v>
      </c>
      <c r="R3517" t="s">
        <v>8316</v>
      </c>
      <c r="S3517" s="17">
        <f t="shared" si="219"/>
        <v>42125.772812499999</v>
      </c>
      <c r="T3517" s="17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7"/>
        <v>100</v>
      </c>
      <c r="P3518" s="9">
        <f t="shared" si="218"/>
        <v>227.27</v>
      </c>
      <c r="Q3518" s="12" t="s">
        <v>8315</v>
      </c>
      <c r="R3518" t="s">
        <v>8316</v>
      </c>
      <c r="S3518" s="17">
        <f t="shared" si="219"/>
        <v>41856.010069444441</v>
      </c>
      <c r="T3518" s="17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7"/>
        <v>100</v>
      </c>
      <c r="P3519" s="9">
        <f t="shared" si="218"/>
        <v>307.69</v>
      </c>
      <c r="Q3519" s="12" t="s">
        <v>8315</v>
      </c>
      <c r="R3519" t="s">
        <v>8316</v>
      </c>
      <c r="S3519" s="17">
        <f t="shared" si="219"/>
        <v>41794.817523148151</v>
      </c>
      <c r="T3519" s="17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7"/>
        <v>110</v>
      </c>
      <c r="P3520" s="9">
        <f t="shared" si="218"/>
        <v>50.02</v>
      </c>
      <c r="Q3520" s="12" t="s">
        <v>8315</v>
      </c>
      <c r="R3520" t="s">
        <v>8316</v>
      </c>
      <c r="S3520" s="17">
        <f t="shared" si="219"/>
        <v>41893.783553240741</v>
      </c>
      <c r="T3520" s="17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7"/>
        <v>101</v>
      </c>
      <c r="P3521" s="9">
        <f t="shared" si="218"/>
        <v>72.39</v>
      </c>
      <c r="Q3521" s="12" t="s">
        <v>8315</v>
      </c>
      <c r="R3521" t="s">
        <v>8316</v>
      </c>
      <c r="S3521" s="17">
        <f t="shared" si="219"/>
        <v>42037.598958333328</v>
      </c>
      <c r="T3521" s="17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1">ROUND(E3522/D3522*100,0)</f>
        <v>101</v>
      </c>
      <c r="P3522" s="9">
        <f t="shared" si="218"/>
        <v>95.95</v>
      </c>
      <c r="Q3522" s="12" t="s">
        <v>8315</v>
      </c>
      <c r="R3522" t="s">
        <v>8316</v>
      </c>
      <c r="S3522" s="17">
        <f t="shared" si="219"/>
        <v>42227.824212962965</v>
      </c>
      <c r="T3522" s="17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1"/>
        <v>169</v>
      </c>
      <c r="P3523" s="9">
        <f t="shared" ref="P3523:P3586" si="222">IFERROR(ROUND(E3523/L3523,2),0)</f>
        <v>45.62</v>
      </c>
      <c r="Q3523" s="12" t="s">
        <v>8315</v>
      </c>
      <c r="R3523" t="s">
        <v>8316</v>
      </c>
      <c r="S3523" s="17">
        <f t="shared" ref="S3523:S3586" si="223">(((J3523/60)/60)/24)+DATE(1970,1,1)</f>
        <v>41881.361342592594</v>
      </c>
      <c r="T3523" s="17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1"/>
        <v>100</v>
      </c>
      <c r="P3524" s="9">
        <f t="shared" si="222"/>
        <v>41.03</v>
      </c>
      <c r="Q3524" s="12" t="s">
        <v>8315</v>
      </c>
      <c r="R3524" t="s">
        <v>8316</v>
      </c>
      <c r="S3524" s="17">
        <f t="shared" si="223"/>
        <v>42234.789884259255</v>
      </c>
      <c r="T3524" s="17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1"/>
        <v>114</v>
      </c>
      <c r="P3525" s="9">
        <f t="shared" si="222"/>
        <v>56.83</v>
      </c>
      <c r="Q3525" s="12" t="s">
        <v>8315</v>
      </c>
      <c r="R3525" t="s">
        <v>8316</v>
      </c>
      <c r="S3525" s="17">
        <f t="shared" si="223"/>
        <v>42581.397546296299</v>
      </c>
      <c r="T3525" s="17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1"/>
        <v>102</v>
      </c>
      <c r="P3526" s="9">
        <f t="shared" si="222"/>
        <v>137.24</v>
      </c>
      <c r="Q3526" s="12" t="s">
        <v>8315</v>
      </c>
      <c r="R3526" t="s">
        <v>8316</v>
      </c>
      <c r="S3526" s="17">
        <f t="shared" si="223"/>
        <v>41880.76357638889</v>
      </c>
      <c r="T3526" s="17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1"/>
        <v>106</v>
      </c>
      <c r="P3527" s="9">
        <f t="shared" si="222"/>
        <v>75.709999999999994</v>
      </c>
      <c r="Q3527" s="12" t="s">
        <v>8315</v>
      </c>
      <c r="R3527" t="s">
        <v>8316</v>
      </c>
      <c r="S3527" s="17">
        <f t="shared" si="223"/>
        <v>42214.6956712963</v>
      </c>
      <c r="T3527" s="17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1"/>
        <v>102</v>
      </c>
      <c r="P3528" s="9">
        <f t="shared" si="222"/>
        <v>99</v>
      </c>
      <c r="Q3528" s="12" t="s">
        <v>8315</v>
      </c>
      <c r="R3528" t="s">
        <v>8316</v>
      </c>
      <c r="S3528" s="17">
        <f t="shared" si="223"/>
        <v>42460.335312499999</v>
      </c>
      <c r="T3528" s="17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1"/>
        <v>117</v>
      </c>
      <c r="P3529" s="9">
        <f t="shared" si="222"/>
        <v>81.569999999999993</v>
      </c>
      <c r="Q3529" s="12" t="s">
        <v>8315</v>
      </c>
      <c r="R3529" t="s">
        <v>8316</v>
      </c>
      <c r="S3529" s="17">
        <f t="shared" si="223"/>
        <v>42167.023206018523</v>
      </c>
      <c r="T3529" s="17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1"/>
        <v>101</v>
      </c>
      <c r="P3530" s="9">
        <f t="shared" si="222"/>
        <v>45.11</v>
      </c>
      <c r="Q3530" s="12" t="s">
        <v>8315</v>
      </c>
      <c r="R3530" t="s">
        <v>8316</v>
      </c>
      <c r="S3530" s="17">
        <f t="shared" si="223"/>
        <v>42733.50136574074</v>
      </c>
      <c r="T3530" s="17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1"/>
        <v>132</v>
      </c>
      <c r="P3531" s="9">
        <f t="shared" si="222"/>
        <v>36.67</v>
      </c>
      <c r="Q3531" s="12" t="s">
        <v>8315</v>
      </c>
      <c r="R3531" t="s">
        <v>8316</v>
      </c>
      <c r="S3531" s="17">
        <f t="shared" si="223"/>
        <v>42177.761782407411</v>
      </c>
      <c r="T3531" s="17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1"/>
        <v>100</v>
      </c>
      <c r="P3532" s="9">
        <f t="shared" si="222"/>
        <v>125</v>
      </c>
      <c r="Q3532" s="12" t="s">
        <v>8315</v>
      </c>
      <c r="R3532" t="s">
        <v>8316</v>
      </c>
      <c r="S3532" s="17">
        <f t="shared" si="223"/>
        <v>42442.623344907406</v>
      </c>
      <c r="T3532" s="17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1"/>
        <v>128</v>
      </c>
      <c r="P3533" s="9">
        <f t="shared" si="222"/>
        <v>49.23</v>
      </c>
      <c r="Q3533" s="12" t="s">
        <v>8315</v>
      </c>
      <c r="R3533" t="s">
        <v>8316</v>
      </c>
      <c r="S3533" s="17">
        <f t="shared" si="223"/>
        <v>42521.654328703706</v>
      </c>
      <c r="T3533" s="17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1"/>
        <v>119</v>
      </c>
      <c r="P3534" s="9">
        <f t="shared" si="222"/>
        <v>42.3</v>
      </c>
      <c r="Q3534" s="12" t="s">
        <v>8315</v>
      </c>
      <c r="R3534" t="s">
        <v>8316</v>
      </c>
      <c r="S3534" s="17">
        <f t="shared" si="223"/>
        <v>41884.599849537037</v>
      </c>
      <c r="T3534" s="17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1"/>
        <v>126</v>
      </c>
      <c r="P3535" s="9">
        <f t="shared" si="222"/>
        <v>78.88</v>
      </c>
      <c r="Q3535" s="12" t="s">
        <v>8315</v>
      </c>
      <c r="R3535" t="s">
        <v>8316</v>
      </c>
      <c r="S3535" s="17">
        <f t="shared" si="223"/>
        <v>42289.761192129634</v>
      </c>
      <c r="T3535" s="17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1"/>
        <v>156</v>
      </c>
      <c r="P3536" s="9">
        <f t="shared" si="222"/>
        <v>38.28</v>
      </c>
      <c r="Q3536" s="12" t="s">
        <v>8315</v>
      </c>
      <c r="R3536" t="s">
        <v>8316</v>
      </c>
      <c r="S3536" s="17">
        <f t="shared" si="223"/>
        <v>42243.6252662037</v>
      </c>
      <c r="T3536" s="17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1"/>
        <v>103</v>
      </c>
      <c r="P3537" s="9">
        <f t="shared" si="222"/>
        <v>44.85</v>
      </c>
      <c r="Q3537" s="12" t="s">
        <v>8315</v>
      </c>
      <c r="R3537" t="s">
        <v>8316</v>
      </c>
      <c r="S3537" s="17">
        <f t="shared" si="223"/>
        <v>42248.640162037031</v>
      </c>
      <c r="T3537" s="17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1"/>
        <v>153</v>
      </c>
      <c r="P3538" s="9">
        <f t="shared" si="222"/>
        <v>13.53</v>
      </c>
      <c r="Q3538" s="12" t="s">
        <v>8315</v>
      </c>
      <c r="R3538" t="s">
        <v>8316</v>
      </c>
      <c r="S3538" s="17">
        <f t="shared" si="223"/>
        <v>42328.727141203708</v>
      </c>
      <c r="T3538" s="17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1"/>
        <v>180</v>
      </c>
      <c r="P3539" s="9">
        <f t="shared" si="222"/>
        <v>43.5</v>
      </c>
      <c r="Q3539" s="12" t="s">
        <v>8315</v>
      </c>
      <c r="R3539" t="s">
        <v>8316</v>
      </c>
      <c r="S3539" s="17">
        <f t="shared" si="223"/>
        <v>41923.354351851849</v>
      </c>
      <c r="T3539" s="17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1"/>
        <v>128</v>
      </c>
      <c r="P3540" s="9">
        <f t="shared" si="222"/>
        <v>30.95</v>
      </c>
      <c r="Q3540" s="12" t="s">
        <v>8315</v>
      </c>
      <c r="R3540" t="s">
        <v>8316</v>
      </c>
      <c r="S3540" s="17">
        <f t="shared" si="223"/>
        <v>42571.420601851853</v>
      </c>
      <c r="T3540" s="17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1"/>
        <v>120</v>
      </c>
      <c r="P3541" s="9">
        <f t="shared" si="222"/>
        <v>55.23</v>
      </c>
      <c r="Q3541" s="12" t="s">
        <v>8315</v>
      </c>
      <c r="R3541" t="s">
        <v>8316</v>
      </c>
      <c r="S3541" s="17">
        <f t="shared" si="223"/>
        <v>42600.756041666667</v>
      </c>
      <c r="T3541" s="17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1"/>
        <v>123</v>
      </c>
      <c r="P3542" s="9">
        <f t="shared" si="222"/>
        <v>46.13</v>
      </c>
      <c r="Q3542" s="12" t="s">
        <v>8315</v>
      </c>
      <c r="R3542" t="s">
        <v>8316</v>
      </c>
      <c r="S3542" s="17">
        <f t="shared" si="223"/>
        <v>42517.003368055557</v>
      </c>
      <c r="T3542" s="17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1"/>
        <v>105</v>
      </c>
      <c r="P3543" s="9">
        <f t="shared" si="222"/>
        <v>39.380000000000003</v>
      </c>
      <c r="Q3543" s="12" t="s">
        <v>8315</v>
      </c>
      <c r="R3543" t="s">
        <v>8316</v>
      </c>
      <c r="S3543" s="17">
        <f t="shared" si="223"/>
        <v>42222.730034722219</v>
      </c>
      <c r="T3543" s="17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1"/>
        <v>102</v>
      </c>
      <c r="P3544" s="9">
        <f t="shared" si="222"/>
        <v>66.150000000000006</v>
      </c>
      <c r="Q3544" s="12" t="s">
        <v>8315</v>
      </c>
      <c r="R3544" t="s">
        <v>8316</v>
      </c>
      <c r="S3544" s="17">
        <f t="shared" si="223"/>
        <v>41829.599791666667</v>
      </c>
      <c r="T3544" s="17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1"/>
        <v>105</v>
      </c>
      <c r="P3545" s="9">
        <f t="shared" si="222"/>
        <v>54.14</v>
      </c>
      <c r="Q3545" s="12" t="s">
        <v>8315</v>
      </c>
      <c r="R3545" t="s">
        <v>8316</v>
      </c>
      <c r="S3545" s="17">
        <f t="shared" si="223"/>
        <v>42150.755312499998</v>
      </c>
      <c r="T3545" s="17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1"/>
        <v>100</v>
      </c>
      <c r="P3546" s="9">
        <f t="shared" si="222"/>
        <v>104.17</v>
      </c>
      <c r="Q3546" s="12" t="s">
        <v>8315</v>
      </c>
      <c r="R3546" t="s">
        <v>8316</v>
      </c>
      <c r="S3546" s="17">
        <f t="shared" si="223"/>
        <v>42040.831678240742</v>
      </c>
      <c r="T3546" s="17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1"/>
        <v>100</v>
      </c>
      <c r="P3547" s="9">
        <f t="shared" si="222"/>
        <v>31.38</v>
      </c>
      <c r="Q3547" s="12" t="s">
        <v>8315</v>
      </c>
      <c r="R3547" t="s">
        <v>8316</v>
      </c>
      <c r="S3547" s="17">
        <f t="shared" si="223"/>
        <v>42075.807395833333</v>
      </c>
      <c r="T3547" s="17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1"/>
        <v>102</v>
      </c>
      <c r="P3548" s="9">
        <f t="shared" si="222"/>
        <v>59.21</v>
      </c>
      <c r="Q3548" s="12" t="s">
        <v>8315</v>
      </c>
      <c r="R3548" t="s">
        <v>8316</v>
      </c>
      <c r="S3548" s="17">
        <f t="shared" si="223"/>
        <v>42073.660694444443</v>
      </c>
      <c r="T3548" s="17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1"/>
        <v>114</v>
      </c>
      <c r="P3549" s="9">
        <f t="shared" si="222"/>
        <v>119.18</v>
      </c>
      <c r="Q3549" s="12" t="s">
        <v>8315</v>
      </c>
      <c r="R3549" t="s">
        <v>8316</v>
      </c>
      <c r="S3549" s="17">
        <f t="shared" si="223"/>
        <v>42480.078715277778</v>
      </c>
      <c r="T3549" s="17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1"/>
        <v>102</v>
      </c>
      <c r="P3550" s="9">
        <f t="shared" si="222"/>
        <v>164.62</v>
      </c>
      <c r="Q3550" s="12" t="s">
        <v>8315</v>
      </c>
      <c r="R3550" t="s">
        <v>8316</v>
      </c>
      <c r="S3550" s="17">
        <f t="shared" si="223"/>
        <v>42411.942291666666</v>
      </c>
      <c r="T3550" s="17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1"/>
        <v>102</v>
      </c>
      <c r="P3551" s="9">
        <f t="shared" si="222"/>
        <v>24.29</v>
      </c>
      <c r="Q3551" s="12" t="s">
        <v>8315</v>
      </c>
      <c r="R3551" t="s">
        <v>8316</v>
      </c>
      <c r="S3551" s="17">
        <f t="shared" si="223"/>
        <v>42223.394363425927</v>
      </c>
      <c r="T3551" s="17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1"/>
        <v>105</v>
      </c>
      <c r="P3552" s="9">
        <f t="shared" si="222"/>
        <v>40.94</v>
      </c>
      <c r="Q3552" s="12" t="s">
        <v>8315</v>
      </c>
      <c r="R3552" t="s">
        <v>8316</v>
      </c>
      <c r="S3552" s="17">
        <f t="shared" si="223"/>
        <v>42462.893495370372</v>
      </c>
      <c r="T3552" s="17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1"/>
        <v>102</v>
      </c>
      <c r="P3553" s="9">
        <f t="shared" si="222"/>
        <v>61.1</v>
      </c>
      <c r="Q3553" s="12" t="s">
        <v>8315</v>
      </c>
      <c r="R3553" t="s">
        <v>8316</v>
      </c>
      <c r="S3553" s="17">
        <f t="shared" si="223"/>
        <v>41753.515856481477</v>
      </c>
      <c r="T3553" s="17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1"/>
        <v>100</v>
      </c>
      <c r="P3554" s="9">
        <f t="shared" si="222"/>
        <v>38.65</v>
      </c>
      <c r="Q3554" s="12" t="s">
        <v>8315</v>
      </c>
      <c r="R3554" t="s">
        <v>8316</v>
      </c>
      <c r="S3554" s="17">
        <f t="shared" si="223"/>
        <v>41788.587083333332</v>
      </c>
      <c r="T3554" s="17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1"/>
        <v>106</v>
      </c>
      <c r="P3555" s="9">
        <f t="shared" si="222"/>
        <v>56.2</v>
      </c>
      <c r="Q3555" s="12" t="s">
        <v>8315</v>
      </c>
      <c r="R3555" t="s">
        <v>8316</v>
      </c>
      <c r="S3555" s="17">
        <f t="shared" si="223"/>
        <v>42196.028703703705</v>
      </c>
      <c r="T3555" s="17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1"/>
        <v>113</v>
      </c>
      <c r="P3556" s="9">
        <f t="shared" si="222"/>
        <v>107</v>
      </c>
      <c r="Q3556" s="12" t="s">
        <v>8315</v>
      </c>
      <c r="R3556" t="s">
        <v>8316</v>
      </c>
      <c r="S3556" s="17">
        <f t="shared" si="223"/>
        <v>42016.050451388888</v>
      </c>
      <c r="T3556" s="17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1"/>
        <v>100</v>
      </c>
      <c r="P3557" s="9">
        <f t="shared" si="222"/>
        <v>171.43</v>
      </c>
      <c r="Q3557" s="12" t="s">
        <v>8315</v>
      </c>
      <c r="R3557" t="s">
        <v>8316</v>
      </c>
      <c r="S3557" s="17">
        <f t="shared" si="223"/>
        <v>42661.442060185189</v>
      </c>
      <c r="T3557" s="17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1"/>
        <v>100</v>
      </c>
      <c r="P3558" s="9">
        <f t="shared" si="222"/>
        <v>110.5</v>
      </c>
      <c r="Q3558" s="12" t="s">
        <v>8315</v>
      </c>
      <c r="R3558" t="s">
        <v>8316</v>
      </c>
      <c r="S3558" s="17">
        <f t="shared" si="223"/>
        <v>41808.649583333332</v>
      </c>
      <c r="T3558" s="17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1"/>
        <v>100</v>
      </c>
      <c r="P3559" s="9">
        <f t="shared" si="222"/>
        <v>179.28</v>
      </c>
      <c r="Q3559" s="12" t="s">
        <v>8315</v>
      </c>
      <c r="R3559" t="s">
        <v>8316</v>
      </c>
      <c r="S3559" s="17">
        <f t="shared" si="223"/>
        <v>41730.276747685188</v>
      </c>
      <c r="T3559" s="17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1"/>
        <v>144</v>
      </c>
      <c r="P3560" s="9">
        <f t="shared" si="222"/>
        <v>22.91</v>
      </c>
      <c r="Q3560" s="12" t="s">
        <v>8315</v>
      </c>
      <c r="R3560" t="s">
        <v>8316</v>
      </c>
      <c r="S3560" s="17">
        <f t="shared" si="223"/>
        <v>42139.816840277781</v>
      </c>
      <c r="T3560" s="17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1"/>
        <v>104</v>
      </c>
      <c r="P3561" s="9">
        <f t="shared" si="222"/>
        <v>43.13</v>
      </c>
      <c r="Q3561" s="12" t="s">
        <v>8315</v>
      </c>
      <c r="R3561" t="s">
        <v>8316</v>
      </c>
      <c r="S3561" s="17">
        <f t="shared" si="223"/>
        <v>42194.096157407403</v>
      </c>
      <c r="T3561" s="17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1"/>
        <v>108</v>
      </c>
      <c r="P3562" s="9">
        <f t="shared" si="222"/>
        <v>46.89</v>
      </c>
      <c r="Q3562" s="12" t="s">
        <v>8315</v>
      </c>
      <c r="R3562" t="s">
        <v>8316</v>
      </c>
      <c r="S3562" s="17">
        <f t="shared" si="223"/>
        <v>42115.889652777783</v>
      </c>
      <c r="T3562" s="17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1"/>
        <v>102</v>
      </c>
      <c r="P3563" s="9">
        <f t="shared" si="222"/>
        <v>47.41</v>
      </c>
      <c r="Q3563" s="12" t="s">
        <v>8315</v>
      </c>
      <c r="R3563" t="s">
        <v>8316</v>
      </c>
      <c r="S3563" s="17">
        <f t="shared" si="223"/>
        <v>42203.680300925931</v>
      </c>
      <c r="T3563" s="17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1"/>
        <v>149</v>
      </c>
      <c r="P3564" s="9">
        <f t="shared" si="222"/>
        <v>15.13</v>
      </c>
      <c r="Q3564" s="12" t="s">
        <v>8315</v>
      </c>
      <c r="R3564" t="s">
        <v>8316</v>
      </c>
      <c r="S3564" s="17">
        <f t="shared" si="223"/>
        <v>42433.761886574073</v>
      </c>
      <c r="T3564" s="17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1"/>
        <v>105</v>
      </c>
      <c r="P3565" s="9">
        <f t="shared" si="222"/>
        <v>21.1</v>
      </c>
      <c r="Q3565" s="12" t="s">
        <v>8315</v>
      </c>
      <c r="R3565" t="s">
        <v>8316</v>
      </c>
      <c r="S3565" s="17">
        <f t="shared" si="223"/>
        <v>42555.671944444446</v>
      </c>
      <c r="T3565" s="17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1"/>
        <v>101</v>
      </c>
      <c r="P3566" s="9">
        <f t="shared" si="222"/>
        <v>59.12</v>
      </c>
      <c r="Q3566" s="12" t="s">
        <v>8315</v>
      </c>
      <c r="R3566" t="s">
        <v>8316</v>
      </c>
      <c r="S3566" s="17">
        <f t="shared" si="223"/>
        <v>42236.623252314821</v>
      </c>
      <c r="T3566" s="17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1"/>
        <v>131</v>
      </c>
      <c r="P3567" s="9">
        <f t="shared" si="222"/>
        <v>97.92</v>
      </c>
      <c r="Q3567" s="12" t="s">
        <v>8315</v>
      </c>
      <c r="R3567" t="s">
        <v>8316</v>
      </c>
      <c r="S3567" s="17">
        <f t="shared" si="223"/>
        <v>41974.743148148147</v>
      </c>
      <c r="T3567" s="17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1"/>
        <v>105</v>
      </c>
      <c r="P3568" s="9">
        <f t="shared" si="222"/>
        <v>55.13</v>
      </c>
      <c r="Q3568" s="12" t="s">
        <v>8315</v>
      </c>
      <c r="R3568" t="s">
        <v>8316</v>
      </c>
      <c r="S3568" s="17">
        <f t="shared" si="223"/>
        <v>41997.507905092592</v>
      </c>
      <c r="T3568" s="17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1"/>
        <v>109</v>
      </c>
      <c r="P3569" s="9">
        <f t="shared" si="222"/>
        <v>26.54</v>
      </c>
      <c r="Q3569" s="12" t="s">
        <v>8315</v>
      </c>
      <c r="R3569" t="s">
        <v>8316</v>
      </c>
      <c r="S3569" s="17">
        <f t="shared" si="223"/>
        <v>42135.810694444444</v>
      </c>
      <c r="T3569" s="17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1"/>
        <v>111</v>
      </c>
      <c r="P3570" s="9">
        <f t="shared" si="222"/>
        <v>58.42</v>
      </c>
      <c r="Q3570" s="12" t="s">
        <v>8315</v>
      </c>
      <c r="R3570" t="s">
        <v>8316</v>
      </c>
      <c r="S3570" s="17">
        <f t="shared" si="223"/>
        <v>41869.740671296298</v>
      </c>
      <c r="T3570" s="17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1"/>
        <v>100</v>
      </c>
      <c r="P3571" s="9">
        <f t="shared" si="222"/>
        <v>122.54</v>
      </c>
      <c r="Q3571" s="12" t="s">
        <v>8315</v>
      </c>
      <c r="R3571" t="s">
        <v>8316</v>
      </c>
      <c r="S3571" s="17">
        <f t="shared" si="223"/>
        <v>41982.688611111109</v>
      </c>
      <c r="T3571" s="17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1"/>
        <v>114</v>
      </c>
      <c r="P3572" s="9">
        <f t="shared" si="222"/>
        <v>87.96</v>
      </c>
      <c r="Q3572" s="12" t="s">
        <v>8315</v>
      </c>
      <c r="R3572" t="s">
        <v>8316</v>
      </c>
      <c r="S3572" s="17">
        <f t="shared" si="223"/>
        <v>41976.331979166673</v>
      </c>
      <c r="T3572" s="17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1"/>
        <v>122</v>
      </c>
      <c r="P3573" s="9">
        <f t="shared" si="222"/>
        <v>73.239999999999995</v>
      </c>
      <c r="Q3573" s="12" t="s">
        <v>8315</v>
      </c>
      <c r="R3573" t="s">
        <v>8316</v>
      </c>
      <c r="S3573" s="17">
        <f t="shared" si="223"/>
        <v>41912.858946759261</v>
      </c>
      <c r="T3573" s="17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1"/>
        <v>100</v>
      </c>
      <c r="P3574" s="9">
        <f t="shared" si="222"/>
        <v>55.56</v>
      </c>
      <c r="Q3574" s="12" t="s">
        <v>8315</v>
      </c>
      <c r="R3574" t="s">
        <v>8316</v>
      </c>
      <c r="S3574" s="17">
        <f t="shared" si="223"/>
        <v>42146.570393518516</v>
      </c>
      <c r="T3574" s="17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1"/>
        <v>103</v>
      </c>
      <c r="P3575" s="9">
        <f t="shared" si="222"/>
        <v>39.54</v>
      </c>
      <c r="Q3575" s="12" t="s">
        <v>8315</v>
      </c>
      <c r="R3575" t="s">
        <v>8316</v>
      </c>
      <c r="S3575" s="17">
        <f t="shared" si="223"/>
        <v>41921.375532407408</v>
      </c>
      <c r="T3575" s="17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1"/>
        <v>106</v>
      </c>
      <c r="P3576" s="9">
        <f t="shared" si="222"/>
        <v>136.78</v>
      </c>
      <c r="Q3576" s="12" t="s">
        <v>8315</v>
      </c>
      <c r="R3576" t="s">
        <v>8316</v>
      </c>
      <c r="S3576" s="17">
        <f t="shared" si="223"/>
        <v>41926.942685185182</v>
      </c>
      <c r="T3576" s="17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1"/>
        <v>101</v>
      </c>
      <c r="P3577" s="9">
        <f t="shared" si="222"/>
        <v>99.34</v>
      </c>
      <c r="Q3577" s="12" t="s">
        <v>8315</v>
      </c>
      <c r="R3577" t="s">
        <v>8316</v>
      </c>
      <c r="S3577" s="17">
        <f t="shared" si="223"/>
        <v>42561.783877314811</v>
      </c>
      <c r="T3577" s="17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1"/>
        <v>100</v>
      </c>
      <c r="P3578" s="9">
        <f t="shared" si="222"/>
        <v>20</v>
      </c>
      <c r="Q3578" s="12" t="s">
        <v>8315</v>
      </c>
      <c r="R3578" t="s">
        <v>8316</v>
      </c>
      <c r="S3578" s="17">
        <f t="shared" si="223"/>
        <v>42649.54923611111</v>
      </c>
      <c r="T3578" s="17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1"/>
        <v>130</v>
      </c>
      <c r="P3579" s="9">
        <f t="shared" si="222"/>
        <v>28.89</v>
      </c>
      <c r="Q3579" s="12" t="s">
        <v>8315</v>
      </c>
      <c r="R3579" t="s">
        <v>8316</v>
      </c>
      <c r="S3579" s="17">
        <f t="shared" si="223"/>
        <v>42093.786840277782</v>
      </c>
      <c r="T3579" s="17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1"/>
        <v>100</v>
      </c>
      <c r="P3580" s="9">
        <f t="shared" si="222"/>
        <v>40.549999999999997</v>
      </c>
      <c r="Q3580" s="12" t="s">
        <v>8315</v>
      </c>
      <c r="R3580" t="s">
        <v>8316</v>
      </c>
      <c r="S3580" s="17">
        <f t="shared" si="223"/>
        <v>42460.733530092592</v>
      </c>
      <c r="T3580" s="17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1"/>
        <v>100</v>
      </c>
      <c r="P3581" s="9">
        <f t="shared" si="222"/>
        <v>35.71</v>
      </c>
      <c r="Q3581" s="12" t="s">
        <v>8315</v>
      </c>
      <c r="R3581" t="s">
        <v>8316</v>
      </c>
      <c r="S3581" s="17">
        <f t="shared" si="223"/>
        <v>42430.762222222227</v>
      </c>
      <c r="T3581" s="17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1"/>
        <v>114</v>
      </c>
      <c r="P3582" s="9">
        <f t="shared" si="222"/>
        <v>37.96</v>
      </c>
      <c r="Q3582" s="12" t="s">
        <v>8315</v>
      </c>
      <c r="R3582" t="s">
        <v>8316</v>
      </c>
      <c r="S3582" s="17">
        <f t="shared" si="223"/>
        <v>42026.176180555558</v>
      </c>
      <c r="T3582" s="17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1"/>
        <v>100</v>
      </c>
      <c r="P3583" s="9">
        <f t="shared" si="222"/>
        <v>33.33</v>
      </c>
      <c r="Q3583" s="12" t="s">
        <v>8315</v>
      </c>
      <c r="R3583" t="s">
        <v>8316</v>
      </c>
      <c r="S3583" s="17">
        <f t="shared" si="223"/>
        <v>41836.471180555556</v>
      </c>
      <c r="T3583" s="17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1"/>
        <v>287</v>
      </c>
      <c r="P3584" s="9">
        <f t="shared" si="222"/>
        <v>58.57</v>
      </c>
      <c r="Q3584" s="12" t="s">
        <v>8315</v>
      </c>
      <c r="R3584" t="s">
        <v>8316</v>
      </c>
      <c r="S3584" s="17">
        <f t="shared" si="223"/>
        <v>42451.095856481479</v>
      </c>
      <c r="T3584" s="17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1"/>
        <v>109</v>
      </c>
      <c r="P3585" s="9">
        <f t="shared" si="222"/>
        <v>135.63</v>
      </c>
      <c r="Q3585" s="12" t="s">
        <v>8315</v>
      </c>
      <c r="R3585" t="s">
        <v>8316</v>
      </c>
      <c r="S3585" s="17">
        <f t="shared" si="223"/>
        <v>42418.425983796296</v>
      </c>
      <c r="T3585" s="17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5">ROUND(E3586/D3586*100,0)</f>
        <v>116</v>
      </c>
      <c r="P3586" s="9">
        <f t="shared" si="222"/>
        <v>30.94</v>
      </c>
      <c r="Q3586" s="12" t="s">
        <v>8315</v>
      </c>
      <c r="R3586" t="s">
        <v>8316</v>
      </c>
      <c r="S3586" s="17">
        <f t="shared" si="223"/>
        <v>42168.316481481481</v>
      </c>
      <c r="T3586" s="17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5"/>
        <v>119</v>
      </c>
      <c r="P3587" s="9">
        <f t="shared" ref="P3587:P3650" si="226">IFERROR(ROUND(E3587/L3587,2),0)</f>
        <v>176.09</v>
      </c>
      <c r="Q3587" s="12" t="s">
        <v>8315</v>
      </c>
      <c r="R3587" t="s">
        <v>8316</v>
      </c>
      <c r="S3587" s="17">
        <f t="shared" ref="S3587:S3650" si="227">(((J3587/60)/60)/24)+DATE(1970,1,1)</f>
        <v>41964.716319444444</v>
      </c>
      <c r="T3587" s="17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5"/>
        <v>109</v>
      </c>
      <c r="P3588" s="9">
        <f t="shared" si="226"/>
        <v>151.97999999999999</v>
      </c>
      <c r="Q3588" s="12" t="s">
        <v>8315</v>
      </c>
      <c r="R3588" t="s">
        <v>8316</v>
      </c>
      <c r="S3588" s="17">
        <f t="shared" si="227"/>
        <v>42576.697569444441</v>
      </c>
      <c r="T3588" s="17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5"/>
        <v>127</v>
      </c>
      <c r="P3589" s="9">
        <f t="shared" si="226"/>
        <v>22.61</v>
      </c>
      <c r="Q3589" s="12" t="s">
        <v>8315</v>
      </c>
      <c r="R3589" t="s">
        <v>8316</v>
      </c>
      <c r="S3589" s="17">
        <f t="shared" si="227"/>
        <v>42503.539976851855</v>
      </c>
      <c r="T3589" s="17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5"/>
        <v>101</v>
      </c>
      <c r="P3590" s="9">
        <f t="shared" si="226"/>
        <v>18.27</v>
      </c>
      <c r="Q3590" s="12" t="s">
        <v>8315</v>
      </c>
      <c r="R3590" t="s">
        <v>8316</v>
      </c>
      <c r="S3590" s="17">
        <f t="shared" si="227"/>
        <v>42101.828819444447</v>
      </c>
      <c r="T3590" s="17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5"/>
        <v>128</v>
      </c>
      <c r="P3591" s="9">
        <f t="shared" si="226"/>
        <v>82.26</v>
      </c>
      <c r="Q3591" s="12" t="s">
        <v>8315</v>
      </c>
      <c r="R3591" t="s">
        <v>8316</v>
      </c>
      <c r="S3591" s="17">
        <f t="shared" si="227"/>
        <v>42125.647534722222</v>
      </c>
      <c r="T3591" s="17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5"/>
        <v>100</v>
      </c>
      <c r="P3592" s="9">
        <f t="shared" si="226"/>
        <v>68.53</v>
      </c>
      <c r="Q3592" s="12" t="s">
        <v>8315</v>
      </c>
      <c r="R3592" t="s">
        <v>8316</v>
      </c>
      <c r="S3592" s="17">
        <f t="shared" si="227"/>
        <v>41902.333726851852</v>
      </c>
      <c r="T3592" s="17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5"/>
        <v>175</v>
      </c>
      <c r="P3593" s="9">
        <f t="shared" si="226"/>
        <v>68.06</v>
      </c>
      <c r="Q3593" s="12" t="s">
        <v>8315</v>
      </c>
      <c r="R3593" t="s">
        <v>8316</v>
      </c>
      <c r="S3593" s="17">
        <f t="shared" si="227"/>
        <v>42003.948425925926</v>
      </c>
      <c r="T3593" s="17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5"/>
        <v>127</v>
      </c>
      <c r="P3594" s="9">
        <f t="shared" si="226"/>
        <v>72.709999999999994</v>
      </c>
      <c r="Q3594" s="12" t="s">
        <v>8315</v>
      </c>
      <c r="R3594" t="s">
        <v>8316</v>
      </c>
      <c r="S3594" s="17">
        <f t="shared" si="227"/>
        <v>41988.829942129625</v>
      </c>
      <c r="T3594" s="17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5"/>
        <v>111</v>
      </c>
      <c r="P3595" s="9">
        <f t="shared" si="226"/>
        <v>77.19</v>
      </c>
      <c r="Q3595" s="12" t="s">
        <v>8315</v>
      </c>
      <c r="R3595" t="s">
        <v>8316</v>
      </c>
      <c r="S3595" s="17">
        <f t="shared" si="227"/>
        <v>41974.898599537039</v>
      </c>
      <c r="T3595" s="17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5"/>
        <v>126</v>
      </c>
      <c r="P3596" s="9">
        <f t="shared" si="226"/>
        <v>55.97</v>
      </c>
      <c r="Q3596" s="12" t="s">
        <v>8315</v>
      </c>
      <c r="R3596" t="s">
        <v>8316</v>
      </c>
      <c r="S3596" s="17">
        <f t="shared" si="227"/>
        <v>42592.066921296297</v>
      </c>
      <c r="T3596" s="17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5"/>
        <v>119</v>
      </c>
      <c r="P3597" s="9">
        <f t="shared" si="226"/>
        <v>49.69</v>
      </c>
      <c r="Q3597" s="12" t="s">
        <v>8315</v>
      </c>
      <c r="R3597" t="s">
        <v>8316</v>
      </c>
      <c r="S3597" s="17">
        <f t="shared" si="227"/>
        <v>42050.008368055554</v>
      </c>
      <c r="T3597" s="17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5"/>
        <v>108</v>
      </c>
      <c r="P3598" s="9">
        <f t="shared" si="226"/>
        <v>79</v>
      </c>
      <c r="Q3598" s="12" t="s">
        <v>8315</v>
      </c>
      <c r="R3598" t="s">
        <v>8316</v>
      </c>
      <c r="S3598" s="17">
        <f t="shared" si="227"/>
        <v>41856.715069444443</v>
      </c>
      <c r="T3598" s="17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5"/>
        <v>103</v>
      </c>
      <c r="P3599" s="9">
        <f t="shared" si="226"/>
        <v>77.73</v>
      </c>
      <c r="Q3599" s="12" t="s">
        <v>8315</v>
      </c>
      <c r="R3599" t="s">
        <v>8316</v>
      </c>
      <c r="S3599" s="17">
        <f t="shared" si="227"/>
        <v>42417.585532407407</v>
      </c>
      <c r="T3599" s="17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5"/>
        <v>110</v>
      </c>
      <c r="P3600" s="9">
        <f t="shared" si="226"/>
        <v>40.78</v>
      </c>
      <c r="Q3600" s="12" t="s">
        <v>8315</v>
      </c>
      <c r="R3600" t="s">
        <v>8316</v>
      </c>
      <c r="S3600" s="17">
        <f t="shared" si="227"/>
        <v>41866.79886574074</v>
      </c>
      <c r="T3600" s="17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5"/>
        <v>202</v>
      </c>
      <c r="P3601" s="9">
        <f t="shared" si="226"/>
        <v>59.41</v>
      </c>
      <c r="Q3601" s="12" t="s">
        <v>8315</v>
      </c>
      <c r="R3601" t="s">
        <v>8316</v>
      </c>
      <c r="S3601" s="17">
        <f t="shared" si="227"/>
        <v>42220.79487268519</v>
      </c>
      <c r="T3601" s="17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5"/>
        <v>130</v>
      </c>
      <c r="P3602" s="9">
        <f t="shared" si="226"/>
        <v>3.25</v>
      </c>
      <c r="Q3602" s="12" t="s">
        <v>8315</v>
      </c>
      <c r="R3602" t="s">
        <v>8316</v>
      </c>
      <c r="S3602" s="17">
        <f t="shared" si="227"/>
        <v>42628.849120370374</v>
      </c>
      <c r="T3602" s="17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5"/>
        <v>104</v>
      </c>
      <c r="P3603" s="9">
        <f t="shared" si="226"/>
        <v>39.380000000000003</v>
      </c>
      <c r="Q3603" s="12" t="s">
        <v>8315</v>
      </c>
      <c r="R3603" t="s">
        <v>8316</v>
      </c>
      <c r="S3603" s="17">
        <f t="shared" si="227"/>
        <v>41990.99863425926</v>
      </c>
      <c r="T3603" s="17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5"/>
        <v>100</v>
      </c>
      <c r="P3604" s="9">
        <f t="shared" si="226"/>
        <v>81.67</v>
      </c>
      <c r="Q3604" s="12" t="s">
        <v>8315</v>
      </c>
      <c r="R3604" t="s">
        <v>8316</v>
      </c>
      <c r="S3604" s="17">
        <f t="shared" si="227"/>
        <v>42447.894432870366</v>
      </c>
      <c r="T3604" s="17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5"/>
        <v>171</v>
      </c>
      <c r="P3605" s="9">
        <f t="shared" si="226"/>
        <v>44.91</v>
      </c>
      <c r="Q3605" s="12" t="s">
        <v>8315</v>
      </c>
      <c r="R3605" t="s">
        <v>8316</v>
      </c>
      <c r="S3605" s="17">
        <f t="shared" si="227"/>
        <v>42283.864351851851</v>
      </c>
      <c r="T3605" s="17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5"/>
        <v>113</v>
      </c>
      <c r="P3606" s="9">
        <f t="shared" si="226"/>
        <v>49.06</v>
      </c>
      <c r="Q3606" s="12" t="s">
        <v>8315</v>
      </c>
      <c r="R3606" t="s">
        <v>8316</v>
      </c>
      <c r="S3606" s="17">
        <f t="shared" si="227"/>
        <v>42483.015694444446</v>
      </c>
      <c r="T3606" s="17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5"/>
        <v>184</v>
      </c>
      <c r="P3607" s="9">
        <f t="shared" si="226"/>
        <v>30.67</v>
      </c>
      <c r="Q3607" s="12" t="s">
        <v>8315</v>
      </c>
      <c r="R3607" t="s">
        <v>8316</v>
      </c>
      <c r="S3607" s="17">
        <f t="shared" si="227"/>
        <v>42383.793124999997</v>
      </c>
      <c r="T3607" s="17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5"/>
        <v>130</v>
      </c>
      <c r="P3608" s="9">
        <f t="shared" si="226"/>
        <v>61.06</v>
      </c>
      <c r="Q3608" s="12" t="s">
        <v>8315</v>
      </c>
      <c r="R3608" t="s">
        <v>8316</v>
      </c>
      <c r="S3608" s="17">
        <f t="shared" si="227"/>
        <v>42566.604826388888</v>
      </c>
      <c r="T3608" s="17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5"/>
        <v>105</v>
      </c>
      <c r="P3609" s="9">
        <f t="shared" si="226"/>
        <v>29</v>
      </c>
      <c r="Q3609" s="12" t="s">
        <v>8315</v>
      </c>
      <c r="R3609" t="s">
        <v>8316</v>
      </c>
      <c r="S3609" s="17">
        <f t="shared" si="227"/>
        <v>42338.963912037041</v>
      </c>
      <c r="T3609" s="17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5"/>
        <v>100</v>
      </c>
      <c r="P3610" s="9">
        <f t="shared" si="226"/>
        <v>29.63</v>
      </c>
      <c r="Q3610" s="12" t="s">
        <v>8315</v>
      </c>
      <c r="R3610" t="s">
        <v>8316</v>
      </c>
      <c r="S3610" s="17">
        <f t="shared" si="227"/>
        <v>42506.709375000006</v>
      </c>
      <c r="T3610" s="17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5"/>
        <v>153</v>
      </c>
      <c r="P3611" s="9">
        <f t="shared" si="226"/>
        <v>143.1</v>
      </c>
      <c r="Q3611" s="12" t="s">
        <v>8315</v>
      </c>
      <c r="R3611" t="s">
        <v>8316</v>
      </c>
      <c r="S3611" s="17">
        <f t="shared" si="227"/>
        <v>42429.991724537031</v>
      </c>
      <c r="T3611" s="17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5"/>
        <v>162</v>
      </c>
      <c r="P3612" s="9">
        <f t="shared" si="226"/>
        <v>52.35</v>
      </c>
      <c r="Q3612" s="12" t="s">
        <v>8315</v>
      </c>
      <c r="R3612" t="s">
        <v>8316</v>
      </c>
      <c r="S3612" s="17">
        <f t="shared" si="227"/>
        <v>42203.432129629626</v>
      </c>
      <c r="T3612" s="17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5"/>
        <v>136</v>
      </c>
      <c r="P3613" s="9">
        <f t="shared" si="226"/>
        <v>66.67</v>
      </c>
      <c r="Q3613" s="12" t="s">
        <v>8315</v>
      </c>
      <c r="R3613" t="s">
        <v>8316</v>
      </c>
      <c r="S3613" s="17">
        <f t="shared" si="227"/>
        <v>42072.370381944449</v>
      </c>
      <c r="T3613" s="17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5"/>
        <v>144</v>
      </c>
      <c r="P3614" s="9">
        <f t="shared" si="226"/>
        <v>126.67</v>
      </c>
      <c r="Q3614" s="12" t="s">
        <v>8315</v>
      </c>
      <c r="R3614" t="s">
        <v>8316</v>
      </c>
      <c r="S3614" s="17">
        <f t="shared" si="227"/>
        <v>41789.726979166669</v>
      </c>
      <c r="T3614" s="17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5"/>
        <v>100</v>
      </c>
      <c r="P3615" s="9">
        <f t="shared" si="226"/>
        <v>62.5</v>
      </c>
      <c r="Q3615" s="12" t="s">
        <v>8315</v>
      </c>
      <c r="R3615" t="s">
        <v>8316</v>
      </c>
      <c r="S3615" s="17">
        <f t="shared" si="227"/>
        <v>41788.58997685185</v>
      </c>
      <c r="T3615" s="17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5"/>
        <v>101</v>
      </c>
      <c r="P3616" s="9">
        <f t="shared" si="226"/>
        <v>35.49</v>
      </c>
      <c r="Q3616" s="12" t="s">
        <v>8315</v>
      </c>
      <c r="R3616" t="s">
        <v>8316</v>
      </c>
      <c r="S3616" s="17">
        <f t="shared" si="227"/>
        <v>42144.041851851856</v>
      </c>
      <c r="T3616" s="17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5"/>
        <v>107</v>
      </c>
      <c r="P3617" s="9">
        <f t="shared" si="226"/>
        <v>37.08</v>
      </c>
      <c r="Q3617" s="12" t="s">
        <v>8315</v>
      </c>
      <c r="R3617" t="s">
        <v>8316</v>
      </c>
      <c r="S3617" s="17">
        <f t="shared" si="227"/>
        <v>42318.593703703707</v>
      </c>
      <c r="T3617" s="17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5"/>
        <v>125</v>
      </c>
      <c r="P3618" s="9">
        <f t="shared" si="226"/>
        <v>69.33</v>
      </c>
      <c r="Q3618" s="12" t="s">
        <v>8315</v>
      </c>
      <c r="R3618" t="s">
        <v>8316</v>
      </c>
      <c r="S3618" s="17">
        <f t="shared" si="227"/>
        <v>42052.949814814812</v>
      </c>
      <c r="T3618" s="17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5"/>
        <v>119</v>
      </c>
      <c r="P3619" s="9">
        <f t="shared" si="226"/>
        <v>17.25</v>
      </c>
      <c r="Q3619" s="12" t="s">
        <v>8315</v>
      </c>
      <c r="R3619" t="s">
        <v>8316</v>
      </c>
      <c r="S3619" s="17">
        <f t="shared" si="227"/>
        <v>42779.610289351855</v>
      </c>
      <c r="T3619" s="17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5"/>
        <v>101</v>
      </c>
      <c r="P3620" s="9">
        <f t="shared" si="226"/>
        <v>36.07</v>
      </c>
      <c r="Q3620" s="12" t="s">
        <v>8315</v>
      </c>
      <c r="R3620" t="s">
        <v>8316</v>
      </c>
      <c r="S3620" s="17">
        <f t="shared" si="227"/>
        <v>42128.627893518518</v>
      </c>
      <c r="T3620" s="17">
        <f t="shared" si="22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5"/>
        <v>113</v>
      </c>
      <c r="P3621" s="9">
        <f t="shared" si="226"/>
        <v>66.47</v>
      </c>
      <c r="Q3621" s="12" t="s">
        <v>8315</v>
      </c>
      <c r="R3621" t="s">
        <v>8316</v>
      </c>
      <c r="S3621" s="17">
        <f t="shared" si="227"/>
        <v>42661.132245370376</v>
      </c>
      <c r="T3621" s="17">
        <f t="shared" si="22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5"/>
        <v>105</v>
      </c>
      <c r="P3622" s="9">
        <f t="shared" si="226"/>
        <v>56.07</v>
      </c>
      <c r="Q3622" s="12" t="s">
        <v>8315</v>
      </c>
      <c r="R3622" t="s">
        <v>8316</v>
      </c>
      <c r="S3622" s="17">
        <f t="shared" si="227"/>
        <v>42037.938206018516</v>
      </c>
      <c r="T3622" s="17">
        <f t="shared" si="22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5"/>
        <v>110</v>
      </c>
      <c r="P3623" s="9">
        <f t="shared" si="226"/>
        <v>47.03</v>
      </c>
      <c r="Q3623" s="12" t="s">
        <v>8315</v>
      </c>
      <c r="R3623" t="s">
        <v>8316</v>
      </c>
      <c r="S3623" s="17">
        <f t="shared" si="227"/>
        <v>42619.935694444444</v>
      </c>
      <c r="T3623" s="17">
        <f t="shared" si="22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5"/>
        <v>100</v>
      </c>
      <c r="P3624" s="9">
        <f t="shared" si="226"/>
        <v>47.67</v>
      </c>
      <c r="Q3624" s="12" t="s">
        <v>8315</v>
      </c>
      <c r="R3624" t="s">
        <v>8316</v>
      </c>
      <c r="S3624" s="17">
        <f t="shared" si="227"/>
        <v>41877.221886574072</v>
      </c>
      <c r="T3624" s="17">
        <f t="shared" si="22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5"/>
        <v>120</v>
      </c>
      <c r="P3625" s="9">
        <f t="shared" si="226"/>
        <v>88.24</v>
      </c>
      <c r="Q3625" s="12" t="s">
        <v>8315</v>
      </c>
      <c r="R3625" t="s">
        <v>8316</v>
      </c>
      <c r="S3625" s="17">
        <f t="shared" si="227"/>
        <v>41828.736921296295</v>
      </c>
      <c r="T3625" s="17">
        <f t="shared" si="22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5"/>
        <v>105</v>
      </c>
      <c r="P3626" s="9">
        <f t="shared" si="226"/>
        <v>80.72</v>
      </c>
      <c r="Q3626" s="12" t="s">
        <v>8315</v>
      </c>
      <c r="R3626" t="s">
        <v>8316</v>
      </c>
      <c r="S3626" s="17">
        <f t="shared" si="227"/>
        <v>42545.774189814809</v>
      </c>
      <c r="T3626" s="17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5"/>
        <v>103</v>
      </c>
      <c r="P3627" s="9">
        <f t="shared" si="226"/>
        <v>39.49</v>
      </c>
      <c r="Q3627" s="12" t="s">
        <v>8315</v>
      </c>
      <c r="R3627" t="s">
        <v>8316</v>
      </c>
      <c r="S3627" s="17">
        <f t="shared" si="227"/>
        <v>42157.652511574073</v>
      </c>
      <c r="T3627" s="17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5"/>
        <v>102</v>
      </c>
      <c r="P3628" s="9">
        <f t="shared" si="226"/>
        <v>84.85</v>
      </c>
      <c r="Q3628" s="12" t="s">
        <v>8315</v>
      </c>
      <c r="R3628" t="s">
        <v>8316</v>
      </c>
      <c r="S3628" s="17">
        <f t="shared" si="227"/>
        <v>41846.667326388888</v>
      </c>
      <c r="T3628" s="17">
        <f t="shared" si="22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5"/>
        <v>100</v>
      </c>
      <c r="P3629" s="9">
        <f t="shared" si="226"/>
        <v>68.97</v>
      </c>
      <c r="Q3629" s="12" t="s">
        <v>8315</v>
      </c>
      <c r="R3629" t="s">
        <v>8316</v>
      </c>
      <c r="S3629" s="17">
        <f t="shared" si="227"/>
        <v>42460.741747685184</v>
      </c>
      <c r="T3629" s="17">
        <f t="shared" si="228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5"/>
        <v>0</v>
      </c>
      <c r="P3630" s="9">
        <f t="shared" si="226"/>
        <v>0</v>
      </c>
      <c r="Q3630" s="12" t="s">
        <v>8315</v>
      </c>
      <c r="R3630" t="s">
        <v>8357</v>
      </c>
      <c r="S3630" s="17">
        <f t="shared" si="227"/>
        <v>42291.833287037036</v>
      </c>
      <c r="T3630" s="17">
        <f t="shared" si="228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5"/>
        <v>0</v>
      </c>
      <c r="P3631" s="9">
        <f t="shared" si="226"/>
        <v>1</v>
      </c>
      <c r="Q3631" s="12" t="s">
        <v>8315</v>
      </c>
      <c r="R3631" t="s">
        <v>8357</v>
      </c>
      <c r="S3631" s="17">
        <f t="shared" si="227"/>
        <v>42437.094490740739</v>
      </c>
      <c r="T3631" s="17">
        <f t="shared" si="228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5"/>
        <v>0</v>
      </c>
      <c r="P3632" s="9">
        <f t="shared" si="226"/>
        <v>1</v>
      </c>
      <c r="Q3632" s="12" t="s">
        <v>8315</v>
      </c>
      <c r="R3632" t="s">
        <v>8357</v>
      </c>
      <c r="S3632" s="17">
        <f t="shared" si="227"/>
        <v>41942.84710648148</v>
      </c>
      <c r="T3632" s="17">
        <f t="shared" si="228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5"/>
        <v>51</v>
      </c>
      <c r="P3633" s="9">
        <f t="shared" si="226"/>
        <v>147.88</v>
      </c>
      <c r="Q3633" s="12" t="s">
        <v>8315</v>
      </c>
      <c r="R3633" t="s">
        <v>8357</v>
      </c>
      <c r="S3633" s="17">
        <f t="shared" si="227"/>
        <v>41880.753437499996</v>
      </c>
      <c r="T3633" s="17">
        <f t="shared" si="228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5"/>
        <v>20</v>
      </c>
      <c r="P3634" s="9">
        <f t="shared" si="226"/>
        <v>100</v>
      </c>
      <c r="Q3634" s="12" t="s">
        <v>8315</v>
      </c>
      <c r="R3634" t="s">
        <v>8357</v>
      </c>
      <c r="S3634" s="17">
        <f t="shared" si="227"/>
        <v>41946.936909722222</v>
      </c>
      <c r="T3634" s="17">
        <f t="shared" si="228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5"/>
        <v>35</v>
      </c>
      <c r="P3635" s="9">
        <f t="shared" si="226"/>
        <v>56.84</v>
      </c>
      <c r="Q3635" s="12" t="s">
        <v>8315</v>
      </c>
      <c r="R3635" t="s">
        <v>8357</v>
      </c>
      <c r="S3635" s="17">
        <f t="shared" si="227"/>
        <v>42649.623460648145</v>
      </c>
      <c r="T3635" s="17">
        <f t="shared" si="228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5"/>
        <v>4</v>
      </c>
      <c r="P3636" s="9">
        <f t="shared" si="226"/>
        <v>176.94</v>
      </c>
      <c r="Q3636" s="12" t="s">
        <v>8315</v>
      </c>
      <c r="R3636" t="s">
        <v>8357</v>
      </c>
      <c r="S3636" s="17">
        <f t="shared" si="227"/>
        <v>42701.166365740741</v>
      </c>
      <c r="T3636" s="17">
        <f t="shared" si="228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5"/>
        <v>36</v>
      </c>
      <c r="P3637" s="9">
        <f t="shared" si="226"/>
        <v>127.6</v>
      </c>
      <c r="Q3637" s="12" t="s">
        <v>8315</v>
      </c>
      <c r="R3637" t="s">
        <v>8357</v>
      </c>
      <c r="S3637" s="17">
        <f t="shared" si="227"/>
        <v>42450.88282407407</v>
      </c>
      <c r="T3637" s="17">
        <f t="shared" si="228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5"/>
        <v>0</v>
      </c>
      <c r="P3638" s="9">
        <f t="shared" si="226"/>
        <v>0</v>
      </c>
      <c r="Q3638" s="12" t="s">
        <v>8315</v>
      </c>
      <c r="R3638" t="s">
        <v>8357</v>
      </c>
      <c r="S3638" s="17">
        <f t="shared" si="227"/>
        <v>42226.694780092599</v>
      </c>
      <c r="T3638" s="17">
        <f t="shared" si="228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5"/>
        <v>31</v>
      </c>
      <c r="P3639" s="9">
        <f t="shared" si="226"/>
        <v>66.14</v>
      </c>
      <c r="Q3639" s="12" t="s">
        <v>8315</v>
      </c>
      <c r="R3639" t="s">
        <v>8357</v>
      </c>
      <c r="S3639" s="17">
        <f t="shared" si="227"/>
        <v>41975.700636574074</v>
      </c>
      <c r="T3639" s="17">
        <f t="shared" si="228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5"/>
        <v>7</v>
      </c>
      <c r="P3640" s="9">
        <f t="shared" si="226"/>
        <v>108</v>
      </c>
      <c r="Q3640" s="12" t="s">
        <v>8315</v>
      </c>
      <c r="R3640" t="s">
        <v>8357</v>
      </c>
      <c r="S3640" s="17">
        <f t="shared" si="227"/>
        <v>42053.672824074078</v>
      </c>
      <c r="T3640" s="17">
        <f t="shared" si="228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5"/>
        <v>0</v>
      </c>
      <c r="P3641" s="9">
        <f t="shared" si="226"/>
        <v>1</v>
      </c>
      <c r="Q3641" s="12" t="s">
        <v>8315</v>
      </c>
      <c r="R3641" t="s">
        <v>8357</v>
      </c>
      <c r="S3641" s="17">
        <f t="shared" si="227"/>
        <v>42590.677152777775</v>
      </c>
      <c r="T3641" s="17">
        <f t="shared" si="228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5"/>
        <v>6</v>
      </c>
      <c r="P3642" s="9">
        <f t="shared" si="226"/>
        <v>18.329999999999998</v>
      </c>
      <c r="Q3642" s="12" t="s">
        <v>8315</v>
      </c>
      <c r="R3642" t="s">
        <v>8357</v>
      </c>
      <c r="S3642" s="17">
        <f t="shared" si="227"/>
        <v>42104.781597222223</v>
      </c>
      <c r="T3642" s="17">
        <f t="shared" si="228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5"/>
        <v>0</v>
      </c>
      <c r="P3643" s="9">
        <f t="shared" si="226"/>
        <v>0</v>
      </c>
      <c r="Q3643" s="12" t="s">
        <v>8315</v>
      </c>
      <c r="R3643" t="s">
        <v>8357</v>
      </c>
      <c r="S3643" s="17">
        <f t="shared" si="227"/>
        <v>41899.627071759263</v>
      </c>
      <c r="T3643" s="17">
        <f t="shared" si="228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5"/>
        <v>2</v>
      </c>
      <c r="P3644" s="9">
        <f t="shared" si="226"/>
        <v>7.5</v>
      </c>
      <c r="Q3644" s="12" t="s">
        <v>8315</v>
      </c>
      <c r="R3644" t="s">
        <v>8357</v>
      </c>
      <c r="S3644" s="17">
        <f t="shared" si="227"/>
        <v>42297.816284722227</v>
      </c>
      <c r="T3644" s="17">
        <f t="shared" si="228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5"/>
        <v>0</v>
      </c>
      <c r="P3645" s="9">
        <f t="shared" si="226"/>
        <v>0</v>
      </c>
      <c r="Q3645" s="12" t="s">
        <v>8315</v>
      </c>
      <c r="R3645" t="s">
        <v>8357</v>
      </c>
      <c r="S3645" s="17">
        <f t="shared" si="227"/>
        <v>42285.143969907411</v>
      </c>
      <c r="T3645" s="17">
        <f t="shared" si="228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5"/>
        <v>16</v>
      </c>
      <c r="P3646" s="9">
        <f t="shared" si="226"/>
        <v>68.42</v>
      </c>
      <c r="Q3646" s="12" t="s">
        <v>8315</v>
      </c>
      <c r="R3646" t="s">
        <v>8357</v>
      </c>
      <c r="S3646" s="17">
        <f t="shared" si="227"/>
        <v>42409.241747685184</v>
      </c>
      <c r="T3646" s="17">
        <f t="shared" si="228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5"/>
        <v>0</v>
      </c>
      <c r="P3647" s="9">
        <f t="shared" si="226"/>
        <v>1</v>
      </c>
      <c r="Q3647" s="12" t="s">
        <v>8315</v>
      </c>
      <c r="R3647" t="s">
        <v>8357</v>
      </c>
      <c r="S3647" s="17">
        <f t="shared" si="227"/>
        <v>42665.970347222217</v>
      </c>
      <c r="T3647" s="17">
        <f t="shared" si="228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5"/>
        <v>5</v>
      </c>
      <c r="P3648" s="9">
        <f t="shared" si="226"/>
        <v>60.13</v>
      </c>
      <c r="Q3648" s="12" t="s">
        <v>8315</v>
      </c>
      <c r="R3648" t="s">
        <v>8357</v>
      </c>
      <c r="S3648" s="17">
        <f t="shared" si="227"/>
        <v>42140.421319444446</v>
      </c>
      <c r="T3648" s="17">
        <f t="shared" si="228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5"/>
        <v>6</v>
      </c>
      <c r="P3649" s="9">
        <f t="shared" si="226"/>
        <v>15</v>
      </c>
      <c r="Q3649" s="12" t="s">
        <v>8315</v>
      </c>
      <c r="R3649" t="s">
        <v>8357</v>
      </c>
      <c r="S3649" s="17">
        <f t="shared" si="227"/>
        <v>42598.749155092592</v>
      </c>
      <c r="T3649" s="17">
        <f t="shared" si="228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9">ROUND(E3650/D3650*100,0)</f>
        <v>100</v>
      </c>
      <c r="P3650" s="9">
        <f t="shared" si="226"/>
        <v>550.04</v>
      </c>
      <c r="Q3650" s="12" t="s">
        <v>8315</v>
      </c>
      <c r="R3650" t="s">
        <v>8316</v>
      </c>
      <c r="S3650" s="17">
        <f t="shared" si="227"/>
        <v>41887.292187500003</v>
      </c>
      <c r="T3650" s="17">
        <f t="shared" si="22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9"/>
        <v>104</v>
      </c>
      <c r="P3651" s="9">
        <f t="shared" ref="P3651:P3714" si="230">IFERROR(ROUND(E3651/L3651,2),0)</f>
        <v>97.5</v>
      </c>
      <c r="Q3651" s="12" t="s">
        <v>8315</v>
      </c>
      <c r="R3651" t="s">
        <v>8316</v>
      </c>
      <c r="S3651" s="17">
        <f t="shared" ref="S3651:S3714" si="231">(((J3651/60)/60)/24)+DATE(1970,1,1)</f>
        <v>41780.712893518517</v>
      </c>
      <c r="T3651" s="17">
        <f t="shared" ref="T3651:T3714" si="232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9"/>
        <v>100</v>
      </c>
      <c r="P3652" s="9">
        <f t="shared" si="230"/>
        <v>29.41</v>
      </c>
      <c r="Q3652" s="12" t="s">
        <v>8315</v>
      </c>
      <c r="R3652" t="s">
        <v>8316</v>
      </c>
      <c r="S3652" s="17">
        <f t="shared" si="231"/>
        <v>42381.478981481487</v>
      </c>
      <c r="T3652" s="17">
        <f t="shared" si="23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9"/>
        <v>104</v>
      </c>
      <c r="P3653" s="9">
        <f t="shared" si="230"/>
        <v>57.78</v>
      </c>
      <c r="Q3653" s="12" t="s">
        <v>8315</v>
      </c>
      <c r="R3653" t="s">
        <v>8316</v>
      </c>
      <c r="S3653" s="17">
        <f t="shared" si="231"/>
        <v>41828.646319444444</v>
      </c>
      <c r="T3653" s="17">
        <f t="shared" si="23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9"/>
        <v>251</v>
      </c>
      <c r="P3654" s="9">
        <f t="shared" si="230"/>
        <v>44.24</v>
      </c>
      <c r="Q3654" s="12" t="s">
        <v>8315</v>
      </c>
      <c r="R3654" t="s">
        <v>8316</v>
      </c>
      <c r="S3654" s="17">
        <f t="shared" si="231"/>
        <v>42596.644699074073</v>
      </c>
      <c r="T3654" s="17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9"/>
        <v>101</v>
      </c>
      <c r="P3655" s="9">
        <f t="shared" si="230"/>
        <v>60.91</v>
      </c>
      <c r="Q3655" s="12" t="s">
        <v>8315</v>
      </c>
      <c r="R3655" t="s">
        <v>8316</v>
      </c>
      <c r="S3655" s="17">
        <f t="shared" si="231"/>
        <v>42191.363506944443</v>
      </c>
      <c r="T3655" s="17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9"/>
        <v>174</v>
      </c>
      <c r="P3656" s="9">
        <f t="shared" si="230"/>
        <v>68.84</v>
      </c>
      <c r="Q3656" s="12" t="s">
        <v>8315</v>
      </c>
      <c r="R3656" t="s">
        <v>8316</v>
      </c>
      <c r="S3656" s="17">
        <f t="shared" si="231"/>
        <v>42440.416504629626</v>
      </c>
      <c r="T3656" s="17">
        <f t="shared" si="23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9"/>
        <v>116</v>
      </c>
      <c r="P3657" s="9">
        <f t="shared" si="230"/>
        <v>73.58</v>
      </c>
      <c r="Q3657" s="12" t="s">
        <v>8315</v>
      </c>
      <c r="R3657" t="s">
        <v>8316</v>
      </c>
      <c r="S3657" s="17">
        <f t="shared" si="231"/>
        <v>42173.803217592591</v>
      </c>
      <c r="T3657" s="17">
        <f t="shared" si="23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9"/>
        <v>106</v>
      </c>
      <c r="P3658" s="9">
        <f t="shared" si="230"/>
        <v>115.02</v>
      </c>
      <c r="Q3658" s="12" t="s">
        <v>8315</v>
      </c>
      <c r="R3658" t="s">
        <v>8316</v>
      </c>
      <c r="S3658" s="17">
        <f t="shared" si="231"/>
        <v>42737.910138888896</v>
      </c>
      <c r="T3658" s="17">
        <f t="shared" si="23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9"/>
        <v>111</v>
      </c>
      <c r="P3659" s="9">
        <f t="shared" si="230"/>
        <v>110.75</v>
      </c>
      <c r="Q3659" s="12" t="s">
        <v>8315</v>
      </c>
      <c r="R3659" t="s">
        <v>8316</v>
      </c>
      <c r="S3659" s="17">
        <f t="shared" si="231"/>
        <v>42499.629849537043</v>
      </c>
      <c r="T3659" s="17">
        <f t="shared" si="23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9"/>
        <v>101</v>
      </c>
      <c r="P3660" s="9">
        <f t="shared" si="230"/>
        <v>75.5</v>
      </c>
      <c r="Q3660" s="12" t="s">
        <v>8315</v>
      </c>
      <c r="R3660" t="s">
        <v>8316</v>
      </c>
      <c r="S3660" s="17">
        <f t="shared" si="231"/>
        <v>41775.858564814815</v>
      </c>
      <c r="T3660" s="17">
        <f t="shared" si="23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9"/>
        <v>102</v>
      </c>
      <c r="P3661" s="9">
        <f t="shared" si="230"/>
        <v>235.46</v>
      </c>
      <c r="Q3661" s="12" t="s">
        <v>8315</v>
      </c>
      <c r="R3661" t="s">
        <v>8316</v>
      </c>
      <c r="S3661" s="17">
        <f t="shared" si="231"/>
        <v>42055.277199074073</v>
      </c>
      <c r="T3661" s="17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9"/>
        <v>100</v>
      </c>
      <c r="P3662" s="9">
        <f t="shared" si="230"/>
        <v>11.36</v>
      </c>
      <c r="Q3662" s="12" t="s">
        <v>8315</v>
      </c>
      <c r="R3662" t="s">
        <v>8316</v>
      </c>
      <c r="S3662" s="17">
        <f t="shared" si="231"/>
        <v>41971.881076388891</v>
      </c>
      <c r="T3662" s="17">
        <f t="shared" si="23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9"/>
        <v>111</v>
      </c>
      <c r="P3663" s="9">
        <f t="shared" si="230"/>
        <v>92.5</v>
      </c>
      <c r="Q3663" s="12" t="s">
        <v>8315</v>
      </c>
      <c r="R3663" t="s">
        <v>8316</v>
      </c>
      <c r="S3663" s="17">
        <f t="shared" si="231"/>
        <v>42447.896666666667</v>
      </c>
      <c r="T3663" s="17">
        <f t="shared" si="23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9"/>
        <v>101</v>
      </c>
      <c r="P3664" s="9">
        <f t="shared" si="230"/>
        <v>202.85</v>
      </c>
      <c r="Q3664" s="12" t="s">
        <v>8315</v>
      </c>
      <c r="R3664" t="s">
        <v>8316</v>
      </c>
      <c r="S3664" s="17">
        <f t="shared" si="231"/>
        <v>42064.220069444447</v>
      </c>
      <c r="T3664" s="17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9"/>
        <v>104</v>
      </c>
      <c r="P3665" s="9">
        <f t="shared" si="230"/>
        <v>26</v>
      </c>
      <c r="Q3665" s="12" t="s">
        <v>8315</v>
      </c>
      <c r="R3665" t="s">
        <v>8316</v>
      </c>
      <c r="S3665" s="17">
        <f t="shared" si="231"/>
        <v>42665.451736111107</v>
      </c>
      <c r="T3665" s="17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9"/>
        <v>109</v>
      </c>
      <c r="P3666" s="9">
        <f t="shared" si="230"/>
        <v>46.05</v>
      </c>
      <c r="Q3666" s="12" t="s">
        <v>8315</v>
      </c>
      <c r="R3666" t="s">
        <v>8316</v>
      </c>
      <c r="S3666" s="17">
        <f t="shared" si="231"/>
        <v>42523.248715277776</v>
      </c>
      <c r="T3666" s="17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9"/>
        <v>115</v>
      </c>
      <c r="P3667" s="9">
        <f t="shared" si="230"/>
        <v>51</v>
      </c>
      <c r="Q3667" s="12" t="s">
        <v>8315</v>
      </c>
      <c r="R3667" t="s">
        <v>8316</v>
      </c>
      <c r="S3667" s="17">
        <f t="shared" si="231"/>
        <v>42294.808124999996</v>
      </c>
      <c r="T3667" s="17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9"/>
        <v>100</v>
      </c>
      <c r="P3668" s="9">
        <f t="shared" si="230"/>
        <v>31.58</v>
      </c>
      <c r="Q3668" s="12" t="s">
        <v>8315</v>
      </c>
      <c r="R3668" t="s">
        <v>8316</v>
      </c>
      <c r="S3668" s="17">
        <f t="shared" si="231"/>
        <v>41822.90488425926</v>
      </c>
      <c r="T3668" s="17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9"/>
        <v>103</v>
      </c>
      <c r="P3669" s="9">
        <f t="shared" si="230"/>
        <v>53.36</v>
      </c>
      <c r="Q3669" s="12" t="s">
        <v>8315</v>
      </c>
      <c r="R3669" t="s">
        <v>8316</v>
      </c>
      <c r="S3669" s="17">
        <f t="shared" si="231"/>
        <v>42173.970127314817</v>
      </c>
      <c r="T3669" s="17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9"/>
        <v>104</v>
      </c>
      <c r="P3670" s="9">
        <f t="shared" si="230"/>
        <v>36.96</v>
      </c>
      <c r="Q3670" s="12" t="s">
        <v>8315</v>
      </c>
      <c r="R3670" t="s">
        <v>8316</v>
      </c>
      <c r="S3670" s="17">
        <f t="shared" si="231"/>
        <v>42185.556157407409</v>
      </c>
      <c r="T3670" s="17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9"/>
        <v>138</v>
      </c>
      <c r="P3671" s="9">
        <f t="shared" si="230"/>
        <v>81.290000000000006</v>
      </c>
      <c r="Q3671" s="12" t="s">
        <v>8315</v>
      </c>
      <c r="R3671" t="s">
        <v>8316</v>
      </c>
      <c r="S3671" s="17">
        <f t="shared" si="231"/>
        <v>42136.675196759257</v>
      </c>
      <c r="T3671" s="17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9"/>
        <v>110</v>
      </c>
      <c r="P3672" s="9">
        <f t="shared" si="230"/>
        <v>20.079999999999998</v>
      </c>
      <c r="Q3672" s="12" t="s">
        <v>8315</v>
      </c>
      <c r="R3672" t="s">
        <v>8316</v>
      </c>
      <c r="S3672" s="17">
        <f t="shared" si="231"/>
        <v>42142.514016203699</v>
      </c>
      <c r="T3672" s="17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9"/>
        <v>101</v>
      </c>
      <c r="P3673" s="9">
        <f t="shared" si="230"/>
        <v>88.25</v>
      </c>
      <c r="Q3673" s="12" t="s">
        <v>8315</v>
      </c>
      <c r="R3673" t="s">
        <v>8316</v>
      </c>
      <c r="S3673" s="17">
        <f t="shared" si="231"/>
        <v>41820.62809027778</v>
      </c>
      <c r="T3673" s="17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9"/>
        <v>102</v>
      </c>
      <c r="P3674" s="9">
        <f t="shared" si="230"/>
        <v>53.44</v>
      </c>
      <c r="Q3674" s="12" t="s">
        <v>8315</v>
      </c>
      <c r="R3674" t="s">
        <v>8316</v>
      </c>
      <c r="S3674" s="17">
        <f t="shared" si="231"/>
        <v>41878.946574074071</v>
      </c>
      <c r="T3674" s="17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9"/>
        <v>114</v>
      </c>
      <c r="P3675" s="9">
        <f t="shared" si="230"/>
        <v>39.869999999999997</v>
      </c>
      <c r="Q3675" s="12" t="s">
        <v>8315</v>
      </c>
      <c r="R3675" t="s">
        <v>8316</v>
      </c>
      <c r="S3675" s="17">
        <f t="shared" si="231"/>
        <v>41914.295104166667</v>
      </c>
      <c r="T3675" s="17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9"/>
        <v>100</v>
      </c>
      <c r="P3676" s="9">
        <f t="shared" si="230"/>
        <v>145.16</v>
      </c>
      <c r="Q3676" s="12" t="s">
        <v>8315</v>
      </c>
      <c r="R3676" t="s">
        <v>8316</v>
      </c>
      <c r="S3676" s="17">
        <f t="shared" si="231"/>
        <v>42556.873020833329</v>
      </c>
      <c r="T3676" s="17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9"/>
        <v>140</v>
      </c>
      <c r="P3677" s="9">
        <f t="shared" si="230"/>
        <v>23.33</v>
      </c>
      <c r="Q3677" s="12" t="s">
        <v>8315</v>
      </c>
      <c r="R3677" t="s">
        <v>8316</v>
      </c>
      <c r="S3677" s="17">
        <f t="shared" si="231"/>
        <v>42493.597013888888</v>
      </c>
      <c r="T3677" s="17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9"/>
        <v>129</v>
      </c>
      <c r="P3678" s="9">
        <f t="shared" si="230"/>
        <v>64.38</v>
      </c>
      <c r="Q3678" s="12" t="s">
        <v>8315</v>
      </c>
      <c r="R3678" t="s">
        <v>8316</v>
      </c>
      <c r="S3678" s="17">
        <f t="shared" si="231"/>
        <v>41876.815787037034</v>
      </c>
      <c r="T3678" s="17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9"/>
        <v>103</v>
      </c>
      <c r="P3679" s="9">
        <f t="shared" si="230"/>
        <v>62.05</v>
      </c>
      <c r="Q3679" s="12" t="s">
        <v>8315</v>
      </c>
      <c r="R3679" t="s">
        <v>8316</v>
      </c>
      <c r="S3679" s="17">
        <f t="shared" si="231"/>
        <v>41802.574282407404</v>
      </c>
      <c r="T3679" s="17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9"/>
        <v>103</v>
      </c>
      <c r="P3680" s="9">
        <f t="shared" si="230"/>
        <v>66.13</v>
      </c>
      <c r="Q3680" s="12" t="s">
        <v>8315</v>
      </c>
      <c r="R3680" t="s">
        <v>8316</v>
      </c>
      <c r="S3680" s="17">
        <f t="shared" si="231"/>
        <v>42120.531226851846</v>
      </c>
      <c r="T3680" s="17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9"/>
        <v>110</v>
      </c>
      <c r="P3681" s="9">
        <f t="shared" si="230"/>
        <v>73.400000000000006</v>
      </c>
      <c r="Q3681" s="12" t="s">
        <v>8315</v>
      </c>
      <c r="R3681" t="s">
        <v>8316</v>
      </c>
      <c r="S3681" s="17">
        <f t="shared" si="231"/>
        <v>41786.761354166665</v>
      </c>
      <c r="T3681" s="17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9"/>
        <v>113</v>
      </c>
      <c r="P3682" s="9">
        <f t="shared" si="230"/>
        <v>99.5</v>
      </c>
      <c r="Q3682" s="12" t="s">
        <v>8315</v>
      </c>
      <c r="R3682" t="s">
        <v>8316</v>
      </c>
      <c r="S3682" s="17">
        <f t="shared" si="231"/>
        <v>42627.454097222217</v>
      </c>
      <c r="T3682" s="17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9"/>
        <v>112</v>
      </c>
      <c r="P3683" s="9">
        <f t="shared" si="230"/>
        <v>62.17</v>
      </c>
      <c r="Q3683" s="12" t="s">
        <v>8315</v>
      </c>
      <c r="R3683" t="s">
        <v>8316</v>
      </c>
      <c r="S3683" s="17">
        <f t="shared" si="231"/>
        <v>42374.651504629626</v>
      </c>
      <c r="T3683" s="17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9"/>
        <v>139</v>
      </c>
      <c r="P3684" s="9">
        <f t="shared" si="230"/>
        <v>62.33</v>
      </c>
      <c r="Q3684" s="12" t="s">
        <v>8315</v>
      </c>
      <c r="R3684" t="s">
        <v>8316</v>
      </c>
      <c r="S3684" s="17">
        <f t="shared" si="231"/>
        <v>41772.685393518521</v>
      </c>
      <c r="T3684" s="17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9"/>
        <v>111</v>
      </c>
      <c r="P3685" s="9">
        <f t="shared" si="230"/>
        <v>58.79</v>
      </c>
      <c r="Q3685" s="12" t="s">
        <v>8315</v>
      </c>
      <c r="R3685" t="s">
        <v>8316</v>
      </c>
      <c r="S3685" s="17">
        <f t="shared" si="231"/>
        <v>42633.116851851853</v>
      </c>
      <c r="T3685" s="17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9"/>
        <v>139</v>
      </c>
      <c r="P3686" s="9">
        <f t="shared" si="230"/>
        <v>45.35</v>
      </c>
      <c r="Q3686" s="12" t="s">
        <v>8315</v>
      </c>
      <c r="R3686" t="s">
        <v>8316</v>
      </c>
      <c r="S3686" s="17">
        <f t="shared" si="231"/>
        <v>42219.180393518516</v>
      </c>
      <c r="T3686" s="17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9"/>
        <v>106</v>
      </c>
      <c r="P3687" s="9">
        <f t="shared" si="230"/>
        <v>41.94</v>
      </c>
      <c r="Q3687" s="12" t="s">
        <v>8315</v>
      </c>
      <c r="R3687" t="s">
        <v>8316</v>
      </c>
      <c r="S3687" s="17">
        <f t="shared" si="231"/>
        <v>41753.593275462961</v>
      </c>
      <c r="T3687" s="17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9"/>
        <v>101</v>
      </c>
      <c r="P3688" s="9">
        <f t="shared" si="230"/>
        <v>59.17</v>
      </c>
      <c r="Q3688" s="12" t="s">
        <v>8315</v>
      </c>
      <c r="R3688" t="s">
        <v>8316</v>
      </c>
      <c r="S3688" s="17">
        <f t="shared" si="231"/>
        <v>42230.662731481483</v>
      </c>
      <c r="T3688" s="17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9"/>
        <v>100</v>
      </c>
      <c r="P3689" s="9">
        <f t="shared" si="230"/>
        <v>200.49</v>
      </c>
      <c r="Q3689" s="12" t="s">
        <v>8315</v>
      </c>
      <c r="R3689" t="s">
        <v>8316</v>
      </c>
      <c r="S3689" s="17">
        <f t="shared" si="231"/>
        <v>41787.218229166669</v>
      </c>
      <c r="T3689" s="17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9"/>
        <v>109</v>
      </c>
      <c r="P3690" s="9">
        <f t="shared" si="230"/>
        <v>83.97</v>
      </c>
      <c r="Q3690" s="12" t="s">
        <v>8315</v>
      </c>
      <c r="R3690" t="s">
        <v>8316</v>
      </c>
      <c r="S3690" s="17">
        <f t="shared" si="231"/>
        <v>41829.787083333329</v>
      </c>
      <c r="T3690" s="17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9"/>
        <v>118</v>
      </c>
      <c r="P3691" s="9">
        <f t="shared" si="230"/>
        <v>57.26</v>
      </c>
      <c r="Q3691" s="12" t="s">
        <v>8315</v>
      </c>
      <c r="R3691" t="s">
        <v>8316</v>
      </c>
      <c r="S3691" s="17">
        <f t="shared" si="231"/>
        <v>42147.826840277776</v>
      </c>
      <c r="T3691" s="17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9"/>
        <v>120</v>
      </c>
      <c r="P3692" s="9">
        <f t="shared" si="230"/>
        <v>58.06</v>
      </c>
      <c r="Q3692" s="12" t="s">
        <v>8315</v>
      </c>
      <c r="R3692" t="s">
        <v>8316</v>
      </c>
      <c r="S3692" s="17">
        <f t="shared" si="231"/>
        <v>41940.598182870373</v>
      </c>
      <c r="T3692" s="17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9"/>
        <v>128</v>
      </c>
      <c r="P3693" s="9">
        <f t="shared" si="230"/>
        <v>186.8</v>
      </c>
      <c r="Q3693" s="12" t="s">
        <v>8315</v>
      </c>
      <c r="R3693" t="s">
        <v>8316</v>
      </c>
      <c r="S3693" s="17">
        <f t="shared" si="231"/>
        <v>42020.700567129628</v>
      </c>
      <c r="T3693" s="17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9"/>
        <v>126</v>
      </c>
      <c r="P3694" s="9">
        <f t="shared" si="230"/>
        <v>74.12</v>
      </c>
      <c r="Q3694" s="12" t="s">
        <v>8315</v>
      </c>
      <c r="R3694" t="s">
        <v>8316</v>
      </c>
      <c r="S3694" s="17">
        <f t="shared" si="231"/>
        <v>41891.96503472222</v>
      </c>
      <c r="T3694" s="17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9"/>
        <v>129</v>
      </c>
      <c r="P3695" s="9">
        <f t="shared" si="230"/>
        <v>30.71</v>
      </c>
      <c r="Q3695" s="12" t="s">
        <v>8315</v>
      </c>
      <c r="R3695" t="s">
        <v>8316</v>
      </c>
      <c r="S3695" s="17">
        <f t="shared" si="231"/>
        <v>42309.191307870366</v>
      </c>
      <c r="T3695" s="17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9"/>
        <v>107</v>
      </c>
      <c r="P3696" s="9">
        <f t="shared" si="230"/>
        <v>62.67</v>
      </c>
      <c r="Q3696" s="12" t="s">
        <v>8315</v>
      </c>
      <c r="R3696" t="s">
        <v>8316</v>
      </c>
      <c r="S3696" s="17">
        <f t="shared" si="231"/>
        <v>42490.133877314816</v>
      </c>
      <c r="T3696" s="17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9"/>
        <v>100</v>
      </c>
      <c r="P3697" s="9">
        <f t="shared" si="230"/>
        <v>121.36</v>
      </c>
      <c r="Q3697" s="12" t="s">
        <v>8315</v>
      </c>
      <c r="R3697" t="s">
        <v>8316</v>
      </c>
      <c r="S3697" s="17">
        <f t="shared" si="231"/>
        <v>41995.870486111111</v>
      </c>
      <c r="T3697" s="17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9"/>
        <v>155</v>
      </c>
      <c r="P3698" s="9">
        <f t="shared" si="230"/>
        <v>39.74</v>
      </c>
      <c r="Q3698" s="12" t="s">
        <v>8315</v>
      </c>
      <c r="R3698" t="s">
        <v>8316</v>
      </c>
      <c r="S3698" s="17">
        <f t="shared" si="231"/>
        <v>41988.617083333331</v>
      </c>
      <c r="T3698" s="17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9"/>
        <v>108</v>
      </c>
      <c r="P3699" s="9">
        <f t="shared" si="230"/>
        <v>72</v>
      </c>
      <c r="Q3699" s="12" t="s">
        <v>8315</v>
      </c>
      <c r="R3699" t="s">
        <v>8316</v>
      </c>
      <c r="S3699" s="17">
        <f t="shared" si="231"/>
        <v>42479.465833333335</v>
      </c>
      <c r="T3699" s="17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9"/>
        <v>111</v>
      </c>
      <c r="P3700" s="9">
        <f t="shared" si="230"/>
        <v>40.630000000000003</v>
      </c>
      <c r="Q3700" s="12" t="s">
        <v>8315</v>
      </c>
      <c r="R3700" t="s">
        <v>8316</v>
      </c>
      <c r="S3700" s="17">
        <f t="shared" si="231"/>
        <v>42401.806562500002</v>
      </c>
      <c r="T3700" s="17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9"/>
        <v>101</v>
      </c>
      <c r="P3701" s="9">
        <f t="shared" si="230"/>
        <v>63</v>
      </c>
      <c r="Q3701" s="12" t="s">
        <v>8315</v>
      </c>
      <c r="R3701" t="s">
        <v>8316</v>
      </c>
      <c r="S3701" s="17">
        <f t="shared" si="231"/>
        <v>41897.602037037039</v>
      </c>
      <c r="T3701" s="17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9"/>
        <v>121</v>
      </c>
      <c r="P3702" s="9">
        <f t="shared" si="230"/>
        <v>33.67</v>
      </c>
      <c r="Q3702" s="12" t="s">
        <v>8315</v>
      </c>
      <c r="R3702" t="s">
        <v>8316</v>
      </c>
      <c r="S3702" s="17">
        <f t="shared" si="231"/>
        <v>41882.585648148146</v>
      </c>
      <c r="T3702" s="17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9"/>
        <v>100</v>
      </c>
      <c r="P3703" s="9">
        <f t="shared" si="230"/>
        <v>38.590000000000003</v>
      </c>
      <c r="Q3703" s="12" t="s">
        <v>8315</v>
      </c>
      <c r="R3703" t="s">
        <v>8316</v>
      </c>
      <c r="S3703" s="17">
        <f t="shared" si="231"/>
        <v>42129.541585648149</v>
      </c>
      <c r="T3703" s="17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9"/>
        <v>109</v>
      </c>
      <c r="P3704" s="9">
        <f t="shared" si="230"/>
        <v>155.94999999999999</v>
      </c>
      <c r="Q3704" s="12" t="s">
        <v>8315</v>
      </c>
      <c r="R3704" t="s">
        <v>8316</v>
      </c>
      <c r="S3704" s="17">
        <f t="shared" si="231"/>
        <v>42524.53800925926</v>
      </c>
      <c r="T3704" s="17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9"/>
        <v>123</v>
      </c>
      <c r="P3705" s="9">
        <f t="shared" si="230"/>
        <v>43.2</v>
      </c>
      <c r="Q3705" s="12" t="s">
        <v>8315</v>
      </c>
      <c r="R3705" t="s">
        <v>8316</v>
      </c>
      <c r="S3705" s="17">
        <f t="shared" si="231"/>
        <v>42556.504490740743</v>
      </c>
      <c r="T3705" s="17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9"/>
        <v>136</v>
      </c>
      <c r="P3706" s="9">
        <f t="shared" si="230"/>
        <v>15.15</v>
      </c>
      <c r="Q3706" s="12" t="s">
        <v>8315</v>
      </c>
      <c r="R3706" t="s">
        <v>8316</v>
      </c>
      <c r="S3706" s="17">
        <f t="shared" si="231"/>
        <v>42461.689745370371</v>
      </c>
      <c r="T3706" s="17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9"/>
        <v>103</v>
      </c>
      <c r="P3707" s="9">
        <f t="shared" si="230"/>
        <v>83.57</v>
      </c>
      <c r="Q3707" s="12" t="s">
        <v>8315</v>
      </c>
      <c r="R3707" t="s">
        <v>8316</v>
      </c>
      <c r="S3707" s="17">
        <f t="shared" si="231"/>
        <v>41792.542986111112</v>
      </c>
      <c r="T3707" s="17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9"/>
        <v>121</v>
      </c>
      <c r="P3708" s="9">
        <f t="shared" si="230"/>
        <v>140</v>
      </c>
      <c r="Q3708" s="12" t="s">
        <v>8315</v>
      </c>
      <c r="R3708" t="s">
        <v>8316</v>
      </c>
      <c r="S3708" s="17">
        <f t="shared" si="231"/>
        <v>41879.913761574076</v>
      </c>
      <c r="T3708" s="17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9"/>
        <v>186</v>
      </c>
      <c r="P3709" s="9">
        <f t="shared" si="230"/>
        <v>80.87</v>
      </c>
      <c r="Q3709" s="12" t="s">
        <v>8315</v>
      </c>
      <c r="R3709" t="s">
        <v>8316</v>
      </c>
      <c r="S3709" s="17">
        <f t="shared" si="231"/>
        <v>42552.048356481479</v>
      </c>
      <c r="T3709" s="17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9"/>
        <v>300</v>
      </c>
      <c r="P3710" s="9">
        <f t="shared" si="230"/>
        <v>53.85</v>
      </c>
      <c r="Q3710" s="12" t="s">
        <v>8315</v>
      </c>
      <c r="R3710" t="s">
        <v>8316</v>
      </c>
      <c r="S3710" s="17">
        <f t="shared" si="231"/>
        <v>41810.142199074071</v>
      </c>
      <c r="T3710" s="17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9"/>
        <v>108</v>
      </c>
      <c r="P3711" s="9">
        <f t="shared" si="230"/>
        <v>30.93</v>
      </c>
      <c r="Q3711" s="12" t="s">
        <v>8315</v>
      </c>
      <c r="R3711" t="s">
        <v>8316</v>
      </c>
      <c r="S3711" s="17">
        <f t="shared" si="231"/>
        <v>41785.707708333335</v>
      </c>
      <c r="T3711" s="17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9"/>
        <v>141</v>
      </c>
      <c r="P3712" s="9">
        <f t="shared" si="230"/>
        <v>67.959999999999994</v>
      </c>
      <c r="Q3712" s="12" t="s">
        <v>8315</v>
      </c>
      <c r="R3712" t="s">
        <v>8316</v>
      </c>
      <c r="S3712" s="17">
        <f t="shared" si="231"/>
        <v>42072.576249999998</v>
      </c>
      <c r="T3712" s="17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9"/>
        <v>114</v>
      </c>
      <c r="P3713" s="9">
        <f t="shared" si="230"/>
        <v>27.14</v>
      </c>
      <c r="Q3713" s="12" t="s">
        <v>8315</v>
      </c>
      <c r="R3713" t="s">
        <v>8316</v>
      </c>
      <c r="S3713" s="17">
        <f t="shared" si="231"/>
        <v>41779.724224537036</v>
      </c>
      <c r="T3713" s="17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3">ROUND(E3714/D3714*100,0)</f>
        <v>154</v>
      </c>
      <c r="P3714" s="9">
        <f t="shared" si="230"/>
        <v>110.87</v>
      </c>
      <c r="Q3714" s="12" t="s">
        <v>8315</v>
      </c>
      <c r="R3714" t="s">
        <v>8316</v>
      </c>
      <c r="S3714" s="17">
        <f t="shared" si="231"/>
        <v>42134.172071759262</v>
      </c>
      <c r="T3714" s="17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3"/>
        <v>102</v>
      </c>
      <c r="P3715" s="9">
        <f t="shared" ref="P3715:P3778" si="234">IFERROR(ROUND(E3715/L3715,2),0)</f>
        <v>106.84</v>
      </c>
      <c r="Q3715" s="12" t="s">
        <v>8315</v>
      </c>
      <c r="R3715" t="s">
        <v>8316</v>
      </c>
      <c r="S3715" s="17">
        <f t="shared" ref="S3715:S3778" si="235">(((J3715/60)/60)/24)+DATE(1970,1,1)</f>
        <v>42505.738032407404</v>
      </c>
      <c r="T3715" s="17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3"/>
        <v>102</v>
      </c>
      <c r="P3716" s="9">
        <f t="shared" si="234"/>
        <v>105.52</v>
      </c>
      <c r="Q3716" s="12" t="s">
        <v>8315</v>
      </c>
      <c r="R3716" t="s">
        <v>8316</v>
      </c>
      <c r="S3716" s="17">
        <f t="shared" si="235"/>
        <v>42118.556331018524</v>
      </c>
      <c r="T3716" s="17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3"/>
        <v>103</v>
      </c>
      <c r="P3717" s="9">
        <f t="shared" si="234"/>
        <v>132.96</v>
      </c>
      <c r="Q3717" s="12" t="s">
        <v>8315</v>
      </c>
      <c r="R3717" t="s">
        <v>8316</v>
      </c>
      <c r="S3717" s="17">
        <f t="shared" si="235"/>
        <v>42036.995590277773</v>
      </c>
      <c r="T3717" s="17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3"/>
        <v>156</v>
      </c>
      <c r="P3718" s="9">
        <f t="shared" si="234"/>
        <v>51.92</v>
      </c>
      <c r="Q3718" s="12" t="s">
        <v>8315</v>
      </c>
      <c r="R3718" t="s">
        <v>8316</v>
      </c>
      <c r="S3718" s="17">
        <f t="shared" si="235"/>
        <v>42360.887835648144</v>
      </c>
      <c r="T3718" s="17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3"/>
        <v>101</v>
      </c>
      <c r="P3719" s="9">
        <f t="shared" si="234"/>
        <v>310</v>
      </c>
      <c r="Q3719" s="12" t="s">
        <v>8315</v>
      </c>
      <c r="R3719" t="s">
        <v>8316</v>
      </c>
      <c r="S3719" s="17">
        <f t="shared" si="235"/>
        <v>42102.866307870368</v>
      </c>
      <c r="T3719" s="17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3"/>
        <v>239</v>
      </c>
      <c r="P3720" s="9">
        <f t="shared" si="234"/>
        <v>26.02</v>
      </c>
      <c r="Q3720" s="12" t="s">
        <v>8315</v>
      </c>
      <c r="R3720" t="s">
        <v>8316</v>
      </c>
      <c r="S3720" s="17">
        <f t="shared" si="235"/>
        <v>42032.716145833328</v>
      </c>
      <c r="T3720" s="17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3"/>
        <v>210</v>
      </c>
      <c r="P3721" s="9">
        <f t="shared" si="234"/>
        <v>105</v>
      </c>
      <c r="Q3721" s="12" t="s">
        <v>8315</v>
      </c>
      <c r="R3721" t="s">
        <v>8316</v>
      </c>
      <c r="S3721" s="17">
        <f t="shared" si="235"/>
        <v>42147.729930555557</v>
      </c>
      <c r="T3721" s="17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3"/>
        <v>105</v>
      </c>
      <c r="P3722" s="9">
        <f t="shared" si="234"/>
        <v>86.23</v>
      </c>
      <c r="Q3722" s="12" t="s">
        <v>8315</v>
      </c>
      <c r="R3722" t="s">
        <v>8316</v>
      </c>
      <c r="S3722" s="17">
        <f t="shared" si="235"/>
        <v>42165.993125000001</v>
      </c>
      <c r="T3722" s="17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3"/>
        <v>101</v>
      </c>
      <c r="P3723" s="9">
        <f t="shared" si="234"/>
        <v>114.55</v>
      </c>
      <c r="Q3723" s="12" t="s">
        <v>8315</v>
      </c>
      <c r="R3723" t="s">
        <v>8316</v>
      </c>
      <c r="S3723" s="17">
        <f t="shared" si="235"/>
        <v>41927.936157407406</v>
      </c>
      <c r="T3723" s="17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3"/>
        <v>111</v>
      </c>
      <c r="P3724" s="9">
        <f t="shared" si="234"/>
        <v>47.66</v>
      </c>
      <c r="Q3724" s="12" t="s">
        <v>8315</v>
      </c>
      <c r="R3724" t="s">
        <v>8316</v>
      </c>
      <c r="S3724" s="17">
        <f t="shared" si="235"/>
        <v>42381.671840277777</v>
      </c>
      <c r="T3724" s="17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3"/>
        <v>102</v>
      </c>
      <c r="P3725" s="9">
        <f t="shared" si="234"/>
        <v>72.89</v>
      </c>
      <c r="Q3725" s="12" t="s">
        <v>8315</v>
      </c>
      <c r="R3725" t="s">
        <v>8316</v>
      </c>
      <c r="S3725" s="17">
        <f t="shared" si="235"/>
        <v>41943.753032407411</v>
      </c>
      <c r="T3725" s="17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3"/>
        <v>103</v>
      </c>
      <c r="P3726" s="9">
        <f t="shared" si="234"/>
        <v>49.55</v>
      </c>
      <c r="Q3726" s="12" t="s">
        <v>8315</v>
      </c>
      <c r="R3726" t="s">
        <v>8316</v>
      </c>
      <c r="S3726" s="17">
        <f t="shared" si="235"/>
        <v>42465.491435185191</v>
      </c>
      <c r="T3726" s="17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3"/>
        <v>127</v>
      </c>
      <c r="P3727" s="9">
        <f t="shared" si="234"/>
        <v>25.4</v>
      </c>
      <c r="Q3727" s="12" t="s">
        <v>8315</v>
      </c>
      <c r="R3727" t="s">
        <v>8316</v>
      </c>
      <c r="S3727" s="17">
        <f t="shared" si="235"/>
        <v>42401.945219907408</v>
      </c>
      <c r="T3727" s="17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3"/>
        <v>339</v>
      </c>
      <c r="P3728" s="9">
        <f t="shared" si="234"/>
        <v>62.59</v>
      </c>
      <c r="Q3728" s="12" t="s">
        <v>8315</v>
      </c>
      <c r="R3728" t="s">
        <v>8316</v>
      </c>
      <c r="S3728" s="17">
        <f t="shared" si="235"/>
        <v>42462.140868055561</v>
      </c>
      <c r="T3728" s="17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3"/>
        <v>101</v>
      </c>
      <c r="P3729" s="9">
        <f t="shared" si="234"/>
        <v>61.06</v>
      </c>
      <c r="Q3729" s="12" t="s">
        <v>8315</v>
      </c>
      <c r="R3729" t="s">
        <v>8316</v>
      </c>
      <c r="S3729" s="17">
        <f t="shared" si="235"/>
        <v>42632.348310185189</v>
      </c>
      <c r="T3729" s="17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3"/>
        <v>9</v>
      </c>
      <c r="P3730" s="9">
        <f t="shared" si="234"/>
        <v>60.06</v>
      </c>
      <c r="Q3730" s="12" t="s">
        <v>8315</v>
      </c>
      <c r="R3730" t="s">
        <v>8316</v>
      </c>
      <c r="S3730" s="17">
        <f t="shared" si="235"/>
        <v>42205.171018518522</v>
      </c>
      <c r="T3730" s="17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3"/>
        <v>7</v>
      </c>
      <c r="P3731" s="9">
        <f t="shared" si="234"/>
        <v>72.400000000000006</v>
      </c>
      <c r="Q3731" s="12" t="s">
        <v>8315</v>
      </c>
      <c r="R3731" t="s">
        <v>8316</v>
      </c>
      <c r="S3731" s="17">
        <f t="shared" si="235"/>
        <v>42041.205000000002</v>
      </c>
      <c r="T3731" s="17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3"/>
        <v>10</v>
      </c>
      <c r="P3732" s="9">
        <f t="shared" si="234"/>
        <v>100</v>
      </c>
      <c r="Q3732" s="12" t="s">
        <v>8315</v>
      </c>
      <c r="R3732" t="s">
        <v>8316</v>
      </c>
      <c r="S3732" s="17">
        <f t="shared" si="235"/>
        <v>42203.677766203706</v>
      </c>
      <c r="T3732" s="17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3"/>
        <v>11</v>
      </c>
      <c r="P3733" s="9">
        <f t="shared" si="234"/>
        <v>51.67</v>
      </c>
      <c r="Q3733" s="12" t="s">
        <v>8315</v>
      </c>
      <c r="R3733" t="s">
        <v>8316</v>
      </c>
      <c r="S3733" s="17">
        <f t="shared" si="235"/>
        <v>41983.752847222218</v>
      </c>
      <c r="T3733" s="17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3"/>
        <v>15</v>
      </c>
      <c r="P3734" s="9">
        <f t="shared" si="234"/>
        <v>32.75</v>
      </c>
      <c r="Q3734" s="12" t="s">
        <v>8315</v>
      </c>
      <c r="R3734" t="s">
        <v>8316</v>
      </c>
      <c r="S3734" s="17">
        <f t="shared" si="235"/>
        <v>41968.677465277782</v>
      </c>
      <c r="T3734" s="17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3"/>
        <v>0</v>
      </c>
      <c r="P3735" s="9">
        <f t="shared" si="234"/>
        <v>0</v>
      </c>
      <c r="Q3735" s="12" t="s">
        <v>8315</v>
      </c>
      <c r="R3735" t="s">
        <v>8316</v>
      </c>
      <c r="S3735" s="17">
        <f t="shared" si="235"/>
        <v>42103.024398148147</v>
      </c>
      <c r="T3735" s="17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3"/>
        <v>28</v>
      </c>
      <c r="P3736" s="9">
        <f t="shared" si="234"/>
        <v>61</v>
      </c>
      <c r="Q3736" s="12" t="s">
        <v>8315</v>
      </c>
      <c r="R3736" t="s">
        <v>8316</v>
      </c>
      <c r="S3736" s="17">
        <f t="shared" si="235"/>
        <v>42089.901574074072</v>
      </c>
      <c r="T3736" s="17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3"/>
        <v>13</v>
      </c>
      <c r="P3737" s="9">
        <f t="shared" si="234"/>
        <v>10</v>
      </c>
      <c r="Q3737" s="12" t="s">
        <v>8315</v>
      </c>
      <c r="R3737" t="s">
        <v>8316</v>
      </c>
      <c r="S3737" s="17">
        <f t="shared" si="235"/>
        <v>42122.693159722221</v>
      </c>
      <c r="T3737" s="17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3"/>
        <v>1</v>
      </c>
      <c r="P3738" s="9">
        <f t="shared" si="234"/>
        <v>10</v>
      </c>
      <c r="Q3738" s="12" t="s">
        <v>8315</v>
      </c>
      <c r="R3738" t="s">
        <v>8316</v>
      </c>
      <c r="S3738" s="17">
        <f t="shared" si="235"/>
        <v>42048.711724537032</v>
      </c>
      <c r="T3738" s="17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3"/>
        <v>21</v>
      </c>
      <c r="P3739" s="9">
        <f t="shared" si="234"/>
        <v>37.5</v>
      </c>
      <c r="Q3739" s="12" t="s">
        <v>8315</v>
      </c>
      <c r="R3739" t="s">
        <v>8316</v>
      </c>
      <c r="S3739" s="17">
        <f t="shared" si="235"/>
        <v>42297.691006944442</v>
      </c>
      <c r="T3739" s="17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3"/>
        <v>18</v>
      </c>
      <c r="P3740" s="9">
        <f t="shared" si="234"/>
        <v>45</v>
      </c>
      <c r="Q3740" s="12" t="s">
        <v>8315</v>
      </c>
      <c r="R3740" t="s">
        <v>8316</v>
      </c>
      <c r="S3740" s="17">
        <f t="shared" si="235"/>
        <v>41813.938715277778</v>
      </c>
      <c r="T3740" s="17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3"/>
        <v>20</v>
      </c>
      <c r="P3741" s="9">
        <f t="shared" si="234"/>
        <v>100.63</v>
      </c>
      <c r="Q3741" s="12" t="s">
        <v>8315</v>
      </c>
      <c r="R3741" t="s">
        <v>8316</v>
      </c>
      <c r="S3741" s="17">
        <f t="shared" si="235"/>
        <v>42548.449861111112</v>
      </c>
      <c r="T3741" s="17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3"/>
        <v>18</v>
      </c>
      <c r="P3742" s="9">
        <f t="shared" si="234"/>
        <v>25.57</v>
      </c>
      <c r="Q3742" s="12" t="s">
        <v>8315</v>
      </c>
      <c r="R3742" t="s">
        <v>8316</v>
      </c>
      <c r="S3742" s="17">
        <f t="shared" si="235"/>
        <v>41833.089756944442</v>
      </c>
      <c r="T3742" s="17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3"/>
        <v>0</v>
      </c>
      <c r="P3743" s="9">
        <f t="shared" si="234"/>
        <v>0</v>
      </c>
      <c r="Q3743" s="12" t="s">
        <v>8315</v>
      </c>
      <c r="R3743" t="s">
        <v>8316</v>
      </c>
      <c r="S3743" s="17">
        <f t="shared" si="235"/>
        <v>42325.920717592591</v>
      </c>
      <c r="T3743" s="17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3"/>
        <v>2</v>
      </c>
      <c r="P3744" s="9">
        <f t="shared" si="234"/>
        <v>25</v>
      </c>
      <c r="Q3744" s="12" t="s">
        <v>8315</v>
      </c>
      <c r="R3744" t="s">
        <v>8316</v>
      </c>
      <c r="S3744" s="17">
        <f t="shared" si="235"/>
        <v>41858.214629629627</v>
      </c>
      <c r="T3744" s="17">
        <f t="shared" si="236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3"/>
        <v>0</v>
      </c>
      <c r="P3745" s="9">
        <f t="shared" si="234"/>
        <v>0</v>
      </c>
      <c r="Q3745" s="12" t="s">
        <v>8315</v>
      </c>
      <c r="R3745" t="s">
        <v>8316</v>
      </c>
      <c r="S3745" s="17">
        <f t="shared" si="235"/>
        <v>41793.710231481484</v>
      </c>
      <c r="T3745" s="17">
        <f t="shared" si="236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3"/>
        <v>0</v>
      </c>
      <c r="P3746" s="9">
        <f t="shared" si="234"/>
        <v>0</v>
      </c>
      <c r="Q3746" s="12" t="s">
        <v>8315</v>
      </c>
      <c r="R3746" t="s">
        <v>8316</v>
      </c>
      <c r="S3746" s="17">
        <f t="shared" si="235"/>
        <v>41793.814259259263</v>
      </c>
      <c r="T3746" s="17">
        <f t="shared" si="236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3"/>
        <v>10</v>
      </c>
      <c r="P3747" s="9">
        <f t="shared" si="234"/>
        <v>10</v>
      </c>
      <c r="Q3747" s="12" t="s">
        <v>8315</v>
      </c>
      <c r="R3747" t="s">
        <v>8316</v>
      </c>
      <c r="S3747" s="17">
        <f t="shared" si="235"/>
        <v>41831.697939814818</v>
      </c>
      <c r="T3747" s="17">
        <f t="shared" si="236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3"/>
        <v>2</v>
      </c>
      <c r="P3748" s="9">
        <f t="shared" si="234"/>
        <v>202</v>
      </c>
      <c r="Q3748" s="12" t="s">
        <v>8315</v>
      </c>
      <c r="R3748" t="s">
        <v>8316</v>
      </c>
      <c r="S3748" s="17">
        <f t="shared" si="235"/>
        <v>42621.389340277776</v>
      </c>
      <c r="T3748" s="17">
        <f t="shared" si="236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3"/>
        <v>1</v>
      </c>
      <c r="P3749" s="9">
        <f t="shared" si="234"/>
        <v>25</v>
      </c>
      <c r="Q3749" s="12" t="s">
        <v>8315</v>
      </c>
      <c r="R3749" t="s">
        <v>8316</v>
      </c>
      <c r="S3749" s="17">
        <f t="shared" si="235"/>
        <v>42164.299722222218</v>
      </c>
      <c r="T3749" s="17">
        <f t="shared" si="236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3"/>
        <v>104</v>
      </c>
      <c r="P3750" s="9">
        <f t="shared" si="234"/>
        <v>99.54</v>
      </c>
      <c r="Q3750" s="12" t="s">
        <v>8315</v>
      </c>
      <c r="R3750" t="s">
        <v>8357</v>
      </c>
      <c r="S3750" s="17">
        <f t="shared" si="235"/>
        <v>42395.706435185188</v>
      </c>
      <c r="T3750" s="17">
        <f t="shared" si="236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3"/>
        <v>105</v>
      </c>
      <c r="P3751" s="9">
        <f t="shared" si="234"/>
        <v>75</v>
      </c>
      <c r="Q3751" s="12" t="s">
        <v>8315</v>
      </c>
      <c r="R3751" t="s">
        <v>8357</v>
      </c>
      <c r="S3751" s="17">
        <f t="shared" si="235"/>
        <v>42458.127175925925</v>
      </c>
      <c r="T3751" s="17">
        <f t="shared" si="236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3"/>
        <v>100</v>
      </c>
      <c r="P3752" s="9">
        <f t="shared" si="234"/>
        <v>215.25</v>
      </c>
      <c r="Q3752" s="12" t="s">
        <v>8315</v>
      </c>
      <c r="R3752" t="s">
        <v>8357</v>
      </c>
      <c r="S3752" s="17">
        <f t="shared" si="235"/>
        <v>42016.981574074074</v>
      </c>
      <c r="T3752" s="17">
        <f t="shared" si="236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3"/>
        <v>133</v>
      </c>
      <c r="P3753" s="9">
        <f t="shared" si="234"/>
        <v>120.55</v>
      </c>
      <c r="Q3753" s="12" t="s">
        <v>8315</v>
      </c>
      <c r="R3753" t="s">
        <v>8357</v>
      </c>
      <c r="S3753" s="17">
        <f t="shared" si="235"/>
        <v>42403.035567129627</v>
      </c>
      <c r="T3753" s="17">
        <f t="shared" si="236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3"/>
        <v>113</v>
      </c>
      <c r="P3754" s="9">
        <f t="shared" si="234"/>
        <v>37.67</v>
      </c>
      <c r="Q3754" s="12" t="s">
        <v>8315</v>
      </c>
      <c r="R3754" t="s">
        <v>8357</v>
      </c>
      <c r="S3754" s="17">
        <f t="shared" si="235"/>
        <v>42619.802488425921</v>
      </c>
      <c r="T3754" s="17">
        <f t="shared" si="236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3"/>
        <v>103</v>
      </c>
      <c r="P3755" s="9">
        <f t="shared" si="234"/>
        <v>172.23</v>
      </c>
      <c r="Q3755" s="12" t="s">
        <v>8315</v>
      </c>
      <c r="R3755" t="s">
        <v>8357</v>
      </c>
      <c r="S3755" s="17">
        <f t="shared" si="235"/>
        <v>42128.824074074073</v>
      </c>
      <c r="T3755" s="17">
        <f t="shared" si="236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3"/>
        <v>120</v>
      </c>
      <c r="P3756" s="9">
        <f t="shared" si="234"/>
        <v>111.11</v>
      </c>
      <c r="Q3756" s="12" t="s">
        <v>8315</v>
      </c>
      <c r="R3756" t="s">
        <v>8357</v>
      </c>
      <c r="S3756" s="17">
        <f t="shared" si="235"/>
        <v>41808.881215277775</v>
      </c>
      <c r="T3756" s="17">
        <f t="shared" si="236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3"/>
        <v>130</v>
      </c>
      <c r="P3757" s="9">
        <f t="shared" si="234"/>
        <v>25.46</v>
      </c>
      <c r="Q3757" s="12" t="s">
        <v>8315</v>
      </c>
      <c r="R3757" t="s">
        <v>8357</v>
      </c>
      <c r="S3757" s="17">
        <f t="shared" si="235"/>
        <v>42445.866979166662</v>
      </c>
      <c r="T3757" s="17">
        <f t="shared" si="236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3"/>
        <v>101</v>
      </c>
      <c r="P3758" s="9">
        <f t="shared" si="234"/>
        <v>267.64999999999998</v>
      </c>
      <c r="Q3758" s="12" t="s">
        <v>8315</v>
      </c>
      <c r="R3758" t="s">
        <v>8357</v>
      </c>
      <c r="S3758" s="17">
        <f t="shared" si="235"/>
        <v>41771.814791666664</v>
      </c>
      <c r="T3758" s="17">
        <f t="shared" si="236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3"/>
        <v>109</v>
      </c>
      <c r="P3759" s="9">
        <f t="shared" si="234"/>
        <v>75.959999999999994</v>
      </c>
      <c r="Q3759" s="12" t="s">
        <v>8315</v>
      </c>
      <c r="R3759" t="s">
        <v>8357</v>
      </c>
      <c r="S3759" s="17">
        <f t="shared" si="235"/>
        <v>41954.850868055553</v>
      </c>
      <c r="T3759" s="17">
        <f t="shared" si="236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3"/>
        <v>102</v>
      </c>
      <c r="P3760" s="9">
        <f t="shared" si="234"/>
        <v>59.04</v>
      </c>
      <c r="Q3760" s="12" t="s">
        <v>8315</v>
      </c>
      <c r="R3760" t="s">
        <v>8357</v>
      </c>
      <c r="S3760" s="17">
        <f t="shared" si="235"/>
        <v>41747.471504629626</v>
      </c>
      <c r="T3760" s="17">
        <f t="shared" si="236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3"/>
        <v>110</v>
      </c>
      <c r="P3761" s="9">
        <f t="shared" si="234"/>
        <v>50.11</v>
      </c>
      <c r="Q3761" s="12" t="s">
        <v>8315</v>
      </c>
      <c r="R3761" t="s">
        <v>8357</v>
      </c>
      <c r="S3761" s="17">
        <f t="shared" si="235"/>
        <v>42182.108252314814</v>
      </c>
      <c r="T3761" s="17">
        <f t="shared" si="236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3"/>
        <v>101</v>
      </c>
      <c r="P3762" s="9">
        <f t="shared" si="234"/>
        <v>55.5</v>
      </c>
      <c r="Q3762" s="12" t="s">
        <v>8315</v>
      </c>
      <c r="R3762" t="s">
        <v>8357</v>
      </c>
      <c r="S3762" s="17">
        <f t="shared" si="235"/>
        <v>41739.525300925925</v>
      </c>
      <c r="T3762" s="17">
        <f t="shared" si="236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3"/>
        <v>100</v>
      </c>
      <c r="P3763" s="9">
        <f t="shared" si="234"/>
        <v>166.67</v>
      </c>
      <c r="Q3763" s="12" t="s">
        <v>8315</v>
      </c>
      <c r="R3763" t="s">
        <v>8357</v>
      </c>
      <c r="S3763" s="17">
        <f t="shared" si="235"/>
        <v>42173.466863425929</v>
      </c>
      <c r="T3763" s="17">
        <f t="shared" si="236"/>
        <v>42226.958333333328</v>
      </c>
      <c r="U3763">
        <f t="shared" ref="U3763:U3764" si="237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3"/>
        <v>106</v>
      </c>
      <c r="P3764" s="9">
        <f t="shared" si="234"/>
        <v>47.43</v>
      </c>
      <c r="Q3764" s="12" t="s">
        <v>8315</v>
      </c>
      <c r="R3764" t="s">
        <v>8357</v>
      </c>
      <c r="S3764" s="17">
        <f t="shared" si="235"/>
        <v>42193.813530092593</v>
      </c>
      <c r="T3764" s="17">
        <f t="shared" si="236"/>
        <v>42218.813530092593</v>
      </c>
      <c r="U3764">
        <f t="shared" si="237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3"/>
        <v>100</v>
      </c>
      <c r="P3765" s="9">
        <f t="shared" si="234"/>
        <v>64.94</v>
      </c>
      <c r="Q3765" s="12" t="s">
        <v>8315</v>
      </c>
      <c r="R3765" t="s">
        <v>8357</v>
      </c>
      <c r="S3765" s="17">
        <f t="shared" si="235"/>
        <v>42065.750300925924</v>
      </c>
      <c r="T3765" s="17">
        <f t="shared" si="236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3"/>
        <v>100</v>
      </c>
      <c r="P3766" s="9">
        <f t="shared" si="234"/>
        <v>55.56</v>
      </c>
      <c r="Q3766" s="12" t="s">
        <v>8315</v>
      </c>
      <c r="R3766" t="s">
        <v>8357</v>
      </c>
      <c r="S3766" s="17">
        <f t="shared" si="235"/>
        <v>42499.842962962968</v>
      </c>
      <c r="T3766" s="17">
        <f t="shared" si="236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3"/>
        <v>113</v>
      </c>
      <c r="P3767" s="9">
        <f t="shared" si="234"/>
        <v>74.22</v>
      </c>
      <c r="Q3767" s="12" t="s">
        <v>8315</v>
      </c>
      <c r="R3767" t="s">
        <v>8357</v>
      </c>
      <c r="S3767" s="17">
        <f t="shared" si="235"/>
        <v>41820.776412037041</v>
      </c>
      <c r="T3767" s="17">
        <f t="shared" si="236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3"/>
        <v>103</v>
      </c>
      <c r="P3768" s="9">
        <f t="shared" si="234"/>
        <v>106.93</v>
      </c>
      <c r="Q3768" s="12" t="s">
        <v>8315</v>
      </c>
      <c r="R3768" t="s">
        <v>8357</v>
      </c>
      <c r="S3768" s="17">
        <f t="shared" si="235"/>
        <v>41788.167187500003</v>
      </c>
      <c r="T3768" s="17">
        <f t="shared" si="236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3"/>
        <v>117</v>
      </c>
      <c r="P3769" s="9">
        <f t="shared" si="234"/>
        <v>41.7</v>
      </c>
      <c r="Q3769" s="12" t="s">
        <v>8315</v>
      </c>
      <c r="R3769" t="s">
        <v>8357</v>
      </c>
      <c r="S3769" s="17">
        <f t="shared" si="235"/>
        <v>42050.019641203704</v>
      </c>
      <c r="T3769" s="17">
        <f t="shared" si="236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3"/>
        <v>108</v>
      </c>
      <c r="P3770" s="9">
        <f t="shared" si="234"/>
        <v>74.239999999999995</v>
      </c>
      <c r="Q3770" s="12" t="s">
        <v>8315</v>
      </c>
      <c r="R3770" t="s">
        <v>8357</v>
      </c>
      <c r="S3770" s="17">
        <f t="shared" si="235"/>
        <v>41772.727893518517</v>
      </c>
      <c r="T3770" s="17">
        <f t="shared" si="236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3"/>
        <v>100</v>
      </c>
      <c r="P3771" s="9">
        <f t="shared" si="234"/>
        <v>73.33</v>
      </c>
      <c r="Q3771" s="12" t="s">
        <v>8315</v>
      </c>
      <c r="R3771" t="s">
        <v>8357</v>
      </c>
      <c r="S3771" s="17">
        <f t="shared" si="235"/>
        <v>42445.598136574074</v>
      </c>
      <c r="T3771" s="17">
        <f t="shared" si="236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3"/>
        <v>100</v>
      </c>
      <c r="P3772" s="9">
        <f t="shared" si="234"/>
        <v>100</v>
      </c>
      <c r="Q3772" s="12" t="s">
        <v>8315</v>
      </c>
      <c r="R3772" t="s">
        <v>8357</v>
      </c>
      <c r="S3772" s="17">
        <f t="shared" si="235"/>
        <v>42138.930671296301</v>
      </c>
      <c r="T3772" s="17">
        <f t="shared" si="236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3"/>
        <v>146</v>
      </c>
      <c r="P3773" s="9">
        <f t="shared" si="234"/>
        <v>38.42</v>
      </c>
      <c r="Q3773" s="12" t="s">
        <v>8315</v>
      </c>
      <c r="R3773" t="s">
        <v>8357</v>
      </c>
      <c r="S3773" s="17">
        <f t="shared" si="235"/>
        <v>42493.857083333336</v>
      </c>
      <c r="T3773" s="17">
        <f t="shared" si="236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3"/>
        <v>110</v>
      </c>
      <c r="P3774" s="9">
        <f t="shared" si="234"/>
        <v>166.97</v>
      </c>
      <c r="Q3774" s="12" t="s">
        <v>8315</v>
      </c>
      <c r="R3774" t="s">
        <v>8357</v>
      </c>
      <c r="S3774" s="17">
        <f t="shared" si="235"/>
        <v>42682.616967592592</v>
      </c>
      <c r="T3774" s="17">
        <f t="shared" si="236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3"/>
        <v>108</v>
      </c>
      <c r="P3775" s="9">
        <f t="shared" si="234"/>
        <v>94.91</v>
      </c>
      <c r="Q3775" s="12" t="s">
        <v>8315</v>
      </c>
      <c r="R3775" t="s">
        <v>8357</v>
      </c>
      <c r="S3775" s="17">
        <f t="shared" si="235"/>
        <v>42656.005173611105</v>
      </c>
      <c r="T3775" s="17">
        <f t="shared" si="236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3"/>
        <v>100</v>
      </c>
      <c r="P3776" s="9">
        <f t="shared" si="234"/>
        <v>100</v>
      </c>
      <c r="Q3776" s="12" t="s">
        <v>8315</v>
      </c>
      <c r="R3776" t="s">
        <v>8357</v>
      </c>
      <c r="S3776" s="17">
        <f t="shared" si="235"/>
        <v>42087.792303240742</v>
      </c>
      <c r="T3776" s="17">
        <f t="shared" si="236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3"/>
        <v>100</v>
      </c>
      <c r="P3777" s="9">
        <f t="shared" si="234"/>
        <v>143.21</v>
      </c>
      <c r="Q3777" s="12" t="s">
        <v>8315</v>
      </c>
      <c r="R3777" t="s">
        <v>8357</v>
      </c>
      <c r="S3777" s="17">
        <f t="shared" si="235"/>
        <v>42075.942627314813</v>
      </c>
      <c r="T3777" s="17">
        <f t="shared" si="236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8">ROUND(E3778/D3778*100,0)</f>
        <v>107</v>
      </c>
      <c r="P3778" s="9">
        <f t="shared" si="234"/>
        <v>90.82</v>
      </c>
      <c r="Q3778" s="12" t="s">
        <v>8315</v>
      </c>
      <c r="R3778" t="s">
        <v>8357</v>
      </c>
      <c r="S3778" s="17">
        <f t="shared" si="235"/>
        <v>41814.367800925924</v>
      </c>
      <c r="T3778" s="17">
        <f t="shared" si="236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8"/>
        <v>143</v>
      </c>
      <c r="P3779" s="9">
        <f t="shared" ref="P3779:P3842" si="239">IFERROR(ROUND(E3779/L3779,2),0)</f>
        <v>48.54</v>
      </c>
      <c r="Q3779" s="12" t="s">
        <v>8315</v>
      </c>
      <c r="R3779" t="s">
        <v>8357</v>
      </c>
      <c r="S3779" s="17">
        <f t="shared" ref="S3779:S3842" si="240">(((J3779/60)/60)/24)+DATE(1970,1,1)</f>
        <v>41887.111354166671</v>
      </c>
      <c r="T3779" s="17">
        <f t="shared" ref="T3779:T3842" si="241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8"/>
        <v>105</v>
      </c>
      <c r="P3780" s="9">
        <f t="shared" si="239"/>
        <v>70.03</v>
      </c>
      <c r="Q3780" s="12" t="s">
        <v>8315</v>
      </c>
      <c r="R3780" t="s">
        <v>8357</v>
      </c>
      <c r="S3780" s="17">
        <f t="shared" si="240"/>
        <v>41989.819212962961</v>
      </c>
      <c r="T3780" s="17">
        <f t="shared" si="241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8"/>
        <v>104</v>
      </c>
      <c r="P3781" s="9">
        <f t="shared" si="239"/>
        <v>135.63</v>
      </c>
      <c r="Q3781" s="12" t="s">
        <v>8315</v>
      </c>
      <c r="R3781" t="s">
        <v>8357</v>
      </c>
      <c r="S3781" s="17">
        <f t="shared" si="240"/>
        <v>42425.735416666663</v>
      </c>
      <c r="T3781" s="17">
        <f t="shared" si="241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8"/>
        <v>120</v>
      </c>
      <c r="P3782" s="9">
        <f t="shared" si="239"/>
        <v>100</v>
      </c>
      <c r="Q3782" s="12" t="s">
        <v>8315</v>
      </c>
      <c r="R3782" t="s">
        <v>8357</v>
      </c>
      <c r="S3782" s="17">
        <f t="shared" si="240"/>
        <v>42166.219733796301</v>
      </c>
      <c r="T3782" s="17">
        <f t="shared" si="241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8"/>
        <v>110</v>
      </c>
      <c r="P3783" s="9">
        <f t="shared" si="239"/>
        <v>94.9</v>
      </c>
      <c r="Q3783" s="12" t="s">
        <v>8315</v>
      </c>
      <c r="R3783" t="s">
        <v>8357</v>
      </c>
      <c r="S3783" s="17">
        <f t="shared" si="240"/>
        <v>41865.882928240739</v>
      </c>
      <c r="T3783" s="17">
        <f t="shared" si="241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8"/>
        <v>102</v>
      </c>
      <c r="P3784" s="9">
        <f t="shared" si="239"/>
        <v>75.37</v>
      </c>
      <c r="Q3784" s="12" t="s">
        <v>8315</v>
      </c>
      <c r="R3784" t="s">
        <v>8357</v>
      </c>
      <c r="S3784" s="17">
        <f t="shared" si="240"/>
        <v>42546.862233796302</v>
      </c>
      <c r="T3784" s="17">
        <f t="shared" si="241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8"/>
        <v>129</v>
      </c>
      <c r="P3785" s="9">
        <f t="shared" si="239"/>
        <v>64.459999999999994</v>
      </c>
      <c r="Q3785" s="12" t="s">
        <v>8315</v>
      </c>
      <c r="R3785" t="s">
        <v>8357</v>
      </c>
      <c r="S3785" s="17">
        <f t="shared" si="240"/>
        <v>42420.140277777777</v>
      </c>
      <c r="T3785" s="17">
        <f t="shared" si="241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8"/>
        <v>115</v>
      </c>
      <c r="P3786" s="9">
        <f t="shared" si="239"/>
        <v>115</v>
      </c>
      <c r="Q3786" s="12" t="s">
        <v>8315</v>
      </c>
      <c r="R3786" t="s">
        <v>8357</v>
      </c>
      <c r="S3786" s="17">
        <f t="shared" si="240"/>
        <v>42531.980694444443</v>
      </c>
      <c r="T3786" s="17">
        <f t="shared" si="241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8"/>
        <v>151</v>
      </c>
      <c r="P3787" s="9">
        <f t="shared" si="239"/>
        <v>100.5</v>
      </c>
      <c r="Q3787" s="12" t="s">
        <v>8315</v>
      </c>
      <c r="R3787" t="s">
        <v>8357</v>
      </c>
      <c r="S3787" s="17">
        <f t="shared" si="240"/>
        <v>42548.63853009259</v>
      </c>
      <c r="T3787" s="17">
        <f t="shared" si="241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8"/>
        <v>111</v>
      </c>
      <c r="P3788" s="9">
        <f t="shared" si="239"/>
        <v>93.77</v>
      </c>
      <c r="Q3788" s="12" t="s">
        <v>8315</v>
      </c>
      <c r="R3788" t="s">
        <v>8357</v>
      </c>
      <c r="S3788" s="17">
        <f t="shared" si="240"/>
        <v>42487.037905092591</v>
      </c>
      <c r="T3788" s="17">
        <f t="shared" si="241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8"/>
        <v>100</v>
      </c>
      <c r="P3789" s="9">
        <f t="shared" si="239"/>
        <v>35.1</v>
      </c>
      <c r="Q3789" s="12" t="s">
        <v>8315</v>
      </c>
      <c r="R3789" t="s">
        <v>8357</v>
      </c>
      <c r="S3789" s="17">
        <f t="shared" si="240"/>
        <v>42167.534791666665</v>
      </c>
      <c r="T3789" s="17">
        <f t="shared" si="241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8"/>
        <v>1</v>
      </c>
      <c r="P3790" s="9">
        <f t="shared" si="239"/>
        <v>500</v>
      </c>
      <c r="Q3790" s="12" t="s">
        <v>8315</v>
      </c>
      <c r="R3790" t="s">
        <v>8357</v>
      </c>
      <c r="S3790" s="17">
        <f t="shared" si="240"/>
        <v>42333.695821759262</v>
      </c>
      <c r="T3790" s="17">
        <f t="shared" si="241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8"/>
        <v>3</v>
      </c>
      <c r="P3791" s="9">
        <f t="shared" si="239"/>
        <v>29</v>
      </c>
      <c r="Q3791" s="12" t="s">
        <v>8315</v>
      </c>
      <c r="R3791" t="s">
        <v>8357</v>
      </c>
      <c r="S3791" s="17">
        <f t="shared" si="240"/>
        <v>42138.798819444448</v>
      </c>
      <c r="T3791" s="17">
        <f t="shared" si="241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8"/>
        <v>0</v>
      </c>
      <c r="P3792" s="9">
        <f t="shared" si="239"/>
        <v>0</v>
      </c>
      <c r="Q3792" s="12" t="s">
        <v>8315</v>
      </c>
      <c r="R3792" t="s">
        <v>8357</v>
      </c>
      <c r="S3792" s="17">
        <f t="shared" si="240"/>
        <v>42666.666932870372</v>
      </c>
      <c r="T3792" s="17">
        <f t="shared" si="241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8"/>
        <v>0</v>
      </c>
      <c r="P3793" s="9">
        <f t="shared" si="239"/>
        <v>0</v>
      </c>
      <c r="Q3793" s="12" t="s">
        <v>8315</v>
      </c>
      <c r="R3793" t="s">
        <v>8357</v>
      </c>
      <c r="S3793" s="17">
        <f t="shared" si="240"/>
        <v>41766.692037037035</v>
      </c>
      <c r="T3793" s="17">
        <f t="shared" si="241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8"/>
        <v>0</v>
      </c>
      <c r="P3794" s="9">
        <f t="shared" si="239"/>
        <v>17.5</v>
      </c>
      <c r="Q3794" s="12" t="s">
        <v>8315</v>
      </c>
      <c r="R3794" t="s">
        <v>8357</v>
      </c>
      <c r="S3794" s="17">
        <f t="shared" si="240"/>
        <v>42170.447013888886</v>
      </c>
      <c r="T3794" s="17">
        <f t="shared" si="241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8"/>
        <v>60</v>
      </c>
      <c r="P3795" s="9">
        <f t="shared" si="239"/>
        <v>174</v>
      </c>
      <c r="Q3795" s="12" t="s">
        <v>8315</v>
      </c>
      <c r="R3795" t="s">
        <v>8357</v>
      </c>
      <c r="S3795" s="17">
        <f t="shared" si="240"/>
        <v>41968.938993055555</v>
      </c>
      <c r="T3795" s="17">
        <f t="shared" si="241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8"/>
        <v>1</v>
      </c>
      <c r="P3796" s="9">
        <f t="shared" si="239"/>
        <v>50</v>
      </c>
      <c r="Q3796" s="12" t="s">
        <v>8315</v>
      </c>
      <c r="R3796" t="s">
        <v>8357</v>
      </c>
      <c r="S3796" s="17">
        <f t="shared" si="240"/>
        <v>42132.58048611111</v>
      </c>
      <c r="T3796" s="17">
        <f t="shared" si="241"/>
        <v>42162.58048611111</v>
      </c>
      <c r="U3796">
        <f t="shared" ref="U3796:U3797" si="242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8"/>
        <v>2</v>
      </c>
      <c r="P3797" s="9">
        <f t="shared" si="239"/>
        <v>5</v>
      </c>
      <c r="Q3797" s="12" t="s">
        <v>8315</v>
      </c>
      <c r="R3797" t="s">
        <v>8357</v>
      </c>
      <c r="S3797" s="17">
        <f t="shared" si="240"/>
        <v>42201.436226851853</v>
      </c>
      <c r="T3797" s="17">
        <f t="shared" si="241"/>
        <v>42244.9375</v>
      </c>
      <c r="U3797">
        <f t="shared" si="242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8"/>
        <v>0</v>
      </c>
      <c r="P3798" s="9">
        <f t="shared" si="239"/>
        <v>1</v>
      </c>
      <c r="Q3798" s="12" t="s">
        <v>8315</v>
      </c>
      <c r="R3798" t="s">
        <v>8357</v>
      </c>
      <c r="S3798" s="17">
        <f t="shared" si="240"/>
        <v>42689.029583333337</v>
      </c>
      <c r="T3798" s="17">
        <f t="shared" si="241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8"/>
        <v>90</v>
      </c>
      <c r="P3799" s="9">
        <f t="shared" si="239"/>
        <v>145.41</v>
      </c>
      <c r="Q3799" s="12" t="s">
        <v>8315</v>
      </c>
      <c r="R3799" t="s">
        <v>8357</v>
      </c>
      <c r="S3799" s="17">
        <f t="shared" si="240"/>
        <v>42084.881539351853</v>
      </c>
      <c r="T3799" s="17">
        <f t="shared" si="241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8"/>
        <v>1</v>
      </c>
      <c r="P3800" s="9">
        <f t="shared" si="239"/>
        <v>205</v>
      </c>
      <c r="Q3800" s="12" t="s">
        <v>8315</v>
      </c>
      <c r="R3800" t="s">
        <v>8357</v>
      </c>
      <c r="S3800" s="17">
        <f t="shared" si="240"/>
        <v>41831.722777777781</v>
      </c>
      <c r="T3800" s="17">
        <f t="shared" si="241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8"/>
        <v>4</v>
      </c>
      <c r="P3801" s="9">
        <f t="shared" si="239"/>
        <v>100.5</v>
      </c>
      <c r="Q3801" s="12" t="s">
        <v>8315</v>
      </c>
      <c r="R3801" t="s">
        <v>8357</v>
      </c>
      <c r="S3801" s="17">
        <f t="shared" si="240"/>
        <v>42410.93105324074</v>
      </c>
      <c r="T3801" s="17">
        <f t="shared" si="241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8"/>
        <v>4</v>
      </c>
      <c r="P3802" s="9">
        <f t="shared" si="239"/>
        <v>55.06</v>
      </c>
      <c r="Q3802" s="12" t="s">
        <v>8315</v>
      </c>
      <c r="R3802" t="s">
        <v>8357</v>
      </c>
      <c r="S3802" s="17">
        <f t="shared" si="240"/>
        <v>41982.737071759257</v>
      </c>
      <c r="T3802" s="17">
        <f t="shared" si="241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8"/>
        <v>9</v>
      </c>
      <c r="P3803" s="9">
        <f t="shared" si="239"/>
        <v>47.33</v>
      </c>
      <c r="Q3803" s="12" t="s">
        <v>8315</v>
      </c>
      <c r="R3803" t="s">
        <v>8357</v>
      </c>
      <c r="S3803" s="17">
        <f t="shared" si="240"/>
        <v>41975.676111111112</v>
      </c>
      <c r="T3803" s="17">
        <f t="shared" si="241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8"/>
        <v>0</v>
      </c>
      <c r="P3804" s="9">
        <f t="shared" si="239"/>
        <v>0</v>
      </c>
      <c r="Q3804" s="12" t="s">
        <v>8315</v>
      </c>
      <c r="R3804" t="s">
        <v>8357</v>
      </c>
      <c r="S3804" s="17">
        <f t="shared" si="240"/>
        <v>42269.126226851848</v>
      </c>
      <c r="T3804" s="17">
        <f t="shared" si="241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8"/>
        <v>20</v>
      </c>
      <c r="P3805" s="9">
        <f t="shared" si="239"/>
        <v>58.95</v>
      </c>
      <c r="Q3805" s="12" t="s">
        <v>8315</v>
      </c>
      <c r="R3805" t="s">
        <v>8357</v>
      </c>
      <c r="S3805" s="17">
        <f t="shared" si="240"/>
        <v>42403.971851851849</v>
      </c>
      <c r="T3805" s="17">
        <f t="shared" si="241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8"/>
        <v>0</v>
      </c>
      <c r="P3806" s="9">
        <f t="shared" si="239"/>
        <v>0</v>
      </c>
      <c r="Q3806" s="12" t="s">
        <v>8315</v>
      </c>
      <c r="R3806" t="s">
        <v>8357</v>
      </c>
      <c r="S3806" s="17">
        <f t="shared" si="240"/>
        <v>42527.00953703704</v>
      </c>
      <c r="T3806" s="17">
        <f t="shared" si="241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8"/>
        <v>0</v>
      </c>
      <c r="P3807" s="9">
        <f t="shared" si="239"/>
        <v>1.5</v>
      </c>
      <c r="Q3807" s="12" t="s">
        <v>8315</v>
      </c>
      <c r="R3807" t="s">
        <v>8357</v>
      </c>
      <c r="S3807" s="17">
        <f t="shared" si="240"/>
        <v>41849.887037037035</v>
      </c>
      <c r="T3807" s="17">
        <f t="shared" si="241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8"/>
        <v>0</v>
      </c>
      <c r="P3808" s="9">
        <f t="shared" si="239"/>
        <v>5</v>
      </c>
      <c r="Q3808" s="12" t="s">
        <v>8315</v>
      </c>
      <c r="R3808" t="s">
        <v>8357</v>
      </c>
      <c r="S3808" s="17">
        <f t="shared" si="240"/>
        <v>41799.259039351848</v>
      </c>
      <c r="T3808" s="17">
        <f t="shared" si="241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8"/>
        <v>30</v>
      </c>
      <c r="P3809" s="9">
        <f t="shared" si="239"/>
        <v>50.56</v>
      </c>
      <c r="Q3809" s="12" t="s">
        <v>8315</v>
      </c>
      <c r="R3809" t="s">
        <v>8357</v>
      </c>
      <c r="S3809" s="17">
        <f t="shared" si="240"/>
        <v>42090.909016203703</v>
      </c>
      <c r="T3809" s="17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8"/>
        <v>100</v>
      </c>
      <c r="P3810" s="9">
        <f t="shared" si="239"/>
        <v>41.67</v>
      </c>
      <c r="Q3810" s="12" t="s">
        <v>8315</v>
      </c>
      <c r="R3810" t="s">
        <v>8316</v>
      </c>
      <c r="S3810" s="17">
        <f t="shared" si="240"/>
        <v>42059.453923611116</v>
      </c>
      <c r="T3810" s="17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8"/>
        <v>101</v>
      </c>
      <c r="P3811" s="9">
        <f t="shared" si="239"/>
        <v>53.29</v>
      </c>
      <c r="Q3811" s="12" t="s">
        <v>8315</v>
      </c>
      <c r="R3811" t="s">
        <v>8316</v>
      </c>
      <c r="S3811" s="17">
        <f t="shared" si="240"/>
        <v>41800.526701388888</v>
      </c>
      <c r="T3811" s="17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8"/>
        <v>122</v>
      </c>
      <c r="P3812" s="9">
        <f t="shared" si="239"/>
        <v>70.23</v>
      </c>
      <c r="Q3812" s="12" t="s">
        <v>8315</v>
      </c>
      <c r="R3812" t="s">
        <v>8316</v>
      </c>
      <c r="S3812" s="17">
        <f t="shared" si="240"/>
        <v>42054.849050925928</v>
      </c>
      <c r="T3812" s="17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8"/>
        <v>330</v>
      </c>
      <c r="P3813" s="9">
        <f t="shared" si="239"/>
        <v>43.42</v>
      </c>
      <c r="Q3813" s="12" t="s">
        <v>8315</v>
      </c>
      <c r="R3813" t="s">
        <v>8316</v>
      </c>
      <c r="S3813" s="17">
        <f t="shared" si="240"/>
        <v>42487.62700231481</v>
      </c>
      <c r="T3813" s="17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8"/>
        <v>110</v>
      </c>
      <c r="P3814" s="9">
        <f t="shared" si="239"/>
        <v>199.18</v>
      </c>
      <c r="Q3814" s="12" t="s">
        <v>8315</v>
      </c>
      <c r="R3814" t="s">
        <v>8316</v>
      </c>
      <c r="S3814" s="17">
        <f t="shared" si="240"/>
        <v>42109.751250000001</v>
      </c>
      <c r="T3814" s="17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8"/>
        <v>101</v>
      </c>
      <c r="P3815" s="9">
        <f t="shared" si="239"/>
        <v>78.52</v>
      </c>
      <c r="Q3815" s="12" t="s">
        <v>8315</v>
      </c>
      <c r="R3815" t="s">
        <v>8316</v>
      </c>
      <c r="S3815" s="17">
        <f t="shared" si="240"/>
        <v>42497.275706018518</v>
      </c>
      <c r="T3815" s="17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8"/>
        <v>140</v>
      </c>
      <c r="P3816" s="9">
        <f t="shared" si="239"/>
        <v>61.82</v>
      </c>
      <c r="Q3816" s="12" t="s">
        <v>8315</v>
      </c>
      <c r="R3816" t="s">
        <v>8316</v>
      </c>
      <c r="S3816" s="17">
        <f t="shared" si="240"/>
        <v>42058.904074074075</v>
      </c>
      <c r="T3816" s="17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8"/>
        <v>100</v>
      </c>
      <c r="P3817" s="9">
        <f t="shared" si="239"/>
        <v>50</v>
      </c>
      <c r="Q3817" s="12" t="s">
        <v>8315</v>
      </c>
      <c r="R3817" t="s">
        <v>8316</v>
      </c>
      <c r="S3817" s="17">
        <f t="shared" si="240"/>
        <v>42207.259918981479</v>
      </c>
      <c r="T3817" s="17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8"/>
        <v>119</v>
      </c>
      <c r="P3818" s="9">
        <f t="shared" si="239"/>
        <v>48.34</v>
      </c>
      <c r="Q3818" s="12" t="s">
        <v>8315</v>
      </c>
      <c r="R3818" t="s">
        <v>8316</v>
      </c>
      <c r="S3818" s="17">
        <f t="shared" si="240"/>
        <v>41807.690081018518</v>
      </c>
      <c r="T3818" s="17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8"/>
        <v>107</v>
      </c>
      <c r="P3819" s="9">
        <f t="shared" si="239"/>
        <v>107.25</v>
      </c>
      <c r="Q3819" s="12" t="s">
        <v>8315</v>
      </c>
      <c r="R3819" t="s">
        <v>8316</v>
      </c>
      <c r="S3819" s="17">
        <f t="shared" si="240"/>
        <v>42284.69694444444</v>
      </c>
      <c r="T3819" s="17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8"/>
        <v>228</v>
      </c>
      <c r="P3820" s="9">
        <f t="shared" si="239"/>
        <v>57</v>
      </c>
      <c r="Q3820" s="12" t="s">
        <v>8315</v>
      </c>
      <c r="R3820" t="s">
        <v>8316</v>
      </c>
      <c r="S3820" s="17">
        <f t="shared" si="240"/>
        <v>42045.84238425926</v>
      </c>
      <c r="T3820" s="17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8"/>
        <v>106</v>
      </c>
      <c r="P3821" s="9">
        <f t="shared" si="239"/>
        <v>40.92</v>
      </c>
      <c r="Q3821" s="12" t="s">
        <v>8315</v>
      </c>
      <c r="R3821" t="s">
        <v>8316</v>
      </c>
      <c r="S3821" s="17">
        <f t="shared" si="240"/>
        <v>42184.209537037037</v>
      </c>
      <c r="T3821" s="17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8"/>
        <v>143</v>
      </c>
      <c r="P3822" s="9">
        <f t="shared" si="239"/>
        <v>21.5</v>
      </c>
      <c r="Q3822" s="12" t="s">
        <v>8315</v>
      </c>
      <c r="R3822" t="s">
        <v>8316</v>
      </c>
      <c r="S3822" s="17">
        <f t="shared" si="240"/>
        <v>42160.651817129634</v>
      </c>
      <c r="T3822" s="17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8"/>
        <v>105</v>
      </c>
      <c r="P3823" s="9">
        <f t="shared" si="239"/>
        <v>79.540000000000006</v>
      </c>
      <c r="Q3823" s="12" t="s">
        <v>8315</v>
      </c>
      <c r="R3823" t="s">
        <v>8316</v>
      </c>
      <c r="S3823" s="17">
        <f t="shared" si="240"/>
        <v>42341.180636574078</v>
      </c>
      <c r="T3823" s="17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8"/>
        <v>110</v>
      </c>
      <c r="P3824" s="9">
        <f t="shared" si="239"/>
        <v>72.38</v>
      </c>
      <c r="Q3824" s="12" t="s">
        <v>8315</v>
      </c>
      <c r="R3824" t="s">
        <v>8316</v>
      </c>
      <c r="S3824" s="17">
        <f t="shared" si="240"/>
        <v>42329.838159722218</v>
      </c>
      <c r="T3824" s="17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8"/>
        <v>106</v>
      </c>
      <c r="P3825" s="9">
        <f t="shared" si="239"/>
        <v>64.63</v>
      </c>
      <c r="Q3825" s="12" t="s">
        <v>8315</v>
      </c>
      <c r="R3825" t="s">
        <v>8316</v>
      </c>
      <c r="S3825" s="17">
        <f t="shared" si="240"/>
        <v>42170.910231481481</v>
      </c>
      <c r="T3825" s="17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8"/>
        <v>108</v>
      </c>
      <c r="P3826" s="9">
        <f t="shared" si="239"/>
        <v>38.57</v>
      </c>
      <c r="Q3826" s="12" t="s">
        <v>8315</v>
      </c>
      <c r="R3826" t="s">
        <v>8316</v>
      </c>
      <c r="S3826" s="17">
        <f t="shared" si="240"/>
        <v>42571.626192129625</v>
      </c>
      <c r="T3826" s="17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8"/>
        <v>105</v>
      </c>
      <c r="P3827" s="9">
        <f t="shared" si="239"/>
        <v>107.57</v>
      </c>
      <c r="Q3827" s="12" t="s">
        <v>8315</v>
      </c>
      <c r="R3827" t="s">
        <v>8316</v>
      </c>
      <c r="S3827" s="17">
        <f t="shared" si="240"/>
        <v>42151.069606481484</v>
      </c>
      <c r="T3827" s="17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8"/>
        <v>119</v>
      </c>
      <c r="P3828" s="9">
        <f t="shared" si="239"/>
        <v>27.5</v>
      </c>
      <c r="Q3828" s="12" t="s">
        <v>8315</v>
      </c>
      <c r="R3828" t="s">
        <v>8316</v>
      </c>
      <c r="S3828" s="17">
        <f t="shared" si="240"/>
        <v>42101.423541666663</v>
      </c>
      <c r="T3828" s="17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8"/>
        <v>153</v>
      </c>
      <c r="P3829" s="9">
        <f t="shared" si="239"/>
        <v>70.459999999999994</v>
      </c>
      <c r="Q3829" s="12" t="s">
        <v>8315</v>
      </c>
      <c r="R3829" t="s">
        <v>8316</v>
      </c>
      <c r="S3829" s="17">
        <f t="shared" si="240"/>
        <v>42034.928252314814</v>
      </c>
      <c r="T3829" s="17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8"/>
        <v>100</v>
      </c>
      <c r="P3830" s="9">
        <f t="shared" si="239"/>
        <v>178.57</v>
      </c>
      <c r="Q3830" s="12" t="s">
        <v>8315</v>
      </c>
      <c r="R3830" t="s">
        <v>8316</v>
      </c>
      <c r="S3830" s="17">
        <f t="shared" si="240"/>
        <v>41944.527627314819</v>
      </c>
      <c r="T3830" s="17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8"/>
        <v>100</v>
      </c>
      <c r="P3831" s="9">
        <f t="shared" si="239"/>
        <v>62.63</v>
      </c>
      <c r="Q3831" s="12" t="s">
        <v>8315</v>
      </c>
      <c r="R3831" t="s">
        <v>8316</v>
      </c>
      <c r="S3831" s="17">
        <f t="shared" si="240"/>
        <v>42593.865405092598</v>
      </c>
      <c r="T3831" s="17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8"/>
        <v>225</v>
      </c>
      <c r="P3832" s="9">
        <f t="shared" si="239"/>
        <v>75</v>
      </c>
      <c r="Q3832" s="12" t="s">
        <v>8315</v>
      </c>
      <c r="R3832" t="s">
        <v>8316</v>
      </c>
      <c r="S3832" s="17">
        <f t="shared" si="240"/>
        <v>42503.740868055553</v>
      </c>
      <c r="T3832" s="17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8"/>
        <v>106</v>
      </c>
      <c r="P3833" s="9">
        <f t="shared" si="239"/>
        <v>58.9</v>
      </c>
      <c r="Q3833" s="12" t="s">
        <v>8315</v>
      </c>
      <c r="R3833" t="s">
        <v>8316</v>
      </c>
      <c r="S3833" s="17">
        <f t="shared" si="240"/>
        <v>41927.848900462966</v>
      </c>
      <c r="T3833" s="17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8"/>
        <v>105</v>
      </c>
      <c r="P3834" s="9">
        <f t="shared" si="239"/>
        <v>139.56</v>
      </c>
      <c r="Q3834" s="12" t="s">
        <v>8315</v>
      </c>
      <c r="R3834" t="s">
        <v>8316</v>
      </c>
      <c r="S3834" s="17">
        <f t="shared" si="240"/>
        <v>42375.114988425921</v>
      </c>
      <c r="T3834" s="17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8"/>
        <v>117</v>
      </c>
      <c r="P3835" s="9">
        <f t="shared" si="239"/>
        <v>70</v>
      </c>
      <c r="Q3835" s="12" t="s">
        <v>8315</v>
      </c>
      <c r="R3835" t="s">
        <v>8316</v>
      </c>
      <c r="S3835" s="17">
        <f t="shared" si="240"/>
        <v>41963.872361111105</v>
      </c>
      <c r="T3835" s="17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8"/>
        <v>109</v>
      </c>
      <c r="P3836" s="9">
        <f t="shared" si="239"/>
        <v>57.39</v>
      </c>
      <c r="Q3836" s="12" t="s">
        <v>8315</v>
      </c>
      <c r="R3836" t="s">
        <v>8316</v>
      </c>
      <c r="S3836" s="17">
        <f t="shared" si="240"/>
        <v>42143.445219907408</v>
      </c>
      <c r="T3836" s="17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8"/>
        <v>160</v>
      </c>
      <c r="P3837" s="9">
        <f t="shared" si="239"/>
        <v>40</v>
      </c>
      <c r="Q3837" s="12" t="s">
        <v>8315</v>
      </c>
      <c r="R3837" t="s">
        <v>8316</v>
      </c>
      <c r="S3837" s="17">
        <f t="shared" si="240"/>
        <v>42460.94222222222</v>
      </c>
      <c r="T3837" s="17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8"/>
        <v>113</v>
      </c>
      <c r="P3838" s="9">
        <f t="shared" si="239"/>
        <v>64.290000000000006</v>
      </c>
      <c r="Q3838" s="12" t="s">
        <v>8315</v>
      </c>
      <c r="R3838" t="s">
        <v>8316</v>
      </c>
      <c r="S3838" s="17">
        <f t="shared" si="240"/>
        <v>42553.926527777774</v>
      </c>
      <c r="T3838" s="17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8"/>
        <v>102</v>
      </c>
      <c r="P3839" s="9">
        <f t="shared" si="239"/>
        <v>120.12</v>
      </c>
      <c r="Q3839" s="12" t="s">
        <v>8315</v>
      </c>
      <c r="R3839" t="s">
        <v>8316</v>
      </c>
      <c r="S3839" s="17">
        <f t="shared" si="240"/>
        <v>42152.765717592592</v>
      </c>
      <c r="T3839" s="17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8"/>
        <v>101</v>
      </c>
      <c r="P3840" s="9">
        <f t="shared" si="239"/>
        <v>1008.24</v>
      </c>
      <c r="Q3840" s="12" t="s">
        <v>8315</v>
      </c>
      <c r="R3840" t="s">
        <v>8316</v>
      </c>
      <c r="S3840" s="17">
        <f t="shared" si="240"/>
        <v>42116.710752314815</v>
      </c>
      <c r="T3840" s="17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8"/>
        <v>101</v>
      </c>
      <c r="P3841" s="9">
        <f t="shared" si="239"/>
        <v>63.28</v>
      </c>
      <c r="Q3841" s="12" t="s">
        <v>8315</v>
      </c>
      <c r="R3841" t="s">
        <v>8316</v>
      </c>
      <c r="S3841" s="17">
        <f t="shared" si="240"/>
        <v>42155.142638888887</v>
      </c>
      <c r="T3841" s="17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3">ROUND(E3842/D3842*100,0)</f>
        <v>6500</v>
      </c>
      <c r="P3842" s="9">
        <f t="shared" si="239"/>
        <v>21.67</v>
      </c>
      <c r="Q3842" s="12" t="s">
        <v>8315</v>
      </c>
      <c r="R3842" t="s">
        <v>8316</v>
      </c>
      <c r="S3842" s="17">
        <f t="shared" si="240"/>
        <v>42432.701724537037</v>
      </c>
      <c r="T3842" s="17">
        <f t="shared" si="241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3"/>
        <v>9</v>
      </c>
      <c r="P3843" s="9">
        <f t="shared" ref="P3843:P3906" si="244">IFERROR(ROUND(E3843/L3843,2),0)</f>
        <v>25.65</v>
      </c>
      <c r="Q3843" s="12" t="s">
        <v>8315</v>
      </c>
      <c r="R3843" t="s">
        <v>8316</v>
      </c>
      <c r="S3843" s="17">
        <f t="shared" ref="S3843:S3906" si="245">(((J3843/60)/60)/24)+DATE(1970,1,1)</f>
        <v>41780.785729166666</v>
      </c>
      <c r="T3843" s="17">
        <f t="shared" ref="T3843:T3906" si="24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3"/>
        <v>22</v>
      </c>
      <c r="P3844" s="9">
        <f t="shared" si="244"/>
        <v>47.7</v>
      </c>
      <c r="Q3844" s="12" t="s">
        <v>8315</v>
      </c>
      <c r="R3844" t="s">
        <v>8316</v>
      </c>
      <c r="S3844" s="17">
        <f t="shared" si="245"/>
        <v>41740.493657407409</v>
      </c>
      <c r="T3844" s="17">
        <f t="shared" si="24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3"/>
        <v>21</v>
      </c>
      <c r="P3845" s="9">
        <f t="shared" si="244"/>
        <v>56.05</v>
      </c>
      <c r="Q3845" s="12" t="s">
        <v>8315</v>
      </c>
      <c r="R3845" t="s">
        <v>8316</v>
      </c>
      <c r="S3845" s="17">
        <f t="shared" si="245"/>
        <v>41766.072500000002</v>
      </c>
      <c r="T3845" s="17">
        <f t="shared" si="24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3"/>
        <v>41</v>
      </c>
      <c r="P3846" s="9">
        <f t="shared" si="244"/>
        <v>81.319999999999993</v>
      </c>
      <c r="Q3846" s="12" t="s">
        <v>8315</v>
      </c>
      <c r="R3846" t="s">
        <v>8316</v>
      </c>
      <c r="S3846" s="17">
        <f t="shared" si="245"/>
        <v>41766.617291666669</v>
      </c>
      <c r="T3846" s="17">
        <f t="shared" si="24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3"/>
        <v>2</v>
      </c>
      <c r="P3847" s="9">
        <f t="shared" si="244"/>
        <v>70.17</v>
      </c>
      <c r="Q3847" s="12" t="s">
        <v>8315</v>
      </c>
      <c r="R3847" t="s">
        <v>8316</v>
      </c>
      <c r="S3847" s="17">
        <f t="shared" si="245"/>
        <v>42248.627013888887</v>
      </c>
      <c r="T3847" s="17">
        <f t="shared" si="24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3"/>
        <v>3</v>
      </c>
      <c r="P3848" s="9">
        <f t="shared" si="244"/>
        <v>23.63</v>
      </c>
      <c r="Q3848" s="12" t="s">
        <v>8315</v>
      </c>
      <c r="R3848" t="s">
        <v>8316</v>
      </c>
      <c r="S3848" s="17">
        <f t="shared" si="245"/>
        <v>41885.221550925926</v>
      </c>
      <c r="T3848" s="17">
        <f t="shared" si="24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3"/>
        <v>16</v>
      </c>
      <c r="P3849" s="9">
        <f t="shared" si="244"/>
        <v>188.56</v>
      </c>
      <c r="Q3849" s="12" t="s">
        <v>8315</v>
      </c>
      <c r="R3849" t="s">
        <v>8316</v>
      </c>
      <c r="S3849" s="17">
        <f t="shared" si="245"/>
        <v>42159.224432870367</v>
      </c>
      <c r="T3849" s="17">
        <f t="shared" si="24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3"/>
        <v>16</v>
      </c>
      <c r="P3850" s="9">
        <f t="shared" si="244"/>
        <v>49.51</v>
      </c>
      <c r="Q3850" s="12" t="s">
        <v>8315</v>
      </c>
      <c r="R3850" t="s">
        <v>8316</v>
      </c>
      <c r="S3850" s="17">
        <f t="shared" si="245"/>
        <v>42265.817002314812</v>
      </c>
      <c r="T3850" s="17">
        <f t="shared" si="24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3"/>
        <v>7</v>
      </c>
      <c r="P3851" s="9">
        <f t="shared" si="244"/>
        <v>75.459999999999994</v>
      </c>
      <c r="Q3851" s="12" t="s">
        <v>8315</v>
      </c>
      <c r="R3851" t="s">
        <v>8316</v>
      </c>
      <c r="S3851" s="17">
        <f t="shared" si="245"/>
        <v>42136.767175925925</v>
      </c>
      <c r="T3851" s="17">
        <f t="shared" si="24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3"/>
        <v>4</v>
      </c>
      <c r="P3852" s="9">
        <f t="shared" si="244"/>
        <v>9.5</v>
      </c>
      <c r="Q3852" s="12" t="s">
        <v>8315</v>
      </c>
      <c r="R3852" t="s">
        <v>8316</v>
      </c>
      <c r="S3852" s="17">
        <f t="shared" si="245"/>
        <v>41975.124340277776</v>
      </c>
      <c r="T3852" s="17">
        <f t="shared" si="24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3"/>
        <v>34</v>
      </c>
      <c r="P3853" s="9">
        <f t="shared" si="244"/>
        <v>35.5</v>
      </c>
      <c r="Q3853" s="12" t="s">
        <v>8315</v>
      </c>
      <c r="R3853" t="s">
        <v>8316</v>
      </c>
      <c r="S3853" s="17">
        <f t="shared" si="245"/>
        <v>42172.439571759256</v>
      </c>
      <c r="T3853" s="17">
        <f t="shared" si="24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3"/>
        <v>0</v>
      </c>
      <c r="P3854" s="9">
        <f t="shared" si="244"/>
        <v>10</v>
      </c>
      <c r="Q3854" s="12" t="s">
        <v>8315</v>
      </c>
      <c r="R3854" t="s">
        <v>8316</v>
      </c>
      <c r="S3854" s="17">
        <f t="shared" si="245"/>
        <v>42065.190694444449</v>
      </c>
      <c r="T3854" s="17">
        <f t="shared" si="24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3"/>
        <v>0</v>
      </c>
      <c r="P3855" s="9">
        <f t="shared" si="244"/>
        <v>13</v>
      </c>
      <c r="Q3855" s="12" t="s">
        <v>8315</v>
      </c>
      <c r="R3855" t="s">
        <v>8316</v>
      </c>
      <c r="S3855" s="17">
        <f t="shared" si="245"/>
        <v>41848.84002314815</v>
      </c>
      <c r="T3855" s="17">
        <f t="shared" si="24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3"/>
        <v>16</v>
      </c>
      <c r="P3856" s="9">
        <f t="shared" si="244"/>
        <v>89.4</v>
      </c>
      <c r="Q3856" s="12" t="s">
        <v>8315</v>
      </c>
      <c r="R3856" t="s">
        <v>8316</v>
      </c>
      <c r="S3856" s="17">
        <f t="shared" si="245"/>
        <v>42103.884930555556</v>
      </c>
      <c r="T3856" s="17">
        <f t="shared" si="246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3"/>
        <v>3</v>
      </c>
      <c r="P3857" s="9">
        <f t="shared" si="244"/>
        <v>25</v>
      </c>
      <c r="Q3857" s="12" t="s">
        <v>8315</v>
      </c>
      <c r="R3857" t="s">
        <v>8316</v>
      </c>
      <c r="S3857" s="17">
        <f t="shared" si="245"/>
        <v>42059.970729166671</v>
      </c>
      <c r="T3857" s="17">
        <f t="shared" si="246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3"/>
        <v>0</v>
      </c>
      <c r="P3858" s="9">
        <f t="shared" si="244"/>
        <v>1</v>
      </c>
      <c r="Q3858" s="12" t="s">
        <v>8315</v>
      </c>
      <c r="R3858" t="s">
        <v>8316</v>
      </c>
      <c r="S3858" s="17">
        <f t="shared" si="245"/>
        <v>42041.743090277778</v>
      </c>
      <c r="T3858" s="17">
        <f t="shared" si="246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3"/>
        <v>5</v>
      </c>
      <c r="P3859" s="9">
        <f t="shared" si="244"/>
        <v>65</v>
      </c>
      <c r="Q3859" s="12" t="s">
        <v>8315</v>
      </c>
      <c r="R3859" t="s">
        <v>8316</v>
      </c>
      <c r="S3859" s="17">
        <f t="shared" si="245"/>
        <v>41829.73715277778</v>
      </c>
      <c r="T3859" s="17">
        <f t="shared" si="246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3"/>
        <v>2</v>
      </c>
      <c r="P3860" s="9">
        <f t="shared" si="244"/>
        <v>10</v>
      </c>
      <c r="Q3860" s="12" t="s">
        <v>8315</v>
      </c>
      <c r="R3860" t="s">
        <v>8316</v>
      </c>
      <c r="S3860" s="17">
        <f t="shared" si="245"/>
        <v>42128.431064814817</v>
      </c>
      <c r="T3860" s="17">
        <f t="shared" si="246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3"/>
        <v>0</v>
      </c>
      <c r="P3861" s="9">
        <f t="shared" si="244"/>
        <v>1</v>
      </c>
      <c r="Q3861" s="12" t="s">
        <v>8315</v>
      </c>
      <c r="R3861" t="s">
        <v>8316</v>
      </c>
      <c r="S3861" s="17">
        <f t="shared" si="245"/>
        <v>41789.893599537041</v>
      </c>
      <c r="T3861" s="17">
        <f t="shared" si="246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3"/>
        <v>18</v>
      </c>
      <c r="P3862" s="9">
        <f t="shared" si="244"/>
        <v>81.540000000000006</v>
      </c>
      <c r="Q3862" s="12" t="s">
        <v>8315</v>
      </c>
      <c r="R3862" t="s">
        <v>8316</v>
      </c>
      <c r="S3862" s="17">
        <f t="shared" si="245"/>
        <v>41833.660995370366</v>
      </c>
      <c r="T3862" s="17">
        <f t="shared" si="246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3"/>
        <v>5</v>
      </c>
      <c r="P3863" s="9">
        <f t="shared" si="244"/>
        <v>100</v>
      </c>
      <c r="Q3863" s="12" t="s">
        <v>8315</v>
      </c>
      <c r="R3863" t="s">
        <v>8316</v>
      </c>
      <c r="S3863" s="17">
        <f t="shared" si="245"/>
        <v>41914.590011574073</v>
      </c>
      <c r="T3863" s="17">
        <f t="shared" si="246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3"/>
        <v>0</v>
      </c>
      <c r="P3864" s="9">
        <f t="shared" si="244"/>
        <v>1</v>
      </c>
      <c r="Q3864" s="12" t="s">
        <v>8315</v>
      </c>
      <c r="R3864" t="s">
        <v>8316</v>
      </c>
      <c r="S3864" s="17">
        <f t="shared" si="245"/>
        <v>42611.261064814811</v>
      </c>
      <c r="T3864" s="17">
        <f t="shared" si="246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3"/>
        <v>0</v>
      </c>
      <c r="P3865" s="9">
        <f t="shared" si="244"/>
        <v>0</v>
      </c>
      <c r="Q3865" s="12" t="s">
        <v>8315</v>
      </c>
      <c r="R3865" t="s">
        <v>8316</v>
      </c>
      <c r="S3865" s="17">
        <f t="shared" si="245"/>
        <v>42253.633159722223</v>
      </c>
      <c r="T3865" s="17">
        <f t="shared" si="246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3"/>
        <v>1</v>
      </c>
      <c r="P3866" s="9">
        <f t="shared" si="244"/>
        <v>20</v>
      </c>
      <c r="Q3866" s="12" t="s">
        <v>8315</v>
      </c>
      <c r="R3866" t="s">
        <v>8316</v>
      </c>
      <c r="S3866" s="17">
        <f t="shared" si="245"/>
        <v>42295.891828703709</v>
      </c>
      <c r="T3866" s="17">
        <f t="shared" si="246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3"/>
        <v>27</v>
      </c>
      <c r="P3867" s="9">
        <f t="shared" si="244"/>
        <v>46.43</v>
      </c>
      <c r="Q3867" s="12" t="s">
        <v>8315</v>
      </c>
      <c r="R3867" t="s">
        <v>8316</v>
      </c>
      <c r="S3867" s="17">
        <f t="shared" si="245"/>
        <v>41841.651597222226</v>
      </c>
      <c r="T3867" s="17">
        <f t="shared" si="246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3"/>
        <v>1</v>
      </c>
      <c r="P3868" s="9">
        <f t="shared" si="244"/>
        <v>5.5</v>
      </c>
      <c r="Q3868" s="12" t="s">
        <v>8315</v>
      </c>
      <c r="R3868" t="s">
        <v>8316</v>
      </c>
      <c r="S3868" s="17">
        <f t="shared" si="245"/>
        <v>42402.947002314817</v>
      </c>
      <c r="T3868" s="17">
        <f t="shared" si="246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3"/>
        <v>13</v>
      </c>
      <c r="P3869" s="9">
        <f t="shared" si="244"/>
        <v>50.2</v>
      </c>
      <c r="Q3869" s="12" t="s">
        <v>8315</v>
      </c>
      <c r="R3869" t="s">
        <v>8316</v>
      </c>
      <c r="S3869" s="17">
        <f t="shared" si="245"/>
        <v>42509.814108796301</v>
      </c>
      <c r="T3869" s="17">
        <f t="shared" si="246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3"/>
        <v>0</v>
      </c>
      <c r="P3870" s="9">
        <f t="shared" si="244"/>
        <v>10</v>
      </c>
      <c r="Q3870" s="12" t="s">
        <v>8315</v>
      </c>
      <c r="R3870" t="s">
        <v>8357</v>
      </c>
      <c r="S3870" s="17">
        <f t="shared" si="245"/>
        <v>41865.659780092588</v>
      </c>
      <c r="T3870" s="17">
        <f t="shared" si="246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3"/>
        <v>3</v>
      </c>
      <c r="P3871" s="9">
        <f t="shared" si="244"/>
        <v>30.13</v>
      </c>
      <c r="Q3871" s="12" t="s">
        <v>8315</v>
      </c>
      <c r="R3871" t="s">
        <v>8357</v>
      </c>
      <c r="S3871" s="17">
        <f t="shared" si="245"/>
        <v>42047.724444444444</v>
      </c>
      <c r="T3871" s="17">
        <f t="shared" si="246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3"/>
        <v>15</v>
      </c>
      <c r="P3872" s="9">
        <f t="shared" si="244"/>
        <v>150</v>
      </c>
      <c r="Q3872" s="12" t="s">
        <v>8315</v>
      </c>
      <c r="R3872" t="s">
        <v>8357</v>
      </c>
      <c r="S3872" s="17">
        <f t="shared" si="245"/>
        <v>41793.17219907407</v>
      </c>
      <c r="T3872" s="17">
        <f t="shared" si="246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3"/>
        <v>3</v>
      </c>
      <c r="P3873" s="9">
        <f t="shared" si="244"/>
        <v>13.33</v>
      </c>
      <c r="Q3873" s="12" t="s">
        <v>8315</v>
      </c>
      <c r="R3873" t="s">
        <v>8357</v>
      </c>
      <c r="S3873" s="17">
        <f t="shared" si="245"/>
        <v>42763.780671296292</v>
      </c>
      <c r="T3873" s="17">
        <f t="shared" si="246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3"/>
        <v>0</v>
      </c>
      <c r="P3874" s="9">
        <f t="shared" si="244"/>
        <v>0</v>
      </c>
      <c r="Q3874" s="12" t="s">
        <v>8315</v>
      </c>
      <c r="R3874" t="s">
        <v>8357</v>
      </c>
      <c r="S3874" s="17">
        <f t="shared" si="245"/>
        <v>42180.145787037036</v>
      </c>
      <c r="T3874" s="17">
        <f t="shared" si="246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3"/>
        <v>0</v>
      </c>
      <c r="P3875" s="9">
        <f t="shared" si="244"/>
        <v>0</v>
      </c>
      <c r="Q3875" s="12" t="s">
        <v>8315</v>
      </c>
      <c r="R3875" t="s">
        <v>8357</v>
      </c>
      <c r="S3875" s="17">
        <f t="shared" si="245"/>
        <v>42255.696006944447</v>
      </c>
      <c r="T3875" s="17">
        <f t="shared" si="246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3"/>
        <v>0</v>
      </c>
      <c r="P3876" s="9">
        <f t="shared" si="244"/>
        <v>0</v>
      </c>
      <c r="Q3876" s="12" t="s">
        <v>8315</v>
      </c>
      <c r="R3876" t="s">
        <v>8357</v>
      </c>
      <c r="S3876" s="17">
        <f t="shared" si="245"/>
        <v>42007.016458333332</v>
      </c>
      <c r="T3876" s="17">
        <f t="shared" si="246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3"/>
        <v>0</v>
      </c>
      <c r="P3877" s="9">
        <f t="shared" si="244"/>
        <v>0</v>
      </c>
      <c r="Q3877" s="12" t="s">
        <v>8315</v>
      </c>
      <c r="R3877" t="s">
        <v>8357</v>
      </c>
      <c r="S3877" s="17">
        <f t="shared" si="245"/>
        <v>42615.346817129626</v>
      </c>
      <c r="T3877" s="17">
        <f t="shared" si="246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3"/>
        <v>53</v>
      </c>
      <c r="P3878" s="9">
        <f t="shared" si="244"/>
        <v>44.76</v>
      </c>
      <c r="Q3878" s="12" t="s">
        <v>8315</v>
      </c>
      <c r="R3878" t="s">
        <v>8357</v>
      </c>
      <c r="S3878" s="17">
        <f t="shared" si="245"/>
        <v>42372.624166666668</v>
      </c>
      <c r="T3878" s="17">
        <f t="shared" si="246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3"/>
        <v>5</v>
      </c>
      <c r="P3879" s="9">
        <f t="shared" si="244"/>
        <v>88.64</v>
      </c>
      <c r="Q3879" s="12" t="s">
        <v>8315</v>
      </c>
      <c r="R3879" t="s">
        <v>8357</v>
      </c>
      <c r="S3879" s="17">
        <f t="shared" si="245"/>
        <v>42682.67768518519</v>
      </c>
      <c r="T3879" s="17">
        <f t="shared" si="246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3"/>
        <v>0</v>
      </c>
      <c r="P3880" s="9">
        <f t="shared" si="244"/>
        <v>10</v>
      </c>
      <c r="Q3880" s="12" t="s">
        <v>8315</v>
      </c>
      <c r="R3880" t="s">
        <v>8357</v>
      </c>
      <c r="S3880" s="17">
        <f t="shared" si="245"/>
        <v>42154.818819444445</v>
      </c>
      <c r="T3880" s="17">
        <f t="shared" si="246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3"/>
        <v>0</v>
      </c>
      <c r="P3881" s="9">
        <f t="shared" si="244"/>
        <v>0</v>
      </c>
      <c r="Q3881" s="12" t="s">
        <v>8315</v>
      </c>
      <c r="R3881" t="s">
        <v>8357</v>
      </c>
      <c r="S3881" s="17">
        <f t="shared" si="245"/>
        <v>41999.861064814817</v>
      </c>
      <c r="T3881" s="17">
        <f t="shared" si="246"/>
        <v>42029.861064814817</v>
      </c>
      <c r="U3881">
        <f t="shared" ref="U3881:U3882" si="247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3"/>
        <v>13</v>
      </c>
      <c r="P3882" s="9">
        <f t="shared" si="244"/>
        <v>57.65</v>
      </c>
      <c r="Q3882" s="12" t="s">
        <v>8315</v>
      </c>
      <c r="R3882" t="s">
        <v>8357</v>
      </c>
      <c r="S3882" s="17">
        <f t="shared" si="245"/>
        <v>41815.815046296295</v>
      </c>
      <c r="T3882" s="17">
        <f t="shared" si="246"/>
        <v>41850.958333333336</v>
      </c>
      <c r="U3882">
        <f t="shared" si="247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3"/>
        <v>5</v>
      </c>
      <c r="P3883" s="9">
        <f t="shared" si="244"/>
        <v>25</v>
      </c>
      <c r="Q3883" s="12" t="s">
        <v>8315</v>
      </c>
      <c r="R3883" t="s">
        <v>8357</v>
      </c>
      <c r="S3883" s="17">
        <f t="shared" si="245"/>
        <v>42756.018506944441</v>
      </c>
      <c r="T3883" s="17">
        <f t="shared" si="246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3"/>
        <v>0</v>
      </c>
      <c r="P3884" s="9">
        <f t="shared" si="244"/>
        <v>0</v>
      </c>
      <c r="Q3884" s="12" t="s">
        <v>8315</v>
      </c>
      <c r="R3884" t="s">
        <v>8357</v>
      </c>
      <c r="S3884" s="17">
        <f t="shared" si="245"/>
        <v>42373.983449074076</v>
      </c>
      <c r="T3884" s="17">
        <f t="shared" si="246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3"/>
        <v>0</v>
      </c>
      <c r="P3885" s="9">
        <f t="shared" si="244"/>
        <v>0</v>
      </c>
      <c r="Q3885" s="12" t="s">
        <v>8315</v>
      </c>
      <c r="R3885" t="s">
        <v>8357</v>
      </c>
      <c r="S3885" s="17">
        <f t="shared" si="245"/>
        <v>41854.602650462963</v>
      </c>
      <c r="T3885" s="17">
        <f t="shared" si="246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3"/>
        <v>0</v>
      </c>
      <c r="P3886" s="9">
        <f t="shared" si="244"/>
        <v>0</v>
      </c>
      <c r="Q3886" s="12" t="s">
        <v>8315</v>
      </c>
      <c r="R3886" t="s">
        <v>8357</v>
      </c>
      <c r="S3886" s="17">
        <f t="shared" si="245"/>
        <v>42065.791574074072</v>
      </c>
      <c r="T3886" s="17">
        <f t="shared" si="246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3"/>
        <v>0</v>
      </c>
      <c r="P3887" s="9">
        <f t="shared" si="244"/>
        <v>0</v>
      </c>
      <c r="Q3887" s="12" t="s">
        <v>8315</v>
      </c>
      <c r="R3887" t="s">
        <v>8357</v>
      </c>
      <c r="S3887" s="17">
        <f t="shared" si="245"/>
        <v>42469.951284722221</v>
      </c>
      <c r="T3887" s="17">
        <f t="shared" si="246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3"/>
        <v>0</v>
      </c>
      <c r="P3888" s="9">
        <f t="shared" si="244"/>
        <v>0</v>
      </c>
      <c r="Q3888" s="12" t="s">
        <v>8315</v>
      </c>
      <c r="R3888" t="s">
        <v>8357</v>
      </c>
      <c r="S3888" s="17">
        <f t="shared" si="245"/>
        <v>41954.228032407409</v>
      </c>
      <c r="T3888" s="17">
        <f t="shared" si="246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3"/>
        <v>2</v>
      </c>
      <c r="P3889" s="9">
        <f t="shared" si="244"/>
        <v>17.5</v>
      </c>
      <c r="Q3889" s="12" t="s">
        <v>8315</v>
      </c>
      <c r="R3889" t="s">
        <v>8357</v>
      </c>
      <c r="S3889" s="17">
        <f t="shared" si="245"/>
        <v>42079.857974537037</v>
      </c>
      <c r="T3889" s="17">
        <f t="shared" si="24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3"/>
        <v>27</v>
      </c>
      <c r="P3890" s="9">
        <f t="shared" si="244"/>
        <v>38.71</v>
      </c>
      <c r="Q3890" s="12" t="s">
        <v>8315</v>
      </c>
      <c r="R3890" t="s">
        <v>8316</v>
      </c>
      <c r="S3890" s="17">
        <f t="shared" si="245"/>
        <v>42762.545810185184</v>
      </c>
      <c r="T3890" s="17">
        <f t="shared" si="24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3"/>
        <v>1</v>
      </c>
      <c r="P3891" s="9">
        <f t="shared" si="244"/>
        <v>13.11</v>
      </c>
      <c r="Q3891" s="12" t="s">
        <v>8315</v>
      </c>
      <c r="R3891" t="s">
        <v>8316</v>
      </c>
      <c r="S3891" s="17">
        <f t="shared" si="245"/>
        <v>41977.004976851851</v>
      </c>
      <c r="T3891" s="17">
        <f t="shared" si="24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3"/>
        <v>17</v>
      </c>
      <c r="P3892" s="9">
        <f t="shared" si="244"/>
        <v>315.5</v>
      </c>
      <c r="Q3892" s="12" t="s">
        <v>8315</v>
      </c>
      <c r="R3892" t="s">
        <v>8316</v>
      </c>
      <c r="S3892" s="17">
        <f t="shared" si="245"/>
        <v>42171.758611111116</v>
      </c>
      <c r="T3892" s="17">
        <f t="shared" si="24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3"/>
        <v>33</v>
      </c>
      <c r="P3893" s="9">
        <f t="shared" si="244"/>
        <v>37.14</v>
      </c>
      <c r="Q3893" s="12" t="s">
        <v>8315</v>
      </c>
      <c r="R3893" t="s">
        <v>8316</v>
      </c>
      <c r="S3893" s="17">
        <f t="shared" si="245"/>
        <v>42056.1324537037</v>
      </c>
      <c r="T3893" s="17">
        <f t="shared" si="24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3"/>
        <v>0</v>
      </c>
      <c r="P3894" s="9">
        <f t="shared" si="244"/>
        <v>0</v>
      </c>
      <c r="Q3894" s="12" t="s">
        <v>8315</v>
      </c>
      <c r="R3894" t="s">
        <v>8316</v>
      </c>
      <c r="S3894" s="17">
        <f t="shared" si="245"/>
        <v>41867.652280092596</v>
      </c>
      <c r="T3894" s="17">
        <f t="shared" si="24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3"/>
        <v>22</v>
      </c>
      <c r="P3895" s="9">
        <f t="shared" si="244"/>
        <v>128.27000000000001</v>
      </c>
      <c r="Q3895" s="12" t="s">
        <v>8315</v>
      </c>
      <c r="R3895" t="s">
        <v>8316</v>
      </c>
      <c r="S3895" s="17">
        <f t="shared" si="245"/>
        <v>41779.657870370371</v>
      </c>
      <c r="T3895" s="17">
        <f t="shared" si="24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3"/>
        <v>3</v>
      </c>
      <c r="P3896" s="9">
        <f t="shared" si="244"/>
        <v>47.27</v>
      </c>
      <c r="Q3896" s="12" t="s">
        <v>8315</v>
      </c>
      <c r="R3896" t="s">
        <v>8316</v>
      </c>
      <c r="S3896" s="17">
        <f t="shared" si="245"/>
        <v>42679.958472222221</v>
      </c>
      <c r="T3896" s="17">
        <f t="shared" si="24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3"/>
        <v>5</v>
      </c>
      <c r="P3897" s="9">
        <f t="shared" si="244"/>
        <v>50</v>
      </c>
      <c r="Q3897" s="12" t="s">
        <v>8315</v>
      </c>
      <c r="R3897" t="s">
        <v>8316</v>
      </c>
      <c r="S3897" s="17">
        <f t="shared" si="245"/>
        <v>42032.250208333338</v>
      </c>
      <c r="T3897" s="17">
        <f t="shared" si="24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3"/>
        <v>11</v>
      </c>
      <c r="P3898" s="9">
        <f t="shared" si="244"/>
        <v>42.5</v>
      </c>
      <c r="Q3898" s="12" t="s">
        <v>8315</v>
      </c>
      <c r="R3898" t="s">
        <v>8316</v>
      </c>
      <c r="S3898" s="17">
        <f t="shared" si="245"/>
        <v>41793.191875000004</v>
      </c>
      <c r="T3898" s="17">
        <f t="shared" si="24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3"/>
        <v>18</v>
      </c>
      <c r="P3899" s="9">
        <f t="shared" si="244"/>
        <v>44</v>
      </c>
      <c r="Q3899" s="12" t="s">
        <v>8315</v>
      </c>
      <c r="R3899" t="s">
        <v>8316</v>
      </c>
      <c r="S3899" s="17">
        <f t="shared" si="245"/>
        <v>41982.87364583333</v>
      </c>
      <c r="T3899" s="17">
        <f t="shared" si="24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3"/>
        <v>33</v>
      </c>
      <c r="P3900" s="9">
        <f t="shared" si="244"/>
        <v>50.88</v>
      </c>
      <c r="Q3900" s="12" t="s">
        <v>8315</v>
      </c>
      <c r="R3900" t="s">
        <v>8316</v>
      </c>
      <c r="S3900" s="17">
        <f t="shared" si="245"/>
        <v>42193.482291666667</v>
      </c>
      <c r="T3900" s="17">
        <f t="shared" si="24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3"/>
        <v>1</v>
      </c>
      <c r="P3901" s="9">
        <f t="shared" si="244"/>
        <v>62.5</v>
      </c>
      <c r="Q3901" s="12" t="s">
        <v>8315</v>
      </c>
      <c r="R3901" t="s">
        <v>8316</v>
      </c>
      <c r="S3901" s="17">
        <f t="shared" si="245"/>
        <v>41843.775011574071</v>
      </c>
      <c r="T3901" s="17">
        <f t="shared" si="24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3"/>
        <v>5</v>
      </c>
      <c r="P3902" s="9">
        <f t="shared" si="244"/>
        <v>27</v>
      </c>
      <c r="Q3902" s="12" t="s">
        <v>8315</v>
      </c>
      <c r="R3902" t="s">
        <v>8316</v>
      </c>
      <c r="S3902" s="17">
        <f t="shared" si="245"/>
        <v>42136.092488425929</v>
      </c>
      <c r="T3902" s="17">
        <f t="shared" si="24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3"/>
        <v>1</v>
      </c>
      <c r="P3903" s="9">
        <f t="shared" si="244"/>
        <v>25</v>
      </c>
      <c r="Q3903" s="12" t="s">
        <v>8315</v>
      </c>
      <c r="R3903" t="s">
        <v>8316</v>
      </c>
      <c r="S3903" s="17">
        <f t="shared" si="245"/>
        <v>42317.826377314821</v>
      </c>
      <c r="T3903" s="17">
        <f t="shared" si="24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3"/>
        <v>49</v>
      </c>
      <c r="P3904" s="9">
        <f t="shared" si="244"/>
        <v>47.26</v>
      </c>
      <c r="Q3904" s="12" t="s">
        <v>8315</v>
      </c>
      <c r="R3904" t="s">
        <v>8316</v>
      </c>
      <c r="S3904" s="17">
        <f t="shared" si="245"/>
        <v>42663.468078703707</v>
      </c>
      <c r="T3904" s="17">
        <f t="shared" si="24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3"/>
        <v>0</v>
      </c>
      <c r="P3905" s="9">
        <f t="shared" si="244"/>
        <v>0</v>
      </c>
      <c r="Q3905" s="12" t="s">
        <v>8315</v>
      </c>
      <c r="R3905" t="s">
        <v>8316</v>
      </c>
      <c r="S3905" s="17">
        <f t="shared" si="245"/>
        <v>42186.01116898148</v>
      </c>
      <c r="T3905" s="17">
        <f t="shared" si="24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8">ROUND(E3906/D3906*100,0)</f>
        <v>0</v>
      </c>
      <c r="P3906" s="9">
        <f t="shared" si="244"/>
        <v>1.5</v>
      </c>
      <c r="Q3906" s="12" t="s">
        <v>8315</v>
      </c>
      <c r="R3906" t="s">
        <v>8316</v>
      </c>
      <c r="S3906" s="17">
        <f t="shared" si="245"/>
        <v>42095.229166666672</v>
      </c>
      <c r="T3906" s="17">
        <f t="shared" si="24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8"/>
        <v>12</v>
      </c>
      <c r="P3907" s="9">
        <f t="shared" ref="P3907:P3970" si="249">IFERROR(ROUND(E3907/L3907,2),0)</f>
        <v>24.71</v>
      </c>
      <c r="Q3907" s="12" t="s">
        <v>8315</v>
      </c>
      <c r="R3907" t="s">
        <v>8316</v>
      </c>
      <c r="S3907" s="17">
        <f t="shared" ref="S3907:S3970" si="250">(((J3907/60)/60)/24)+DATE(1970,1,1)</f>
        <v>42124.623877314814</v>
      </c>
      <c r="T3907" s="17">
        <f t="shared" ref="T3907:T3970" si="25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8"/>
        <v>67</v>
      </c>
      <c r="P3908" s="9">
        <f t="shared" si="249"/>
        <v>63.13</v>
      </c>
      <c r="Q3908" s="12" t="s">
        <v>8315</v>
      </c>
      <c r="R3908" t="s">
        <v>8316</v>
      </c>
      <c r="S3908" s="17">
        <f t="shared" si="250"/>
        <v>42143.917743055557</v>
      </c>
      <c r="T3908" s="17">
        <f t="shared" si="25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8"/>
        <v>15</v>
      </c>
      <c r="P3909" s="9">
        <f t="shared" si="249"/>
        <v>38.25</v>
      </c>
      <c r="Q3909" s="12" t="s">
        <v>8315</v>
      </c>
      <c r="R3909" t="s">
        <v>8316</v>
      </c>
      <c r="S3909" s="17">
        <f t="shared" si="250"/>
        <v>41906.819513888891</v>
      </c>
      <c r="T3909" s="17">
        <f t="shared" si="25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8"/>
        <v>9</v>
      </c>
      <c r="P3910" s="9">
        <f t="shared" si="249"/>
        <v>16.25</v>
      </c>
      <c r="Q3910" s="12" t="s">
        <v>8315</v>
      </c>
      <c r="R3910" t="s">
        <v>8316</v>
      </c>
      <c r="S3910" s="17">
        <f t="shared" si="250"/>
        <v>41834.135370370372</v>
      </c>
      <c r="T3910" s="17">
        <f t="shared" si="25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8"/>
        <v>0</v>
      </c>
      <c r="P3911" s="9">
        <f t="shared" si="249"/>
        <v>33.75</v>
      </c>
      <c r="Q3911" s="12" t="s">
        <v>8315</v>
      </c>
      <c r="R3911" t="s">
        <v>8316</v>
      </c>
      <c r="S3911" s="17">
        <f t="shared" si="250"/>
        <v>41863.359282407408</v>
      </c>
      <c r="T3911" s="17">
        <f t="shared" si="25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8"/>
        <v>3</v>
      </c>
      <c r="P3912" s="9">
        <f t="shared" si="249"/>
        <v>61.67</v>
      </c>
      <c r="Q3912" s="12" t="s">
        <v>8315</v>
      </c>
      <c r="R3912" t="s">
        <v>8316</v>
      </c>
      <c r="S3912" s="17">
        <f t="shared" si="250"/>
        <v>42224.756909722222</v>
      </c>
      <c r="T3912" s="17">
        <f t="shared" si="25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8"/>
        <v>37</v>
      </c>
      <c r="P3913" s="9">
        <f t="shared" si="249"/>
        <v>83.14</v>
      </c>
      <c r="Q3913" s="12" t="s">
        <v>8315</v>
      </c>
      <c r="R3913" t="s">
        <v>8316</v>
      </c>
      <c r="S3913" s="17">
        <f t="shared" si="250"/>
        <v>41939.8122337963</v>
      </c>
      <c r="T3913" s="17">
        <f t="shared" si="25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8"/>
        <v>0</v>
      </c>
      <c r="P3914" s="9">
        <f t="shared" si="249"/>
        <v>1</v>
      </c>
      <c r="Q3914" s="12" t="s">
        <v>8315</v>
      </c>
      <c r="R3914" t="s">
        <v>8316</v>
      </c>
      <c r="S3914" s="17">
        <f t="shared" si="250"/>
        <v>42059.270023148143</v>
      </c>
      <c r="T3914" s="17">
        <f t="shared" si="25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8"/>
        <v>10</v>
      </c>
      <c r="P3915" s="9">
        <f t="shared" si="249"/>
        <v>142.86000000000001</v>
      </c>
      <c r="Q3915" s="12" t="s">
        <v>8315</v>
      </c>
      <c r="R3915" t="s">
        <v>8316</v>
      </c>
      <c r="S3915" s="17">
        <f t="shared" si="250"/>
        <v>42308.211215277777</v>
      </c>
      <c r="T3915" s="17">
        <f t="shared" si="25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8"/>
        <v>36</v>
      </c>
      <c r="P3916" s="9">
        <f t="shared" si="249"/>
        <v>33.67</v>
      </c>
      <c r="Q3916" s="12" t="s">
        <v>8315</v>
      </c>
      <c r="R3916" t="s">
        <v>8316</v>
      </c>
      <c r="S3916" s="17">
        <f t="shared" si="250"/>
        <v>42114.818935185183</v>
      </c>
      <c r="T3916" s="17">
        <f t="shared" si="25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8"/>
        <v>0</v>
      </c>
      <c r="P3917" s="9">
        <f t="shared" si="249"/>
        <v>5</v>
      </c>
      <c r="Q3917" s="12" t="s">
        <v>8315</v>
      </c>
      <c r="R3917" t="s">
        <v>8316</v>
      </c>
      <c r="S3917" s="17">
        <f t="shared" si="250"/>
        <v>42492.98505787037</v>
      </c>
      <c r="T3917" s="17">
        <f t="shared" si="25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8"/>
        <v>0</v>
      </c>
      <c r="P3918" s="9">
        <f t="shared" si="249"/>
        <v>0</v>
      </c>
      <c r="Q3918" s="12" t="s">
        <v>8315</v>
      </c>
      <c r="R3918" t="s">
        <v>8316</v>
      </c>
      <c r="S3918" s="17">
        <f t="shared" si="250"/>
        <v>42494.471666666665</v>
      </c>
      <c r="T3918" s="17">
        <f t="shared" si="25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8"/>
        <v>0</v>
      </c>
      <c r="P3919" s="9">
        <f t="shared" si="249"/>
        <v>10</v>
      </c>
      <c r="Q3919" s="12" t="s">
        <v>8315</v>
      </c>
      <c r="R3919" t="s">
        <v>8316</v>
      </c>
      <c r="S3919" s="17">
        <f t="shared" si="250"/>
        <v>41863.527326388888</v>
      </c>
      <c r="T3919" s="17">
        <f t="shared" si="25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8"/>
        <v>0</v>
      </c>
      <c r="P3920" s="9">
        <f t="shared" si="249"/>
        <v>40</v>
      </c>
      <c r="Q3920" s="12" t="s">
        <v>8315</v>
      </c>
      <c r="R3920" t="s">
        <v>8316</v>
      </c>
      <c r="S3920" s="17">
        <f t="shared" si="250"/>
        <v>41843.664618055554</v>
      </c>
      <c r="T3920" s="17">
        <f t="shared" si="25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8"/>
        <v>2</v>
      </c>
      <c r="P3921" s="9">
        <f t="shared" si="249"/>
        <v>30</v>
      </c>
      <c r="Q3921" s="12" t="s">
        <v>8315</v>
      </c>
      <c r="R3921" t="s">
        <v>8316</v>
      </c>
      <c r="S3921" s="17">
        <f t="shared" si="250"/>
        <v>42358.684872685189</v>
      </c>
      <c r="T3921" s="17">
        <f t="shared" si="25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8"/>
        <v>5</v>
      </c>
      <c r="P3922" s="9">
        <f t="shared" si="249"/>
        <v>45</v>
      </c>
      <c r="Q3922" s="12" t="s">
        <v>8315</v>
      </c>
      <c r="R3922" t="s">
        <v>8316</v>
      </c>
      <c r="S3922" s="17">
        <f t="shared" si="250"/>
        <v>42657.38726851852</v>
      </c>
      <c r="T3922" s="17">
        <f t="shared" si="25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8"/>
        <v>0</v>
      </c>
      <c r="P3923" s="9">
        <f t="shared" si="249"/>
        <v>0</v>
      </c>
      <c r="Q3923" s="12" t="s">
        <v>8315</v>
      </c>
      <c r="R3923" t="s">
        <v>8316</v>
      </c>
      <c r="S3923" s="17">
        <f t="shared" si="250"/>
        <v>41926.542303240742</v>
      </c>
      <c r="T3923" s="17">
        <f t="shared" si="25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8"/>
        <v>8</v>
      </c>
      <c r="P3924" s="9">
        <f t="shared" si="249"/>
        <v>10.17</v>
      </c>
      <c r="Q3924" s="12" t="s">
        <v>8315</v>
      </c>
      <c r="R3924" t="s">
        <v>8316</v>
      </c>
      <c r="S3924" s="17">
        <f t="shared" si="250"/>
        <v>42020.768634259264</v>
      </c>
      <c r="T3924" s="17">
        <f t="shared" si="25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8"/>
        <v>12</v>
      </c>
      <c r="P3925" s="9">
        <f t="shared" si="249"/>
        <v>81.41</v>
      </c>
      <c r="Q3925" s="12" t="s">
        <v>8315</v>
      </c>
      <c r="R3925" t="s">
        <v>8316</v>
      </c>
      <c r="S3925" s="17">
        <f t="shared" si="250"/>
        <v>42075.979988425926</v>
      </c>
      <c r="T3925" s="17">
        <f t="shared" si="25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8"/>
        <v>15</v>
      </c>
      <c r="P3926" s="9">
        <f t="shared" si="249"/>
        <v>57.25</v>
      </c>
      <c r="Q3926" s="12" t="s">
        <v>8315</v>
      </c>
      <c r="R3926" t="s">
        <v>8316</v>
      </c>
      <c r="S3926" s="17">
        <f t="shared" si="250"/>
        <v>41786.959745370368</v>
      </c>
      <c r="T3926" s="17">
        <f t="shared" si="25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8"/>
        <v>10</v>
      </c>
      <c r="P3927" s="9">
        <f t="shared" si="249"/>
        <v>5</v>
      </c>
      <c r="Q3927" s="12" t="s">
        <v>8315</v>
      </c>
      <c r="R3927" t="s">
        <v>8316</v>
      </c>
      <c r="S3927" s="17">
        <f t="shared" si="250"/>
        <v>41820.870821759258</v>
      </c>
      <c r="T3927" s="17">
        <f t="shared" si="25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8"/>
        <v>0</v>
      </c>
      <c r="P3928" s="9">
        <f t="shared" si="249"/>
        <v>15</v>
      </c>
      <c r="Q3928" s="12" t="s">
        <v>8315</v>
      </c>
      <c r="R3928" t="s">
        <v>8316</v>
      </c>
      <c r="S3928" s="17">
        <f t="shared" si="250"/>
        <v>41970.085046296299</v>
      </c>
      <c r="T3928" s="17">
        <f t="shared" si="25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8"/>
        <v>1</v>
      </c>
      <c r="P3929" s="9">
        <f t="shared" si="249"/>
        <v>12.5</v>
      </c>
      <c r="Q3929" s="12" t="s">
        <v>8315</v>
      </c>
      <c r="R3929" t="s">
        <v>8316</v>
      </c>
      <c r="S3929" s="17">
        <f t="shared" si="250"/>
        <v>41830.267407407409</v>
      </c>
      <c r="T3929" s="17">
        <f t="shared" si="25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8"/>
        <v>13</v>
      </c>
      <c r="P3930" s="9">
        <f t="shared" si="249"/>
        <v>93</v>
      </c>
      <c r="Q3930" s="12" t="s">
        <v>8315</v>
      </c>
      <c r="R3930" t="s">
        <v>8316</v>
      </c>
      <c r="S3930" s="17">
        <f t="shared" si="250"/>
        <v>42265.683182870373</v>
      </c>
      <c r="T3930" s="17">
        <f t="shared" si="25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8"/>
        <v>2</v>
      </c>
      <c r="P3931" s="9">
        <f t="shared" si="249"/>
        <v>32.36</v>
      </c>
      <c r="Q3931" s="12" t="s">
        <v>8315</v>
      </c>
      <c r="R3931" t="s">
        <v>8316</v>
      </c>
      <c r="S3931" s="17">
        <f t="shared" si="250"/>
        <v>42601.827141203699</v>
      </c>
      <c r="T3931" s="17">
        <f t="shared" si="25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8"/>
        <v>0</v>
      </c>
      <c r="P3932" s="9">
        <f t="shared" si="249"/>
        <v>0</v>
      </c>
      <c r="Q3932" s="12" t="s">
        <v>8315</v>
      </c>
      <c r="R3932" t="s">
        <v>8316</v>
      </c>
      <c r="S3932" s="17">
        <f t="shared" si="250"/>
        <v>42433.338749999995</v>
      </c>
      <c r="T3932" s="17">
        <f t="shared" si="25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8"/>
        <v>0</v>
      </c>
      <c r="P3933" s="9">
        <f t="shared" si="249"/>
        <v>0</v>
      </c>
      <c r="Q3933" s="12" t="s">
        <v>8315</v>
      </c>
      <c r="R3933" t="s">
        <v>8316</v>
      </c>
      <c r="S3933" s="17">
        <f t="shared" si="250"/>
        <v>42228.151701388888</v>
      </c>
      <c r="T3933" s="17">
        <f t="shared" si="25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8"/>
        <v>0</v>
      </c>
      <c r="P3934" s="9">
        <f t="shared" si="249"/>
        <v>1</v>
      </c>
      <c r="Q3934" s="12" t="s">
        <v>8315</v>
      </c>
      <c r="R3934" t="s">
        <v>8316</v>
      </c>
      <c r="S3934" s="17">
        <f t="shared" si="250"/>
        <v>42415.168564814812</v>
      </c>
      <c r="T3934" s="17">
        <f t="shared" si="25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8"/>
        <v>16</v>
      </c>
      <c r="P3935" s="9">
        <f t="shared" si="249"/>
        <v>91.83</v>
      </c>
      <c r="Q3935" s="12" t="s">
        <v>8315</v>
      </c>
      <c r="R3935" t="s">
        <v>8316</v>
      </c>
      <c r="S3935" s="17">
        <f t="shared" si="250"/>
        <v>42538.968310185184</v>
      </c>
      <c r="T3935" s="17">
        <f t="shared" si="25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8"/>
        <v>11</v>
      </c>
      <c r="P3936" s="9">
        <f t="shared" si="249"/>
        <v>45.83</v>
      </c>
      <c r="Q3936" s="12" t="s">
        <v>8315</v>
      </c>
      <c r="R3936" t="s">
        <v>8316</v>
      </c>
      <c r="S3936" s="17">
        <f t="shared" si="250"/>
        <v>42233.671747685185</v>
      </c>
      <c r="T3936" s="17">
        <f t="shared" si="25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8"/>
        <v>44</v>
      </c>
      <c r="P3937" s="9">
        <f t="shared" si="249"/>
        <v>57.17</v>
      </c>
      <c r="Q3937" s="12" t="s">
        <v>8315</v>
      </c>
      <c r="R3937" t="s">
        <v>8316</v>
      </c>
      <c r="S3937" s="17">
        <f t="shared" si="250"/>
        <v>42221.656782407401</v>
      </c>
      <c r="T3937" s="17">
        <f t="shared" si="25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8"/>
        <v>0</v>
      </c>
      <c r="P3938" s="9">
        <f t="shared" si="249"/>
        <v>0</v>
      </c>
      <c r="Q3938" s="12" t="s">
        <v>8315</v>
      </c>
      <c r="R3938" t="s">
        <v>8316</v>
      </c>
      <c r="S3938" s="17">
        <f t="shared" si="250"/>
        <v>42675.262962962966</v>
      </c>
      <c r="T3938" s="17">
        <f t="shared" si="25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8"/>
        <v>86</v>
      </c>
      <c r="P3939" s="9">
        <f t="shared" si="249"/>
        <v>248.5</v>
      </c>
      <c r="Q3939" s="12" t="s">
        <v>8315</v>
      </c>
      <c r="R3939" t="s">
        <v>8316</v>
      </c>
      <c r="S3939" s="17">
        <f t="shared" si="250"/>
        <v>42534.631481481483</v>
      </c>
      <c r="T3939" s="17">
        <f t="shared" si="25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8"/>
        <v>12</v>
      </c>
      <c r="P3940" s="9">
        <f t="shared" si="249"/>
        <v>79.400000000000006</v>
      </c>
      <c r="Q3940" s="12" t="s">
        <v>8315</v>
      </c>
      <c r="R3940" t="s">
        <v>8316</v>
      </c>
      <c r="S3940" s="17">
        <f t="shared" si="250"/>
        <v>42151.905717592599</v>
      </c>
      <c r="T3940" s="17">
        <f t="shared" si="25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8"/>
        <v>0</v>
      </c>
      <c r="P3941" s="9">
        <f t="shared" si="249"/>
        <v>5</v>
      </c>
      <c r="Q3941" s="12" t="s">
        <v>8315</v>
      </c>
      <c r="R3941" t="s">
        <v>8316</v>
      </c>
      <c r="S3941" s="17">
        <f t="shared" si="250"/>
        <v>41915.400219907409</v>
      </c>
      <c r="T3941" s="17">
        <f t="shared" si="25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8"/>
        <v>0</v>
      </c>
      <c r="P3942" s="9">
        <f t="shared" si="249"/>
        <v>5.5</v>
      </c>
      <c r="Q3942" s="12" t="s">
        <v>8315</v>
      </c>
      <c r="R3942" t="s">
        <v>8316</v>
      </c>
      <c r="S3942" s="17">
        <f t="shared" si="250"/>
        <v>41961.492488425924</v>
      </c>
      <c r="T3942" s="17">
        <f t="shared" si="25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8"/>
        <v>1</v>
      </c>
      <c r="P3943" s="9">
        <f t="shared" si="249"/>
        <v>25</v>
      </c>
      <c r="Q3943" s="12" t="s">
        <v>8315</v>
      </c>
      <c r="R3943" t="s">
        <v>8316</v>
      </c>
      <c r="S3943" s="17">
        <f t="shared" si="250"/>
        <v>41940.587233796294</v>
      </c>
      <c r="T3943" s="17">
        <f t="shared" si="25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8"/>
        <v>0</v>
      </c>
      <c r="P3944" s="9">
        <f t="shared" si="249"/>
        <v>0</v>
      </c>
      <c r="Q3944" s="12" t="s">
        <v>8315</v>
      </c>
      <c r="R3944" t="s">
        <v>8316</v>
      </c>
      <c r="S3944" s="17">
        <f t="shared" si="250"/>
        <v>42111.904097222221</v>
      </c>
      <c r="T3944" s="17">
        <f t="shared" si="25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8"/>
        <v>36</v>
      </c>
      <c r="P3945" s="9">
        <f t="shared" si="249"/>
        <v>137.08000000000001</v>
      </c>
      <c r="Q3945" s="12" t="s">
        <v>8315</v>
      </c>
      <c r="R3945" t="s">
        <v>8316</v>
      </c>
      <c r="S3945" s="17">
        <f t="shared" si="250"/>
        <v>42279.778564814813</v>
      </c>
      <c r="T3945" s="17">
        <f t="shared" si="25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8"/>
        <v>0</v>
      </c>
      <c r="P3946" s="9">
        <f t="shared" si="249"/>
        <v>0</v>
      </c>
      <c r="Q3946" s="12" t="s">
        <v>8315</v>
      </c>
      <c r="R3946" t="s">
        <v>8316</v>
      </c>
      <c r="S3946" s="17">
        <f t="shared" si="250"/>
        <v>42213.662905092591</v>
      </c>
      <c r="T3946" s="17">
        <f t="shared" si="25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8"/>
        <v>0</v>
      </c>
      <c r="P3947" s="9">
        <f t="shared" si="249"/>
        <v>5</v>
      </c>
      <c r="Q3947" s="12" t="s">
        <v>8315</v>
      </c>
      <c r="R3947" t="s">
        <v>8316</v>
      </c>
      <c r="S3947" s="17">
        <f t="shared" si="250"/>
        <v>42109.801712962959</v>
      </c>
      <c r="T3947" s="17">
        <f t="shared" si="25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8"/>
        <v>3</v>
      </c>
      <c r="P3948" s="9">
        <f t="shared" si="249"/>
        <v>39</v>
      </c>
      <c r="Q3948" s="12" t="s">
        <v>8315</v>
      </c>
      <c r="R3948" t="s">
        <v>8316</v>
      </c>
      <c r="S3948" s="17">
        <f t="shared" si="250"/>
        <v>42031.833587962959</v>
      </c>
      <c r="T3948" s="17">
        <f t="shared" si="25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8"/>
        <v>3</v>
      </c>
      <c r="P3949" s="9">
        <f t="shared" si="249"/>
        <v>50.5</v>
      </c>
      <c r="Q3949" s="12" t="s">
        <v>8315</v>
      </c>
      <c r="R3949" t="s">
        <v>8316</v>
      </c>
      <c r="S3949" s="17">
        <f t="shared" si="250"/>
        <v>42615.142870370371</v>
      </c>
      <c r="T3949" s="17">
        <f t="shared" si="25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8"/>
        <v>0</v>
      </c>
      <c r="P3950" s="9">
        <f t="shared" si="249"/>
        <v>0</v>
      </c>
      <c r="Q3950" s="12" t="s">
        <v>8315</v>
      </c>
      <c r="R3950" t="s">
        <v>8316</v>
      </c>
      <c r="S3950" s="17">
        <f t="shared" si="250"/>
        <v>41829.325497685182</v>
      </c>
      <c r="T3950" s="17">
        <f t="shared" si="25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8"/>
        <v>16</v>
      </c>
      <c r="P3951" s="9">
        <f t="shared" si="249"/>
        <v>49.28</v>
      </c>
      <c r="Q3951" s="12" t="s">
        <v>8315</v>
      </c>
      <c r="R3951" t="s">
        <v>8316</v>
      </c>
      <c r="S3951" s="17">
        <f t="shared" si="250"/>
        <v>42016.120613425926</v>
      </c>
      <c r="T3951" s="17">
        <f t="shared" si="25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8"/>
        <v>1</v>
      </c>
      <c r="P3952" s="9">
        <f t="shared" si="249"/>
        <v>25</v>
      </c>
      <c r="Q3952" s="12" t="s">
        <v>8315</v>
      </c>
      <c r="R3952" t="s">
        <v>8316</v>
      </c>
      <c r="S3952" s="17">
        <f t="shared" si="250"/>
        <v>42439.702314814815</v>
      </c>
      <c r="T3952" s="17">
        <f t="shared" si="25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8"/>
        <v>0</v>
      </c>
      <c r="P3953" s="9">
        <f t="shared" si="249"/>
        <v>1</v>
      </c>
      <c r="Q3953" s="12" t="s">
        <v>8315</v>
      </c>
      <c r="R3953" t="s">
        <v>8316</v>
      </c>
      <c r="S3953" s="17">
        <f t="shared" si="250"/>
        <v>42433.825717592597</v>
      </c>
      <c r="T3953" s="17">
        <f t="shared" si="25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8"/>
        <v>0</v>
      </c>
      <c r="P3954" s="9">
        <f t="shared" si="249"/>
        <v>25</v>
      </c>
      <c r="Q3954" s="12" t="s">
        <v>8315</v>
      </c>
      <c r="R3954" t="s">
        <v>8316</v>
      </c>
      <c r="S3954" s="17">
        <f t="shared" si="250"/>
        <v>42243.790393518517</v>
      </c>
      <c r="T3954" s="17">
        <f t="shared" si="25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8"/>
        <v>0</v>
      </c>
      <c r="P3955" s="9">
        <f t="shared" si="249"/>
        <v>0</v>
      </c>
      <c r="Q3955" s="12" t="s">
        <v>8315</v>
      </c>
      <c r="R3955" t="s">
        <v>8316</v>
      </c>
      <c r="S3955" s="17">
        <f t="shared" si="250"/>
        <v>42550.048449074078</v>
      </c>
      <c r="T3955" s="17">
        <f t="shared" si="25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8"/>
        <v>0</v>
      </c>
      <c r="P3956" s="9">
        <f t="shared" si="249"/>
        <v>0</v>
      </c>
      <c r="Q3956" s="12" t="s">
        <v>8315</v>
      </c>
      <c r="R3956" t="s">
        <v>8316</v>
      </c>
      <c r="S3956" s="17">
        <f t="shared" si="250"/>
        <v>41774.651203703703</v>
      </c>
      <c r="T3956" s="17">
        <f t="shared" si="25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8"/>
        <v>24</v>
      </c>
      <c r="P3957" s="9">
        <f t="shared" si="249"/>
        <v>53.13</v>
      </c>
      <c r="Q3957" s="12" t="s">
        <v>8315</v>
      </c>
      <c r="R3957" t="s">
        <v>8316</v>
      </c>
      <c r="S3957" s="17">
        <f t="shared" si="250"/>
        <v>42306.848854166667</v>
      </c>
      <c r="T3957" s="17">
        <f t="shared" si="25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8"/>
        <v>0</v>
      </c>
      <c r="P3958" s="9">
        <f t="shared" si="249"/>
        <v>0</v>
      </c>
      <c r="Q3958" s="12" t="s">
        <v>8315</v>
      </c>
      <c r="R3958" t="s">
        <v>8316</v>
      </c>
      <c r="S3958" s="17">
        <f t="shared" si="250"/>
        <v>42457.932025462964</v>
      </c>
      <c r="T3958" s="17">
        <f t="shared" si="25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8"/>
        <v>0</v>
      </c>
      <c r="P3959" s="9">
        <f t="shared" si="249"/>
        <v>7</v>
      </c>
      <c r="Q3959" s="12" t="s">
        <v>8315</v>
      </c>
      <c r="R3959" t="s">
        <v>8316</v>
      </c>
      <c r="S3959" s="17">
        <f t="shared" si="250"/>
        <v>42513.976319444439</v>
      </c>
      <c r="T3959" s="17">
        <f t="shared" si="25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8"/>
        <v>32</v>
      </c>
      <c r="P3960" s="9">
        <f t="shared" si="249"/>
        <v>40.06</v>
      </c>
      <c r="Q3960" s="12" t="s">
        <v>8315</v>
      </c>
      <c r="R3960" t="s">
        <v>8316</v>
      </c>
      <c r="S3960" s="17">
        <f t="shared" si="250"/>
        <v>41816.950370370374</v>
      </c>
      <c r="T3960" s="17">
        <f t="shared" si="25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8"/>
        <v>24</v>
      </c>
      <c r="P3961" s="9">
        <f t="shared" si="249"/>
        <v>24.33</v>
      </c>
      <c r="Q3961" s="12" t="s">
        <v>8315</v>
      </c>
      <c r="R3961" t="s">
        <v>8316</v>
      </c>
      <c r="S3961" s="17">
        <f t="shared" si="250"/>
        <v>41880.788842592592</v>
      </c>
      <c r="T3961" s="17">
        <f t="shared" si="25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8"/>
        <v>2</v>
      </c>
      <c r="P3962" s="9">
        <f t="shared" si="249"/>
        <v>11.25</v>
      </c>
      <c r="Q3962" s="12" t="s">
        <v>8315</v>
      </c>
      <c r="R3962" t="s">
        <v>8316</v>
      </c>
      <c r="S3962" s="17">
        <f t="shared" si="250"/>
        <v>42342.845555555556</v>
      </c>
      <c r="T3962" s="17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8"/>
        <v>0</v>
      </c>
      <c r="P3963" s="9">
        <f t="shared" si="249"/>
        <v>10.5</v>
      </c>
      <c r="Q3963" s="12" t="s">
        <v>8315</v>
      </c>
      <c r="R3963" t="s">
        <v>8316</v>
      </c>
      <c r="S3963" s="17">
        <f t="shared" si="250"/>
        <v>41745.891319444447</v>
      </c>
      <c r="T3963" s="17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8"/>
        <v>3</v>
      </c>
      <c r="P3964" s="9">
        <f t="shared" si="249"/>
        <v>15</v>
      </c>
      <c r="Q3964" s="12" t="s">
        <v>8315</v>
      </c>
      <c r="R3964" t="s">
        <v>8316</v>
      </c>
      <c r="S3964" s="17">
        <f t="shared" si="250"/>
        <v>42311.621458333335</v>
      </c>
      <c r="T3964" s="17">
        <f t="shared" si="25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8"/>
        <v>0</v>
      </c>
      <c r="P3965" s="9">
        <f t="shared" si="249"/>
        <v>0</v>
      </c>
      <c r="Q3965" s="12" t="s">
        <v>8315</v>
      </c>
      <c r="R3965" t="s">
        <v>8316</v>
      </c>
      <c r="S3965" s="17">
        <f t="shared" si="250"/>
        <v>42296.154131944444</v>
      </c>
      <c r="T3965" s="17">
        <f t="shared" si="25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8"/>
        <v>6</v>
      </c>
      <c r="P3966" s="9">
        <f t="shared" si="249"/>
        <v>42</v>
      </c>
      <c r="Q3966" s="12" t="s">
        <v>8315</v>
      </c>
      <c r="R3966" t="s">
        <v>8316</v>
      </c>
      <c r="S3966" s="17">
        <f t="shared" si="250"/>
        <v>42053.722060185188</v>
      </c>
      <c r="T3966" s="17">
        <f t="shared" si="25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8"/>
        <v>14</v>
      </c>
      <c r="P3967" s="9">
        <f t="shared" si="249"/>
        <v>71.25</v>
      </c>
      <c r="Q3967" s="12" t="s">
        <v>8315</v>
      </c>
      <c r="R3967" t="s">
        <v>8316</v>
      </c>
      <c r="S3967" s="17">
        <f t="shared" si="250"/>
        <v>42414.235879629632</v>
      </c>
      <c r="T3967" s="17">
        <f t="shared" si="25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8"/>
        <v>1</v>
      </c>
      <c r="P3968" s="9">
        <f t="shared" si="249"/>
        <v>22.5</v>
      </c>
      <c r="Q3968" s="12" t="s">
        <v>8315</v>
      </c>
      <c r="R3968" t="s">
        <v>8316</v>
      </c>
      <c r="S3968" s="17">
        <f t="shared" si="250"/>
        <v>41801.711550925924</v>
      </c>
      <c r="T3968" s="17">
        <f t="shared" si="25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8"/>
        <v>24</v>
      </c>
      <c r="P3969" s="9">
        <f t="shared" si="249"/>
        <v>41</v>
      </c>
      <c r="Q3969" s="12" t="s">
        <v>8315</v>
      </c>
      <c r="R3969" t="s">
        <v>8316</v>
      </c>
      <c r="S3969" s="17">
        <f t="shared" si="250"/>
        <v>42770.290590277778</v>
      </c>
      <c r="T3969" s="17">
        <f t="shared" si="25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52">ROUND(E3970/D3970*100,0)</f>
        <v>11</v>
      </c>
      <c r="P3970" s="9">
        <f t="shared" si="249"/>
        <v>47.91</v>
      </c>
      <c r="Q3970" s="12" t="s">
        <v>8315</v>
      </c>
      <c r="R3970" t="s">
        <v>8316</v>
      </c>
      <c r="S3970" s="17">
        <f t="shared" si="250"/>
        <v>42452.815659722226</v>
      </c>
      <c r="T3970" s="17">
        <f t="shared" si="25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52"/>
        <v>7</v>
      </c>
      <c r="P3971" s="9">
        <f t="shared" ref="P3971:P4034" si="253">IFERROR(ROUND(E3971/L3971,2),0)</f>
        <v>35.17</v>
      </c>
      <c r="Q3971" s="12" t="s">
        <v>8315</v>
      </c>
      <c r="R3971" t="s">
        <v>8316</v>
      </c>
      <c r="S3971" s="17">
        <f t="shared" ref="S3971:S4034" si="254">(((J3971/60)/60)/24)+DATE(1970,1,1)</f>
        <v>42601.854699074072</v>
      </c>
      <c r="T3971" s="17">
        <f t="shared" ref="T3971:T4034" si="25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52"/>
        <v>0</v>
      </c>
      <c r="P3972" s="9">
        <f t="shared" si="253"/>
        <v>5.5</v>
      </c>
      <c r="Q3972" s="12" t="s">
        <v>8315</v>
      </c>
      <c r="R3972" t="s">
        <v>8316</v>
      </c>
      <c r="S3972" s="17">
        <f t="shared" si="254"/>
        <v>42447.863553240735</v>
      </c>
      <c r="T3972" s="17">
        <f t="shared" si="25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52"/>
        <v>1</v>
      </c>
      <c r="P3973" s="9">
        <f t="shared" si="253"/>
        <v>22.67</v>
      </c>
      <c r="Q3973" s="12" t="s">
        <v>8315</v>
      </c>
      <c r="R3973" t="s">
        <v>8316</v>
      </c>
      <c r="S3973" s="17">
        <f t="shared" si="254"/>
        <v>41811.536180555559</v>
      </c>
      <c r="T3973" s="17">
        <f t="shared" si="25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52"/>
        <v>21</v>
      </c>
      <c r="P3974" s="9">
        <f t="shared" si="253"/>
        <v>26.38</v>
      </c>
      <c r="Q3974" s="12" t="s">
        <v>8315</v>
      </c>
      <c r="R3974" t="s">
        <v>8316</v>
      </c>
      <c r="S3974" s="17">
        <f t="shared" si="254"/>
        <v>41981.067523148144</v>
      </c>
      <c r="T3974" s="17">
        <f t="shared" si="25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52"/>
        <v>78</v>
      </c>
      <c r="P3975" s="9">
        <f t="shared" si="253"/>
        <v>105.54</v>
      </c>
      <c r="Q3975" s="12" t="s">
        <v>8315</v>
      </c>
      <c r="R3975" t="s">
        <v>8316</v>
      </c>
      <c r="S3975" s="17">
        <f t="shared" si="254"/>
        <v>42469.68414351852</v>
      </c>
      <c r="T3975" s="17">
        <f t="shared" si="25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52"/>
        <v>32</v>
      </c>
      <c r="P3976" s="9">
        <f t="shared" si="253"/>
        <v>29.09</v>
      </c>
      <c r="Q3976" s="12" t="s">
        <v>8315</v>
      </c>
      <c r="R3976" t="s">
        <v>8316</v>
      </c>
      <c r="S3976" s="17">
        <f t="shared" si="254"/>
        <v>42493.546851851846</v>
      </c>
      <c r="T3976" s="17">
        <f t="shared" si="25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52"/>
        <v>0</v>
      </c>
      <c r="P3977" s="9">
        <f t="shared" si="253"/>
        <v>0</v>
      </c>
      <c r="Q3977" s="12" t="s">
        <v>8315</v>
      </c>
      <c r="R3977" t="s">
        <v>8316</v>
      </c>
      <c r="S3977" s="17">
        <f t="shared" si="254"/>
        <v>42534.866875</v>
      </c>
      <c r="T3977" s="17">
        <f t="shared" si="25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52"/>
        <v>48</v>
      </c>
      <c r="P3978" s="9">
        <f t="shared" si="253"/>
        <v>62</v>
      </c>
      <c r="Q3978" s="12" t="s">
        <v>8315</v>
      </c>
      <c r="R3978" t="s">
        <v>8316</v>
      </c>
      <c r="S3978" s="17">
        <f t="shared" si="254"/>
        <v>41830.858344907407</v>
      </c>
      <c r="T3978" s="17">
        <f t="shared" si="25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52"/>
        <v>1</v>
      </c>
      <c r="P3979" s="9">
        <f t="shared" si="253"/>
        <v>217.5</v>
      </c>
      <c r="Q3979" s="12" t="s">
        <v>8315</v>
      </c>
      <c r="R3979" t="s">
        <v>8316</v>
      </c>
      <c r="S3979" s="17">
        <f t="shared" si="254"/>
        <v>42543.788564814815</v>
      </c>
      <c r="T3979" s="17">
        <f t="shared" si="25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52"/>
        <v>11</v>
      </c>
      <c r="P3980" s="9">
        <f t="shared" si="253"/>
        <v>26.75</v>
      </c>
      <c r="Q3980" s="12" t="s">
        <v>8315</v>
      </c>
      <c r="R3980" t="s">
        <v>8316</v>
      </c>
      <c r="S3980" s="17">
        <f t="shared" si="254"/>
        <v>41975.642974537041</v>
      </c>
      <c r="T3980" s="17">
        <f t="shared" si="25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2"/>
        <v>2</v>
      </c>
      <c r="P3981" s="9">
        <f t="shared" si="253"/>
        <v>18.329999999999998</v>
      </c>
      <c r="Q3981" s="12" t="s">
        <v>8315</v>
      </c>
      <c r="R3981" t="s">
        <v>8316</v>
      </c>
      <c r="S3981" s="17">
        <f t="shared" si="254"/>
        <v>42069.903437500005</v>
      </c>
      <c r="T3981" s="17">
        <f t="shared" si="25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52"/>
        <v>18</v>
      </c>
      <c r="P3982" s="9">
        <f t="shared" si="253"/>
        <v>64.290000000000006</v>
      </c>
      <c r="Q3982" s="12" t="s">
        <v>8315</v>
      </c>
      <c r="R3982" t="s">
        <v>8316</v>
      </c>
      <c r="S3982" s="17">
        <f t="shared" si="254"/>
        <v>41795.598923611113</v>
      </c>
      <c r="T3982" s="17">
        <f t="shared" si="25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52"/>
        <v>4</v>
      </c>
      <c r="P3983" s="9">
        <f t="shared" si="253"/>
        <v>175</v>
      </c>
      <c r="Q3983" s="12" t="s">
        <v>8315</v>
      </c>
      <c r="R3983" t="s">
        <v>8316</v>
      </c>
      <c r="S3983" s="17">
        <f t="shared" si="254"/>
        <v>42508.179965277777</v>
      </c>
      <c r="T3983" s="17">
        <f t="shared" si="25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2"/>
        <v>20</v>
      </c>
      <c r="P3984" s="9">
        <f t="shared" si="253"/>
        <v>34</v>
      </c>
      <c r="Q3984" s="12" t="s">
        <v>8315</v>
      </c>
      <c r="R3984" t="s">
        <v>8316</v>
      </c>
      <c r="S3984" s="17">
        <f t="shared" si="254"/>
        <v>42132.809953703705</v>
      </c>
      <c r="T3984" s="17">
        <f t="shared" si="25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52"/>
        <v>35</v>
      </c>
      <c r="P3985" s="9">
        <f t="shared" si="253"/>
        <v>84.28</v>
      </c>
      <c r="Q3985" s="12" t="s">
        <v>8315</v>
      </c>
      <c r="R3985" t="s">
        <v>8316</v>
      </c>
      <c r="S3985" s="17">
        <f t="shared" si="254"/>
        <v>41747.86986111111</v>
      </c>
      <c r="T3985" s="17">
        <f t="shared" si="25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2"/>
        <v>6</v>
      </c>
      <c r="P3986" s="9">
        <f t="shared" si="253"/>
        <v>9.5</v>
      </c>
      <c r="Q3986" s="12" t="s">
        <v>8315</v>
      </c>
      <c r="R3986" t="s">
        <v>8316</v>
      </c>
      <c r="S3986" s="17">
        <f t="shared" si="254"/>
        <v>41920.963472222218</v>
      </c>
      <c r="T3986" s="17">
        <f t="shared" si="25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52"/>
        <v>32</v>
      </c>
      <c r="P3987" s="9">
        <f t="shared" si="253"/>
        <v>33.74</v>
      </c>
      <c r="Q3987" s="12" t="s">
        <v>8315</v>
      </c>
      <c r="R3987" t="s">
        <v>8316</v>
      </c>
      <c r="S3987" s="17">
        <f t="shared" si="254"/>
        <v>42399.707407407404</v>
      </c>
      <c r="T3987" s="17">
        <f t="shared" si="25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2"/>
        <v>10</v>
      </c>
      <c r="P3988" s="9">
        <f t="shared" si="253"/>
        <v>37.54</v>
      </c>
      <c r="Q3988" s="12" t="s">
        <v>8315</v>
      </c>
      <c r="R3988" t="s">
        <v>8316</v>
      </c>
      <c r="S3988" s="17">
        <f t="shared" si="254"/>
        <v>42467.548541666663</v>
      </c>
      <c r="T3988" s="17">
        <f t="shared" si="25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2"/>
        <v>38</v>
      </c>
      <c r="P3989" s="9">
        <f t="shared" si="253"/>
        <v>11.62</v>
      </c>
      <c r="Q3989" s="12" t="s">
        <v>8315</v>
      </c>
      <c r="R3989" t="s">
        <v>8316</v>
      </c>
      <c r="S3989" s="17">
        <f t="shared" si="254"/>
        <v>41765.92465277778</v>
      </c>
      <c r="T3989" s="17">
        <f t="shared" si="25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52"/>
        <v>2</v>
      </c>
      <c r="P3990" s="9">
        <f t="shared" si="253"/>
        <v>8</v>
      </c>
      <c r="Q3990" s="12" t="s">
        <v>8315</v>
      </c>
      <c r="R3990" t="s">
        <v>8316</v>
      </c>
      <c r="S3990" s="17">
        <f t="shared" si="254"/>
        <v>42230.08116898148</v>
      </c>
      <c r="T3990" s="17">
        <f t="shared" si="25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52"/>
        <v>0</v>
      </c>
      <c r="P3991" s="9">
        <f t="shared" si="253"/>
        <v>0</v>
      </c>
      <c r="Q3991" s="12" t="s">
        <v>8315</v>
      </c>
      <c r="R3991" t="s">
        <v>8316</v>
      </c>
      <c r="S3991" s="17">
        <f t="shared" si="254"/>
        <v>42286.749780092592</v>
      </c>
      <c r="T3991" s="17">
        <f t="shared" si="25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2"/>
        <v>4</v>
      </c>
      <c r="P3992" s="9">
        <f t="shared" si="253"/>
        <v>23</v>
      </c>
      <c r="Q3992" s="12" t="s">
        <v>8315</v>
      </c>
      <c r="R3992" t="s">
        <v>8316</v>
      </c>
      <c r="S3992" s="17">
        <f t="shared" si="254"/>
        <v>42401.672372685185</v>
      </c>
      <c r="T3992" s="17">
        <f t="shared" si="25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52"/>
        <v>20</v>
      </c>
      <c r="P3993" s="9">
        <f t="shared" si="253"/>
        <v>100</v>
      </c>
      <c r="Q3993" s="12" t="s">
        <v>8315</v>
      </c>
      <c r="R3993" t="s">
        <v>8316</v>
      </c>
      <c r="S3993" s="17">
        <f t="shared" si="254"/>
        <v>42125.644467592589</v>
      </c>
      <c r="T3993" s="17">
        <f t="shared" si="25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52"/>
        <v>5</v>
      </c>
      <c r="P3994" s="9">
        <f t="shared" si="253"/>
        <v>60.11</v>
      </c>
      <c r="Q3994" s="12" t="s">
        <v>8315</v>
      </c>
      <c r="R3994" t="s">
        <v>8316</v>
      </c>
      <c r="S3994" s="17">
        <f t="shared" si="254"/>
        <v>42289.94049768518</v>
      </c>
      <c r="T3994" s="17">
        <f t="shared" si="25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52"/>
        <v>0</v>
      </c>
      <c r="P3995" s="9">
        <f t="shared" si="253"/>
        <v>3</v>
      </c>
      <c r="Q3995" s="12" t="s">
        <v>8315</v>
      </c>
      <c r="R3995" t="s">
        <v>8316</v>
      </c>
      <c r="S3995" s="17">
        <f t="shared" si="254"/>
        <v>42107.864722222221</v>
      </c>
      <c r="T3995" s="17">
        <f t="shared" si="25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52"/>
        <v>0</v>
      </c>
      <c r="P3996" s="9">
        <f t="shared" si="253"/>
        <v>5</v>
      </c>
      <c r="Q3996" s="12" t="s">
        <v>8315</v>
      </c>
      <c r="R3996" t="s">
        <v>8316</v>
      </c>
      <c r="S3996" s="17">
        <f t="shared" si="254"/>
        <v>41809.389930555553</v>
      </c>
      <c r="T3996" s="17">
        <f t="shared" si="25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2"/>
        <v>35</v>
      </c>
      <c r="P3997" s="9">
        <f t="shared" si="253"/>
        <v>17.5</v>
      </c>
      <c r="Q3997" s="12" t="s">
        <v>8315</v>
      </c>
      <c r="R3997" t="s">
        <v>8316</v>
      </c>
      <c r="S3997" s="17">
        <f t="shared" si="254"/>
        <v>42019.683761574073</v>
      </c>
      <c r="T3997" s="17">
        <f t="shared" si="25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52"/>
        <v>17</v>
      </c>
      <c r="P3998" s="9">
        <f t="shared" si="253"/>
        <v>29.24</v>
      </c>
      <c r="Q3998" s="12" t="s">
        <v>8315</v>
      </c>
      <c r="R3998" t="s">
        <v>8316</v>
      </c>
      <c r="S3998" s="17">
        <f t="shared" si="254"/>
        <v>41950.26694444444</v>
      </c>
      <c r="T3998" s="17">
        <f t="shared" si="25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2"/>
        <v>0</v>
      </c>
      <c r="P3999" s="9">
        <f t="shared" si="253"/>
        <v>0</v>
      </c>
      <c r="Q3999" s="12" t="s">
        <v>8315</v>
      </c>
      <c r="R3999" t="s">
        <v>8316</v>
      </c>
      <c r="S3999" s="17">
        <f t="shared" si="254"/>
        <v>42069.391446759255</v>
      </c>
      <c r="T3999" s="17">
        <f t="shared" si="25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52"/>
        <v>57</v>
      </c>
      <c r="P4000" s="9">
        <f t="shared" si="253"/>
        <v>59.58</v>
      </c>
      <c r="Q4000" s="12" t="s">
        <v>8315</v>
      </c>
      <c r="R4000" t="s">
        <v>8316</v>
      </c>
      <c r="S4000" s="17">
        <f t="shared" si="254"/>
        <v>42061.963263888887</v>
      </c>
      <c r="T4000" s="17">
        <f t="shared" si="25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52"/>
        <v>17</v>
      </c>
      <c r="P4001" s="9">
        <f t="shared" si="253"/>
        <v>82.57</v>
      </c>
      <c r="Q4001" s="12" t="s">
        <v>8315</v>
      </c>
      <c r="R4001" t="s">
        <v>8316</v>
      </c>
      <c r="S4001" s="17">
        <f t="shared" si="254"/>
        <v>41842.828680555554</v>
      </c>
      <c r="T4001" s="17">
        <f t="shared" si="25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52"/>
        <v>0</v>
      </c>
      <c r="P4002" s="9">
        <f t="shared" si="253"/>
        <v>10</v>
      </c>
      <c r="Q4002" s="12" t="s">
        <v>8315</v>
      </c>
      <c r="R4002" t="s">
        <v>8316</v>
      </c>
      <c r="S4002" s="17">
        <f t="shared" si="254"/>
        <v>42437.64534722222</v>
      </c>
      <c r="T4002" s="17">
        <f t="shared" si="25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2"/>
        <v>38</v>
      </c>
      <c r="P4003" s="9">
        <f t="shared" si="253"/>
        <v>32.36</v>
      </c>
      <c r="Q4003" s="12" t="s">
        <v>8315</v>
      </c>
      <c r="R4003" t="s">
        <v>8316</v>
      </c>
      <c r="S4003" s="17">
        <f t="shared" si="254"/>
        <v>42775.964212962965</v>
      </c>
      <c r="T4003" s="17">
        <f t="shared" si="25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52"/>
        <v>2</v>
      </c>
      <c r="P4004" s="9">
        <f t="shared" si="253"/>
        <v>5.75</v>
      </c>
      <c r="Q4004" s="12" t="s">
        <v>8315</v>
      </c>
      <c r="R4004" t="s">
        <v>8316</v>
      </c>
      <c r="S4004" s="17">
        <f t="shared" si="254"/>
        <v>41879.043530092589</v>
      </c>
      <c r="T4004" s="17">
        <f t="shared" si="25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52"/>
        <v>10</v>
      </c>
      <c r="P4005" s="9">
        <f t="shared" si="253"/>
        <v>100.5</v>
      </c>
      <c r="Q4005" s="12" t="s">
        <v>8315</v>
      </c>
      <c r="R4005" t="s">
        <v>8316</v>
      </c>
      <c r="S4005" s="17">
        <f t="shared" si="254"/>
        <v>42020.587349537032</v>
      </c>
      <c r="T4005" s="17">
        <f t="shared" si="25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52"/>
        <v>0</v>
      </c>
      <c r="P4006" s="9">
        <f t="shared" si="253"/>
        <v>1</v>
      </c>
      <c r="Q4006" s="12" t="s">
        <v>8315</v>
      </c>
      <c r="R4006" t="s">
        <v>8316</v>
      </c>
      <c r="S4006" s="17">
        <f t="shared" si="254"/>
        <v>41890.16269675926</v>
      </c>
      <c r="T4006" s="17">
        <f t="shared" si="25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52"/>
        <v>1</v>
      </c>
      <c r="P4007" s="9">
        <f t="shared" si="253"/>
        <v>20</v>
      </c>
      <c r="Q4007" s="12" t="s">
        <v>8315</v>
      </c>
      <c r="R4007" t="s">
        <v>8316</v>
      </c>
      <c r="S4007" s="17">
        <f t="shared" si="254"/>
        <v>41872.807696759257</v>
      </c>
      <c r="T4007" s="17">
        <f t="shared" si="25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52"/>
        <v>0</v>
      </c>
      <c r="P4008" s="9">
        <f t="shared" si="253"/>
        <v>2</v>
      </c>
      <c r="Q4008" s="12" t="s">
        <v>8315</v>
      </c>
      <c r="R4008" t="s">
        <v>8316</v>
      </c>
      <c r="S4008" s="17">
        <f t="shared" si="254"/>
        <v>42391.772997685184</v>
      </c>
      <c r="T4008" s="17">
        <f t="shared" si="25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52"/>
        <v>0</v>
      </c>
      <c r="P4009" s="9">
        <f t="shared" si="253"/>
        <v>5</v>
      </c>
      <c r="Q4009" s="12" t="s">
        <v>8315</v>
      </c>
      <c r="R4009" t="s">
        <v>8316</v>
      </c>
      <c r="S4009" s="17">
        <f t="shared" si="254"/>
        <v>41848.772928240738</v>
      </c>
      <c r="T4009" s="17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2"/>
        <v>6</v>
      </c>
      <c r="P4010" s="9">
        <f t="shared" si="253"/>
        <v>15</v>
      </c>
      <c r="Q4010" s="12" t="s">
        <v>8315</v>
      </c>
      <c r="R4010" t="s">
        <v>8316</v>
      </c>
      <c r="S4010" s="17">
        <f t="shared" si="254"/>
        <v>42177.964201388888</v>
      </c>
      <c r="T4010" s="17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2"/>
        <v>4</v>
      </c>
      <c r="P4011" s="9">
        <f t="shared" si="253"/>
        <v>25</v>
      </c>
      <c r="Q4011" s="12" t="s">
        <v>8315</v>
      </c>
      <c r="R4011" t="s">
        <v>8316</v>
      </c>
      <c r="S4011" s="17">
        <f t="shared" si="254"/>
        <v>41851.700925925928</v>
      </c>
      <c r="T4011" s="17">
        <f t="shared" si="25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52"/>
        <v>24</v>
      </c>
      <c r="P4012" s="9">
        <f t="shared" si="253"/>
        <v>45.84</v>
      </c>
      <c r="Q4012" s="12" t="s">
        <v>8315</v>
      </c>
      <c r="R4012" t="s">
        <v>8316</v>
      </c>
      <c r="S4012" s="17">
        <f t="shared" si="254"/>
        <v>41921.770439814813</v>
      </c>
      <c r="T4012" s="17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2"/>
        <v>8</v>
      </c>
      <c r="P4013" s="9">
        <f t="shared" si="253"/>
        <v>4.75</v>
      </c>
      <c r="Q4013" s="12" t="s">
        <v>8315</v>
      </c>
      <c r="R4013" t="s">
        <v>8316</v>
      </c>
      <c r="S4013" s="17">
        <f t="shared" si="254"/>
        <v>42002.54488425926</v>
      </c>
      <c r="T4013" s="17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2"/>
        <v>0</v>
      </c>
      <c r="P4014" s="9">
        <f t="shared" si="253"/>
        <v>0</v>
      </c>
      <c r="Q4014" s="12" t="s">
        <v>8315</v>
      </c>
      <c r="R4014" t="s">
        <v>8316</v>
      </c>
      <c r="S4014" s="17">
        <f t="shared" si="254"/>
        <v>42096.544548611113</v>
      </c>
      <c r="T4014" s="17">
        <f t="shared" si="25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52"/>
        <v>1</v>
      </c>
      <c r="P4015" s="9">
        <f t="shared" si="253"/>
        <v>13</v>
      </c>
      <c r="Q4015" s="12" t="s">
        <v>8315</v>
      </c>
      <c r="R4015" t="s">
        <v>8316</v>
      </c>
      <c r="S4015" s="17">
        <f t="shared" si="254"/>
        <v>42021.301192129627</v>
      </c>
      <c r="T4015" s="17">
        <f t="shared" si="25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2"/>
        <v>0</v>
      </c>
      <c r="P4016" s="9">
        <f t="shared" si="253"/>
        <v>0</v>
      </c>
      <c r="Q4016" s="12" t="s">
        <v>8315</v>
      </c>
      <c r="R4016" t="s">
        <v>8316</v>
      </c>
      <c r="S4016" s="17">
        <f t="shared" si="254"/>
        <v>42419.246168981481</v>
      </c>
      <c r="T4016" s="17">
        <f t="shared" si="25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52"/>
        <v>0</v>
      </c>
      <c r="P4017" s="9">
        <f t="shared" si="253"/>
        <v>1</v>
      </c>
      <c r="Q4017" s="12" t="s">
        <v>8315</v>
      </c>
      <c r="R4017" t="s">
        <v>8316</v>
      </c>
      <c r="S4017" s="17">
        <f t="shared" si="254"/>
        <v>42174.780821759254</v>
      </c>
      <c r="T4017" s="17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2"/>
        <v>14</v>
      </c>
      <c r="P4018" s="9">
        <f t="shared" si="253"/>
        <v>10</v>
      </c>
      <c r="Q4018" s="12" t="s">
        <v>8315</v>
      </c>
      <c r="R4018" t="s">
        <v>8316</v>
      </c>
      <c r="S4018" s="17">
        <f t="shared" si="254"/>
        <v>41869.872685185182</v>
      </c>
      <c r="T4018" s="17">
        <f t="shared" si="25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52"/>
        <v>1</v>
      </c>
      <c r="P4019" s="9">
        <f t="shared" si="253"/>
        <v>52.5</v>
      </c>
      <c r="Q4019" s="12" t="s">
        <v>8315</v>
      </c>
      <c r="R4019" t="s">
        <v>8316</v>
      </c>
      <c r="S4019" s="17">
        <f t="shared" si="254"/>
        <v>41856.672152777777</v>
      </c>
      <c r="T4019" s="17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2"/>
        <v>9</v>
      </c>
      <c r="P4020" s="9">
        <f t="shared" si="253"/>
        <v>32.5</v>
      </c>
      <c r="Q4020" s="12" t="s">
        <v>8315</v>
      </c>
      <c r="R4020" t="s">
        <v>8316</v>
      </c>
      <c r="S4020" s="17">
        <f t="shared" si="254"/>
        <v>42620.91097222222</v>
      </c>
      <c r="T4020" s="17">
        <f t="shared" si="25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52"/>
        <v>1</v>
      </c>
      <c r="P4021" s="9">
        <f t="shared" si="253"/>
        <v>7.25</v>
      </c>
      <c r="Q4021" s="12" t="s">
        <v>8315</v>
      </c>
      <c r="R4021" t="s">
        <v>8316</v>
      </c>
      <c r="S4021" s="17">
        <f t="shared" si="254"/>
        <v>42417.675879629634</v>
      </c>
      <c r="T4021" s="17">
        <f t="shared" si="25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52"/>
        <v>17</v>
      </c>
      <c r="P4022" s="9">
        <f t="shared" si="253"/>
        <v>33.33</v>
      </c>
      <c r="Q4022" s="12" t="s">
        <v>8315</v>
      </c>
      <c r="R4022" t="s">
        <v>8316</v>
      </c>
      <c r="S4022" s="17">
        <f t="shared" si="254"/>
        <v>42057.190960648149</v>
      </c>
      <c r="T4022" s="17">
        <f t="shared" si="25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52"/>
        <v>1</v>
      </c>
      <c r="P4023" s="9">
        <f t="shared" si="253"/>
        <v>62.5</v>
      </c>
      <c r="Q4023" s="12" t="s">
        <v>8315</v>
      </c>
      <c r="R4023" t="s">
        <v>8316</v>
      </c>
      <c r="S4023" s="17">
        <f t="shared" si="254"/>
        <v>41878.911550925928</v>
      </c>
      <c r="T4023" s="17">
        <f t="shared" si="25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52"/>
        <v>70</v>
      </c>
      <c r="P4024" s="9">
        <f t="shared" si="253"/>
        <v>63.56</v>
      </c>
      <c r="Q4024" s="12" t="s">
        <v>8315</v>
      </c>
      <c r="R4024" t="s">
        <v>8316</v>
      </c>
      <c r="S4024" s="17">
        <f t="shared" si="254"/>
        <v>41990.584108796291</v>
      </c>
      <c r="T4024" s="17">
        <f t="shared" si="25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2"/>
        <v>0</v>
      </c>
      <c r="P4025" s="9">
        <f t="shared" si="253"/>
        <v>0</v>
      </c>
      <c r="Q4025" s="12" t="s">
        <v>8315</v>
      </c>
      <c r="R4025" t="s">
        <v>8316</v>
      </c>
      <c r="S4025" s="17">
        <f t="shared" si="254"/>
        <v>42408.999571759254</v>
      </c>
      <c r="T4025" s="17">
        <f t="shared" si="25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52"/>
        <v>1</v>
      </c>
      <c r="P4026" s="9">
        <f t="shared" si="253"/>
        <v>10</v>
      </c>
      <c r="Q4026" s="12" t="s">
        <v>8315</v>
      </c>
      <c r="R4026" t="s">
        <v>8316</v>
      </c>
      <c r="S4026" s="17">
        <f t="shared" si="254"/>
        <v>42217.670104166667</v>
      </c>
      <c r="T4026" s="17">
        <f t="shared" si="25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2"/>
        <v>5</v>
      </c>
      <c r="P4027" s="9">
        <f t="shared" si="253"/>
        <v>62.5</v>
      </c>
      <c r="Q4027" s="12" t="s">
        <v>8315</v>
      </c>
      <c r="R4027" t="s">
        <v>8316</v>
      </c>
      <c r="S4027" s="17">
        <f t="shared" si="254"/>
        <v>42151.237685185188</v>
      </c>
      <c r="T4027" s="17">
        <f t="shared" si="25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2"/>
        <v>0</v>
      </c>
      <c r="P4028" s="9">
        <f t="shared" si="253"/>
        <v>0</v>
      </c>
      <c r="Q4028" s="12" t="s">
        <v>8315</v>
      </c>
      <c r="R4028" t="s">
        <v>8316</v>
      </c>
      <c r="S4028" s="17">
        <f t="shared" si="254"/>
        <v>42282.655543981484</v>
      </c>
      <c r="T4028" s="17">
        <f t="shared" si="25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52"/>
        <v>7</v>
      </c>
      <c r="P4029" s="9">
        <f t="shared" si="253"/>
        <v>30.71</v>
      </c>
      <c r="Q4029" s="12" t="s">
        <v>8315</v>
      </c>
      <c r="R4029" t="s">
        <v>8316</v>
      </c>
      <c r="S4029" s="17">
        <f t="shared" si="254"/>
        <v>42768.97084490741</v>
      </c>
      <c r="T4029" s="17">
        <f t="shared" si="25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2"/>
        <v>28</v>
      </c>
      <c r="P4030" s="9">
        <f t="shared" si="253"/>
        <v>51</v>
      </c>
      <c r="Q4030" s="12" t="s">
        <v>8315</v>
      </c>
      <c r="R4030" t="s">
        <v>8316</v>
      </c>
      <c r="S4030" s="17">
        <f t="shared" si="254"/>
        <v>41765.938657407409</v>
      </c>
      <c r="T4030" s="17">
        <f t="shared" si="25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2"/>
        <v>0</v>
      </c>
      <c r="P4031" s="9">
        <f t="shared" si="253"/>
        <v>0</v>
      </c>
      <c r="Q4031" s="12" t="s">
        <v>8315</v>
      </c>
      <c r="R4031" t="s">
        <v>8316</v>
      </c>
      <c r="S4031" s="17">
        <f t="shared" si="254"/>
        <v>42322.025115740747</v>
      </c>
      <c r="T4031" s="17">
        <f t="shared" si="25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2"/>
        <v>16</v>
      </c>
      <c r="P4032" s="9">
        <f t="shared" si="253"/>
        <v>66.67</v>
      </c>
      <c r="Q4032" s="12" t="s">
        <v>8315</v>
      </c>
      <c r="R4032" t="s">
        <v>8316</v>
      </c>
      <c r="S4032" s="17">
        <f t="shared" si="254"/>
        <v>42374.655081018514</v>
      </c>
      <c r="T4032" s="17">
        <f t="shared" si="25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2"/>
        <v>0</v>
      </c>
      <c r="P4033" s="9">
        <f t="shared" si="253"/>
        <v>0</v>
      </c>
      <c r="Q4033" s="12" t="s">
        <v>8315</v>
      </c>
      <c r="R4033" t="s">
        <v>8316</v>
      </c>
      <c r="S4033" s="17">
        <f t="shared" si="254"/>
        <v>41941.585231481484</v>
      </c>
      <c r="T4033" s="17">
        <f t="shared" si="25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6">ROUND(E4034/D4034*100,0)</f>
        <v>7</v>
      </c>
      <c r="P4034" s="9">
        <f t="shared" si="253"/>
        <v>59</v>
      </c>
      <c r="Q4034" s="12" t="s">
        <v>8315</v>
      </c>
      <c r="R4034" t="s">
        <v>8316</v>
      </c>
      <c r="S4034" s="17">
        <f t="shared" si="254"/>
        <v>42293.809212962966</v>
      </c>
      <c r="T4034" s="17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6"/>
        <v>26</v>
      </c>
      <c r="P4035" s="9">
        <f t="shared" ref="P4035:P4098" si="257">IFERROR(ROUND(E4035/L4035,2),0)</f>
        <v>65.34</v>
      </c>
      <c r="Q4035" s="12" t="s">
        <v>8315</v>
      </c>
      <c r="R4035" t="s">
        <v>8316</v>
      </c>
      <c r="S4035" s="17">
        <f t="shared" ref="S4035:S4098" si="258">(((J4035/60)/60)/24)+DATE(1970,1,1)</f>
        <v>42614.268796296295</v>
      </c>
      <c r="T4035" s="17">
        <f t="shared" ref="T4035:T4098" si="25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6"/>
        <v>1</v>
      </c>
      <c r="P4036" s="9">
        <f t="shared" si="257"/>
        <v>100</v>
      </c>
      <c r="Q4036" s="12" t="s">
        <v>8315</v>
      </c>
      <c r="R4036" t="s">
        <v>8316</v>
      </c>
      <c r="S4036" s="17">
        <f t="shared" si="258"/>
        <v>42067.947337962964</v>
      </c>
      <c r="T4036" s="17">
        <f t="shared" si="25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6"/>
        <v>37</v>
      </c>
      <c r="P4037" s="9">
        <f t="shared" si="257"/>
        <v>147.4</v>
      </c>
      <c r="Q4037" s="12" t="s">
        <v>8315</v>
      </c>
      <c r="R4037" t="s">
        <v>8316</v>
      </c>
      <c r="S4037" s="17">
        <f t="shared" si="258"/>
        <v>41903.882951388885</v>
      </c>
      <c r="T4037" s="17">
        <f t="shared" si="25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6"/>
        <v>47</v>
      </c>
      <c r="P4038" s="9">
        <f t="shared" si="257"/>
        <v>166.06</v>
      </c>
      <c r="Q4038" s="12" t="s">
        <v>8315</v>
      </c>
      <c r="R4038" t="s">
        <v>8316</v>
      </c>
      <c r="S4038" s="17">
        <f t="shared" si="258"/>
        <v>41804.937083333331</v>
      </c>
      <c r="T4038" s="17">
        <f t="shared" si="25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6"/>
        <v>11</v>
      </c>
      <c r="P4039" s="9">
        <f t="shared" si="257"/>
        <v>40</v>
      </c>
      <c r="Q4039" s="12" t="s">
        <v>8315</v>
      </c>
      <c r="R4039" t="s">
        <v>8316</v>
      </c>
      <c r="S4039" s="17">
        <f t="shared" si="258"/>
        <v>42497.070775462969</v>
      </c>
      <c r="T4039" s="17">
        <f t="shared" si="25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6"/>
        <v>12</v>
      </c>
      <c r="P4040" s="9">
        <f t="shared" si="257"/>
        <v>75.25</v>
      </c>
      <c r="Q4040" s="12" t="s">
        <v>8315</v>
      </c>
      <c r="R4040" t="s">
        <v>8316</v>
      </c>
      <c r="S4040" s="17">
        <f t="shared" si="258"/>
        <v>41869.798726851855</v>
      </c>
      <c r="T4040" s="17">
        <f t="shared" si="25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6"/>
        <v>60</v>
      </c>
      <c r="P4041" s="9">
        <f t="shared" si="257"/>
        <v>60</v>
      </c>
      <c r="Q4041" s="12" t="s">
        <v>8315</v>
      </c>
      <c r="R4041" t="s">
        <v>8316</v>
      </c>
      <c r="S4041" s="17">
        <f t="shared" si="258"/>
        <v>42305.670914351853</v>
      </c>
      <c r="T4041" s="17">
        <f t="shared" si="25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6"/>
        <v>31</v>
      </c>
      <c r="P4042" s="9">
        <f t="shared" si="257"/>
        <v>1250</v>
      </c>
      <c r="Q4042" s="12" t="s">
        <v>8315</v>
      </c>
      <c r="R4042" t="s">
        <v>8316</v>
      </c>
      <c r="S4042" s="17">
        <f t="shared" si="258"/>
        <v>42144.231527777782</v>
      </c>
      <c r="T4042" s="17">
        <f t="shared" si="25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6"/>
        <v>0</v>
      </c>
      <c r="P4043" s="9">
        <f t="shared" si="257"/>
        <v>10.5</v>
      </c>
      <c r="Q4043" s="12" t="s">
        <v>8315</v>
      </c>
      <c r="R4043" t="s">
        <v>8316</v>
      </c>
      <c r="S4043" s="17">
        <f t="shared" si="258"/>
        <v>42559.474004629628</v>
      </c>
      <c r="T4043" s="17">
        <f t="shared" si="25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6"/>
        <v>0</v>
      </c>
      <c r="P4044" s="9">
        <f t="shared" si="257"/>
        <v>7</v>
      </c>
      <c r="Q4044" s="12" t="s">
        <v>8315</v>
      </c>
      <c r="R4044" t="s">
        <v>8316</v>
      </c>
      <c r="S4044" s="17">
        <f t="shared" si="258"/>
        <v>41995.084074074075</v>
      </c>
      <c r="T4044" s="17">
        <f t="shared" si="25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6"/>
        <v>0</v>
      </c>
      <c r="P4045" s="9">
        <f t="shared" si="257"/>
        <v>0</v>
      </c>
      <c r="Q4045" s="12" t="s">
        <v>8315</v>
      </c>
      <c r="R4045" t="s">
        <v>8316</v>
      </c>
      <c r="S4045" s="17">
        <f t="shared" si="258"/>
        <v>41948.957465277781</v>
      </c>
      <c r="T4045" s="17">
        <f t="shared" si="25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6"/>
        <v>38</v>
      </c>
      <c r="P4046" s="9">
        <f t="shared" si="257"/>
        <v>56.25</v>
      </c>
      <c r="Q4046" s="12" t="s">
        <v>8315</v>
      </c>
      <c r="R4046" t="s">
        <v>8316</v>
      </c>
      <c r="S4046" s="17">
        <f t="shared" si="258"/>
        <v>42074.219699074078</v>
      </c>
      <c r="T4046" s="17">
        <f t="shared" si="25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6"/>
        <v>0</v>
      </c>
      <c r="P4047" s="9">
        <f t="shared" si="257"/>
        <v>1</v>
      </c>
      <c r="Q4047" s="12" t="s">
        <v>8315</v>
      </c>
      <c r="R4047" t="s">
        <v>8316</v>
      </c>
      <c r="S4047" s="17">
        <f t="shared" si="258"/>
        <v>41842.201261574075</v>
      </c>
      <c r="T4047" s="17">
        <f t="shared" si="25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6"/>
        <v>8</v>
      </c>
      <c r="P4048" s="9">
        <f t="shared" si="257"/>
        <v>38.33</v>
      </c>
      <c r="Q4048" s="12" t="s">
        <v>8315</v>
      </c>
      <c r="R4048" t="s">
        <v>8316</v>
      </c>
      <c r="S4048" s="17">
        <f t="shared" si="258"/>
        <v>41904.650578703702</v>
      </c>
      <c r="T4048" s="17">
        <f t="shared" si="25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6"/>
        <v>2</v>
      </c>
      <c r="P4049" s="9">
        <f t="shared" si="257"/>
        <v>27.5</v>
      </c>
      <c r="Q4049" s="12" t="s">
        <v>8315</v>
      </c>
      <c r="R4049" t="s">
        <v>8316</v>
      </c>
      <c r="S4049" s="17">
        <f t="shared" si="258"/>
        <v>41991.022488425922</v>
      </c>
      <c r="T4049" s="17">
        <f t="shared" si="2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6"/>
        <v>18</v>
      </c>
      <c r="P4050" s="9">
        <f t="shared" si="257"/>
        <v>32.979999999999997</v>
      </c>
      <c r="Q4050" s="12" t="s">
        <v>8315</v>
      </c>
      <c r="R4050" t="s">
        <v>8316</v>
      </c>
      <c r="S4050" s="17">
        <f t="shared" si="258"/>
        <v>42436.509108796294</v>
      </c>
      <c r="T4050" s="17">
        <f t="shared" si="25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6"/>
        <v>0</v>
      </c>
      <c r="P4051" s="9">
        <f t="shared" si="257"/>
        <v>16</v>
      </c>
      <c r="Q4051" s="12" t="s">
        <v>8315</v>
      </c>
      <c r="R4051" t="s">
        <v>8316</v>
      </c>
      <c r="S4051" s="17">
        <f t="shared" si="258"/>
        <v>42169.958506944444</v>
      </c>
      <c r="T4051" s="17">
        <f t="shared" si="25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6"/>
        <v>0</v>
      </c>
      <c r="P4052" s="9">
        <f t="shared" si="257"/>
        <v>1</v>
      </c>
      <c r="Q4052" s="12" t="s">
        <v>8315</v>
      </c>
      <c r="R4052" t="s">
        <v>8316</v>
      </c>
      <c r="S4052" s="17">
        <f t="shared" si="258"/>
        <v>41905.636469907404</v>
      </c>
      <c r="T4052" s="17">
        <f t="shared" si="25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6"/>
        <v>0</v>
      </c>
      <c r="P4053" s="9">
        <f t="shared" si="257"/>
        <v>0</v>
      </c>
      <c r="Q4053" s="12" t="s">
        <v>8315</v>
      </c>
      <c r="R4053" t="s">
        <v>8316</v>
      </c>
      <c r="S4053" s="17">
        <f t="shared" si="258"/>
        <v>41761.810150462967</v>
      </c>
      <c r="T4053" s="17">
        <f t="shared" si="25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6"/>
        <v>38</v>
      </c>
      <c r="P4054" s="9">
        <f t="shared" si="257"/>
        <v>86.62</v>
      </c>
      <c r="Q4054" s="12" t="s">
        <v>8315</v>
      </c>
      <c r="R4054" t="s">
        <v>8316</v>
      </c>
      <c r="S4054" s="17">
        <f t="shared" si="258"/>
        <v>41865.878657407404</v>
      </c>
      <c r="T4054" s="17">
        <f t="shared" si="2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6"/>
        <v>22</v>
      </c>
      <c r="P4055" s="9">
        <f t="shared" si="257"/>
        <v>55</v>
      </c>
      <c r="Q4055" s="12" t="s">
        <v>8315</v>
      </c>
      <c r="R4055" t="s">
        <v>8316</v>
      </c>
      <c r="S4055" s="17">
        <f t="shared" si="258"/>
        <v>41928.690138888887</v>
      </c>
      <c r="T4055" s="17">
        <f t="shared" si="25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6"/>
        <v>0</v>
      </c>
      <c r="P4056" s="9">
        <f t="shared" si="257"/>
        <v>0</v>
      </c>
      <c r="Q4056" s="12" t="s">
        <v>8315</v>
      </c>
      <c r="R4056" t="s">
        <v>8316</v>
      </c>
      <c r="S4056" s="17">
        <f t="shared" si="258"/>
        <v>42613.841261574074</v>
      </c>
      <c r="T4056" s="17">
        <f t="shared" si="2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6"/>
        <v>18</v>
      </c>
      <c r="P4057" s="9">
        <f t="shared" si="257"/>
        <v>41.95</v>
      </c>
      <c r="Q4057" s="12" t="s">
        <v>8315</v>
      </c>
      <c r="R4057" t="s">
        <v>8316</v>
      </c>
      <c r="S4057" s="17">
        <f t="shared" si="258"/>
        <v>41779.648506944446</v>
      </c>
      <c r="T4057" s="17">
        <f t="shared" si="25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6"/>
        <v>53</v>
      </c>
      <c r="P4058" s="9">
        <f t="shared" si="257"/>
        <v>88.33</v>
      </c>
      <c r="Q4058" s="12" t="s">
        <v>8315</v>
      </c>
      <c r="R4058" t="s">
        <v>8316</v>
      </c>
      <c r="S4058" s="17">
        <f t="shared" si="258"/>
        <v>42534.933321759265</v>
      </c>
      <c r="T4058" s="17">
        <f t="shared" si="2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6"/>
        <v>22</v>
      </c>
      <c r="P4059" s="9">
        <f t="shared" si="257"/>
        <v>129.16999999999999</v>
      </c>
      <c r="Q4059" s="12" t="s">
        <v>8315</v>
      </c>
      <c r="R4059" t="s">
        <v>8316</v>
      </c>
      <c r="S4059" s="17">
        <f t="shared" si="258"/>
        <v>42310.968518518523</v>
      </c>
      <c r="T4059" s="17">
        <f t="shared" si="25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6"/>
        <v>3</v>
      </c>
      <c r="P4060" s="9">
        <f t="shared" si="257"/>
        <v>23.75</v>
      </c>
      <c r="Q4060" s="12" t="s">
        <v>8315</v>
      </c>
      <c r="R4060" t="s">
        <v>8316</v>
      </c>
      <c r="S4060" s="17">
        <f t="shared" si="258"/>
        <v>42446.060694444444</v>
      </c>
      <c r="T4060" s="17">
        <f t="shared" si="25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6"/>
        <v>3</v>
      </c>
      <c r="P4061" s="9">
        <f t="shared" si="257"/>
        <v>35.71</v>
      </c>
      <c r="Q4061" s="12" t="s">
        <v>8315</v>
      </c>
      <c r="R4061" t="s">
        <v>8316</v>
      </c>
      <c r="S4061" s="17">
        <f t="shared" si="258"/>
        <v>41866.640648148146</v>
      </c>
      <c r="T4061" s="17">
        <f t="shared" si="25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6"/>
        <v>3</v>
      </c>
      <c r="P4062" s="9">
        <f t="shared" si="257"/>
        <v>57</v>
      </c>
      <c r="Q4062" s="12" t="s">
        <v>8315</v>
      </c>
      <c r="R4062" t="s">
        <v>8316</v>
      </c>
      <c r="S4062" s="17">
        <f t="shared" si="258"/>
        <v>41779.695092592592</v>
      </c>
      <c r="T4062" s="17">
        <f t="shared" si="25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6"/>
        <v>0</v>
      </c>
      <c r="P4063" s="9">
        <f t="shared" si="257"/>
        <v>0</v>
      </c>
      <c r="Q4063" s="12" t="s">
        <v>8315</v>
      </c>
      <c r="R4063" t="s">
        <v>8316</v>
      </c>
      <c r="S4063" s="17">
        <f t="shared" si="258"/>
        <v>42421.141469907408</v>
      </c>
      <c r="T4063" s="17">
        <f t="shared" si="25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6"/>
        <v>2</v>
      </c>
      <c r="P4064" s="9">
        <f t="shared" si="257"/>
        <v>163.33000000000001</v>
      </c>
      <c r="Q4064" s="12" t="s">
        <v>8315</v>
      </c>
      <c r="R4064" t="s">
        <v>8316</v>
      </c>
      <c r="S4064" s="17">
        <f t="shared" si="258"/>
        <v>42523.739212962959</v>
      </c>
      <c r="T4064" s="17">
        <f t="shared" si="2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6"/>
        <v>1</v>
      </c>
      <c r="P4065" s="9">
        <f t="shared" si="257"/>
        <v>15</v>
      </c>
      <c r="Q4065" s="12" t="s">
        <v>8315</v>
      </c>
      <c r="R4065" t="s">
        <v>8316</v>
      </c>
      <c r="S4065" s="17">
        <f t="shared" si="258"/>
        <v>41787.681527777779</v>
      </c>
      <c r="T4065" s="17">
        <f t="shared" si="25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6"/>
        <v>19</v>
      </c>
      <c r="P4066" s="9">
        <f t="shared" si="257"/>
        <v>64.17</v>
      </c>
      <c r="Q4066" s="12" t="s">
        <v>8315</v>
      </c>
      <c r="R4066" t="s">
        <v>8316</v>
      </c>
      <c r="S4066" s="17">
        <f t="shared" si="258"/>
        <v>42093.588263888887</v>
      </c>
      <c r="T4066" s="17">
        <f t="shared" si="25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6"/>
        <v>1</v>
      </c>
      <c r="P4067" s="9">
        <f t="shared" si="257"/>
        <v>6.75</v>
      </c>
      <c r="Q4067" s="12" t="s">
        <v>8315</v>
      </c>
      <c r="R4067" t="s">
        <v>8316</v>
      </c>
      <c r="S4067" s="17">
        <f t="shared" si="258"/>
        <v>41833.951516203706</v>
      </c>
      <c r="T4067" s="17">
        <f t="shared" si="2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6"/>
        <v>0</v>
      </c>
      <c r="P4068" s="9">
        <f t="shared" si="257"/>
        <v>25</v>
      </c>
      <c r="Q4068" s="12" t="s">
        <v>8315</v>
      </c>
      <c r="R4068" t="s">
        <v>8316</v>
      </c>
      <c r="S4068" s="17">
        <f t="shared" si="258"/>
        <v>42479.039212962962</v>
      </c>
      <c r="T4068" s="17">
        <f t="shared" si="2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6"/>
        <v>61</v>
      </c>
      <c r="P4069" s="9">
        <f t="shared" si="257"/>
        <v>179.12</v>
      </c>
      <c r="Q4069" s="12" t="s">
        <v>8315</v>
      </c>
      <c r="R4069" t="s">
        <v>8316</v>
      </c>
      <c r="S4069" s="17">
        <f t="shared" si="258"/>
        <v>42235.117476851854</v>
      </c>
      <c r="T4069" s="17">
        <f t="shared" si="2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6"/>
        <v>1</v>
      </c>
      <c r="P4070" s="9">
        <f t="shared" si="257"/>
        <v>34.950000000000003</v>
      </c>
      <c r="Q4070" s="12" t="s">
        <v>8315</v>
      </c>
      <c r="R4070" t="s">
        <v>8316</v>
      </c>
      <c r="S4070" s="17">
        <f t="shared" si="258"/>
        <v>42718.963599537034</v>
      </c>
      <c r="T4070" s="17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6"/>
        <v>34</v>
      </c>
      <c r="P4071" s="9">
        <f t="shared" si="257"/>
        <v>33.08</v>
      </c>
      <c r="Q4071" s="12" t="s">
        <v>8315</v>
      </c>
      <c r="R4071" t="s">
        <v>8316</v>
      </c>
      <c r="S4071" s="17">
        <f t="shared" si="258"/>
        <v>42022.661527777775</v>
      </c>
      <c r="T4071" s="17">
        <f t="shared" si="2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6"/>
        <v>17</v>
      </c>
      <c r="P4072" s="9">
        <f t="shared" si="257"/>
        <v>27.5</v>
      </c>
      <c r="Q4072" s="12" t="s">
        <v>8315</v>
      </c>
      <c r="R4072" t="s">
        <v>8316</v>
      </c>
      <c r="S4072" s="17">
        <f t="shared" si="258"/>
        <v>42031.666898148149</v>
      </c>
      <c r="T4072" s="17">
        <f t="shared" si="2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6"/>
        <v>0</v>
      </c>
      <c r="P4073" s="9">
        <f t="shared" si="257"/>
        <v>0</v>
      </c>
      <c r="Q4073" s="12" t="s">
        <v>8315</v>
      </c>
      <c r="R4073" t="s">
        <v>8316</v>
      </c>
      <c r="S4073" s="17">
        <f t="shared" si="258"/>
        <v>42700.804756944446</v>
      </c>
      <c r="T4073" s="17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6"/>
        <v>0</v>
      </c>
      <c r="P4074" s="9">
        <f t="shared" si="257"/>
        <v>2</v>
      </c>
      <c r="Q4074" s="12" t="s">
        <v>8315</v>
      </c>
      <c r="R4074" t="s">
        <v>8316</v>
      </c>
      <c r="S4074" s="17">
        <f t="shared" si="258"/>
        <v>41812.77443287037</v>
      </c>
      <c r="T4074" s="17">
        <f t="shared" si="2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6"/>
        <v>1</v>
      </c>
      <c r="P4075" s="9">
        <f t="shared" si="257"/>
        <v>18.5</v>
      </c>
      <c r="Q4075" s="12" t="s">
        <v>8315</v>
      </c>
      <c r="R4075" t="s">
        <v>8316</v>
      </c>
      <c r="S4075" s="17">
        <f t="shared" si="258"/>
        <v>42078.34520833334</v>
      </c>
      <c r="T4075" s="17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6"/>
        <v>27</v>
      </c>
      <c r="P4076" s="9">
        <f t="shared" si="257"/>
        <v>35</v>
      </c>
      <c r="Q4076" s="12" t="s">
        <v>8315</v>
      </c>
      <c r="R4076" t="s">
        <v>8316</v>
      </c>
      <c r="S4076" s="17">
        <f t="shared" si="258"/>
        <v>42283.552951388891</v>
      </c>
      <c r="T4076" s="17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6"/>
        <v>29</v>
      </c>
      <c r="P4077" s="9">
        <f t="shared" si="257"/>
        <v>44.31</v>
      </c>
      <c r="Q4077" s="12" t="s">
        <v>8315</v>
      </c>
      <c r="R4077" t="s">
        <v>8316</v>
      </c>
      <c r="S4077" s="17">
        <f t="shared" si="258"/>
        <v>41779.045937499999</v>
      </c>
      <c r="T4077" s="17">
        <f t="shared" si="2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6"/>
        <v>0</v>
      </c>
      <c r="P4078" s="9">
        <f t="shared" si="257"/>
        <v>0</v>
      </c>
      <c r="Q4078" s="12" t="s">
        <v>8315</v>
      </c>
      <c r="R4078" t="s">
        <v>8316</v>
      </c>
      <c r="S4078" s="17">
        <f t="shared" si="258"/>
        <v>41905.795706018522</v>
      </c>
      <c r="T4078" s="17">
        <f t="shared" si="2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6"/>
        <v>9</v>
      </c>
      <c r="P4079" s="9">
        <f t="shared" si="257"/>
        <v>222.5</v>
      </c>
      <c r="Q4079" s="12" t="s">
        <v>8315</v>
      </c>
      <c r="R4079" t="s">
        <v>8316</v>
      </c>
      <c r="S4079" s="17">
        <f t="shared" si="258"/>
        <v>42695.7105787037</v>
      </c>
      <c r="T4079" s="17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6"/>
        <v>0</v>
      </c>
      <c r="P4080" s="9">
        <f t="shared" si="257"/>
        <v>0</v>
      </c>
      <c r="Q4080" s="12" t="s">
        <v>8315</v>
      </c>
      <c r="R4080" t="s">
        <v>8316</v>
      </c>
      <c r="S4080" s="17">
        <f t="shared" si="258"/>
        <v>42732.787523148145</v>
      </c>
      <c r="T4080" s="17">
        <f t="shared" si="2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6"/>
        <v>0</v>
      </c>
      <c r="P4081" s="9">
        <f t="shared" si="257"/>
        <v>5</v>
      </c>
      <c r="Q4081" s="12" t="s">
        <v>8315</v>
      </c>
      <c r="R4081" t="s">
        <v>8316</v>
      </c>
      <c r="S4081" s="17">
        <f t="shared" si="258"/>
        <v>42510.938900462963</v>
      </c>
      <c r="T4081" s="17">
        <f t="shared" si="2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6"/>
        <v>0</v>
      </c>
      <c r="P4082" s="9">
        <f t="shared" si="257"/>
        <v>0</v>
      </c>
      <c r="Q4082" s="12" t="s">
        <v>8315</v>
      </c>
      <c r="R4082" t="s">
        <v>8316</v>
      </c>
      <c r="S4082" s="17">
        <f t="shared" si="258"/>
        <v>42511.698101851856</v>
      </c>
      <c r="T4082" s="17">
        <f t="shared" si="2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6"/>
        <v>16</v>
      </c>
      <c r="P4083" s="9">
        <f t="shared" si="257"/>
        <v>29.17</v>
      </c>
      <c r="Q4083" s="12" t="s">
        <v>8315</v>
      </c>
      <c r="R4083" t="s">
        <v>8316</v>
      </c>
      <c r="S4083" s="17">
        <f t="shared" si="258"/>
        <v>42041.581307870365</v>
      </c>
      <c r="T4083" s="17">
        <f t="shared" si="2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6"/>
        <v>2</v>
      </c>
      <c r="P4084" s="9">
        <f t="shared" si="257"/>
        <v>1.5</v>
      </c>
      <c r="Q4084" s="12" t="s">
        <v>8315</v>
      </c>
      <c r="R4084" t="s">
        <v>8316</v>
      </c>
      <c r="S4084" s="17">
        <f t="shared" si="258"/>
        <v>42307.189270833333</v>
      </c>
      <c r="T4084" s="17">
        <f t="shared" si="2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6"/>
        <v>22</v>
      </c>
      <c r="P4085" s="9">
        <f t="shared" si="257"/>
        <v>126.5</v>
      </c>
      <c r="Q4085" s="12" t="s">
        <v>8315</v>
      </c>
      <c r="R4085" t="s">
        <v>8316</v>
      </c>
      <c r="S4085" s="17">
        <f t="shared" si="258"/>
        <v>42353.761759259258</v>
      </c>
      <c r="T4085" s="17">
        <f t="shared" si="2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6"/>
        <v>0</v>
      </c>
      <c r="P4086" s="9">
        <f t="shared" si="257"/>
        <v>10</v>
      </c>
      <c r="Q4086" s="12" t="s">
        <v>8315</v>
      </c>
      <c r="R4086" t="s">
        <v>8316</v>
      </c>
      <c r="S4086" s="17">
        <f t="shared" si="258"/>
        <v>42622.436412037037</v>
      </c>
      <c r="T4086" s="17">
        <f t="shared" si="2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6"/>
        <v>0</v>
      </c>
      <c r="P4087" s="9">
        <f t="shared" si="257"/>
        <v>10</v>
      </c>
      <c r="Q4087" s="12" t="s">
        <v>8315</v>
      </c>
      <c r="R4087" t="s">
        <v>8316</v>
      </c>
      <c r="S4087" s="17">
        <f t="shared" si="258"/>
        <v>42058.603877314818</v>
      </c>
      <c r="T4087" s="17">
        <f t="shared" si="2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6"/>
        <v>5</v>
      </c>
      <c r="P4088" s="9">
        <f t="shared" si="257"/>
        <v>9.4</v>
      </c>
      <c r="Q4088" s="12" t="s">
        <v>8315</v>
      </c>
      <c r="R4088" t="s">
        <v>8316</v>
      </c>
      <c r="S4088" s="17">
        <f t="shared" si="258"/>
        <v>42304.940960648149</v>
      </c>
      <c r="T4088" s="17">
        <f t="shared" si="2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6"/>
        <v>0</v>
      </c>
      <c r="P4089" s="9">
        <f t="shared" si="257"/>
        <v>0</v>
      </c>
      <c r="Q4089" s="12" t="s">
        <v>8315</v>
      </c>
      <c r="R4089" t="s">
        <v>8316</v>
      </c>
      <c r="S4089" s="17">
        <f t="shared" si="258"/>
        <v>42538.742893518516</v>
      </c>
      <c r="T4089" s="17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6"/>
        <v>11</v>
      </c>
      <c r="P4090" s="9">
        <f t="shared" si="257"/>
        <v>72</v>
      </c>
      <c r="Q4090" s="12" t="s">
        <v>8315</v>
      </c>
      <c r="R4090" t="s">
        <v>8316</v>
      </c>
      <c r="S4090" s="17">
        <f t="shared" si="258"/>
        <v>41990.612546296295</v>
      </c>
      <c r="T4090" s="17">
        <f t="shared" si="2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6"/>
        <v>5</v>
      </c>
      <c r="P4091" s="9">
        <f t="shared" si="257"/>
        <v>30</v>
      </c>
      <c r="Q4091" s="12" t="s">
        <v>8315</v>
      </c>
      <c r="R4091" t="s">
        <v>8316</v>
      </c>
      <c r="S4091" s="17">
        <f t="shared" si="258"/>
        <v>42122.732499999998</v>
      </c>
      <c r="T4091" s="17">
        <f t="shared" si="2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6"/>
        <v>3</v>
      </c>
      <c r="P4092" s="9">
        <f t="shared" si="257"/>
        <v>10.67</v>
      </c>
      <c r="Q4092" s="12" t="s">
        <v>8315</v>
      </c>
      <c r="R4092" t="s">
        <v>8316</v>
      </c>
      <c r="S4092" s="17">
        <f t="shared" si="258"/>
        <v>42209.67288194444</v>
      </c>
      <c r="T4092" s="17">
        <f t="shared" si="2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6"/>
        <v>13</v>
      </c>
      <c r="P4093" s="9">
        <f t="shared" si="257"/>
        <v>25.5</v>
      </c>
      <c r="Q4093" s="12" t="s">
        <v>8315</v>
      </c>
      <c r="R4093" t="s">
        <v>8316</v>
      </c>
      <c r="S4093" s="17">
        <f t="shared" si="258"/>
        <v>41990.506377314814</v>
      </c>
      <c r="T4093" s="17">
        <f t="shared" si="2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6"/>
        <v>0</v>
      </c>
      <c r="P4094" s="9">
        <f t="shared" si="257"/>
        <v>20</v>
      </c>
      <c r="Q4094" s="12" t="s">
        <v>8315</v>
      </c>
      <c r="R4094" t="s">
        <v>8316</v>
      </c>
      <c r="S4094" s="17">
        <f t="shared" si="258"/>
        <v>42039.194988425923</v>
      </c>
      <c r="T4094" s="17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6"/>
        <v>2</v>
      </c>
      <c r="P4095" s="9">
        <f t="shared" si="257"/>
        <v>15</v>
      </c>
      <c r="Q4095" s="12" t="s">
        <v>8315</v>
      </c>
      <c r="R4095" t="s">
        <v>8316</v>
      </c>
      <c r="S4095" s="17">
        <f t="shared" si="258"/>
        <v>42178.815891203703</v>
      </c>
      <c r="T4095" s="17">
        <f t="shared" si="2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6"/>
        <v>37</v>
      </c>
      <c r="P4096" s="9">
        <f t="shared" si="257"/>
        <v>91.25</v>
      </c>
      <c r="Q4096" s="12" t="s">
        <v>8315</v>
      </c>
      <c r="R4096" t="s">
        <v>8316</v>
      </c>
      <c r="S4096" s="17">
        <f t="shared" si="258"/>
        <v>41890.086805555555</v>
      </c>
      <c r="T4096" s="17">
        <f t="shared" si="2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6"/>
        <v>3</v>
      </c>
      <c r="P4097" s="9">
        <f t="shared" si="257"/>
        <v>800</v>
      </c>
      <c r="Q4097" s="12" t="s">
        <v>8315</v>
      </c>
      <c r="R4097" t="s">
        <v>8316</v>
      </c>
      <c r="S4097" s="17">
        <f t="shared" si="258"/>
        <v>42693.031828703708</v>
      </c>
      <c r="T4097" s="17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60">ROUND(E4098/D4098*100,0)</f>
        <v>11</v>
      </c>
      <c r="P4098" s="9">
        <f t="shared" si="257"/>
        <v>80</v>
      </c>
      <c r="Q4098" s="12" t="s">
        <v>8315</v>
      </c>
      <c r="R4098" t="s">
        <v>8316</v>
      </c>
      <c r="S4098" s="17">
        <f t="shared" si="258"/>
        <v>42750.530312499999</v>
      </c>
      <c r="T4098" s="17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60"/>
        <v>0</v>
      </c>
      <c r="P4099" s="9">
        <f t="shared" ref="P4099:P4115" si="261">IFERROR(ROUND(E4099/L4099,2),0)</f>
        <v>0</v>
      </c>
      <c r="Q4099" s="12" t="s">
        <v>8315</v>
      </c>
      <c r="R4099" t="s">
        <v>8316</v>
      </c>
      <c r="S4099" s="17">
        <f t="shared" ref="S4099:S4115" si="262">(((J4099/60)/60)/24)+DATE(1970,1,1)</f>
        <v>42344.824502314819</v>
      </c>
      <c r="T4099" s="17">
        <f t="shared" ref="T4099:T4115" si="263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60"/>
        <v>0</v>
      </c>
      <c r="P4100" s="9">
        <f t="shared" si="261"/>
        <v>0</v>
      </c>
      <c r="Q4100" s="12" t="s">
        <v>8315</v>
      </c>
      <c r="R4100" t="s">
        <v>8316</v>
      </c>
      <c r="S4100" s="17">
        <f t="shared" si="262"/>
        <v>42495.722187499996</v>
      </c>
      <c r="T4100" s="17">
        <f t="shared" si="263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60"/>
        <v>1</v>
      </c>
      <c r="P4101" s="9">
        <f t="shared" si="261"/>
        <v>50</v>
      </c>
      <c r="Q4101" s="12" t="s">
        <v>8315</v>
      </c>
      <c r="R4101" t="s">
        <v>8316</v>
      </c>
      <c r="S4101" s="17">
        <f t="shared" si="262"/>
        <v>42570.850381944445</v>
      </c>
      <c r="T4101" s="17">
        <f t="shared" si="263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60"/>
        <v>0</v>
      </c>
      <c r="P4102" s="9">
        <f t="shared" si="261"/>
        <v>0</v>
      </c>
      <c r="Q4102" s="12" t="s">
        <v>8315</v>
      </c>
      <c r="R4102" t="s">
        <v>8316</v>
      </c>
      <c r="S4102" s="17">
        <f t="shared" si="262"/>
        <v>41927.124884259261</v>
      </c>
      <c r="T4102" s="17">
        <f t="shared" si="263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60"/>
        <v>0</v>
      </c>
      <c r="P4103" s="9">
        <f t="shared" si="261"/>
        <v>0</v>
      </c>
      <c r="Q4103" s="12" t="s">
        <v>8315</v>
      </c>
      <c r="R4103" t="s">
        <v>8316</v>
      </c>
      <c r="S4103" s="17">
        <f t="shared" si="262"/>
        <v>42730.903726851851</v>
      </c>
      <c r="T4103" s="17">
        <f t="shared" si="263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60"/>
        <v>27</v>
      </c>
      <c r="P4104" s="9">
        <f t="shared" si="261"/>
        <v>22.83</v>
      </c>
      <c r="Q4104" s="12" t="s">
        <v>8315</v>
      </c>
      <c r="R4104" t="s">
        <v>8316</v>
      </c>
      <c r="S4104" s="17">
        <f t="shared" si="262"/>
        <v>42475.848067129627</v>
      </c>
      <c r="T4104" s="17">
        <f t="shared" si="263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60"/>
        <v>10</v>
      </c>
      <c r="P4105" s="9">
        <f t="shared" si="261"/>
        <v>16.670000000000002</v>
      </c>
      <c r="Q4105" s="12" t="s">
        <v>8315</v>
      </c>
      <c r="R4105" t="s">
        <v>8316</v>
      </c>
      <c r="S4105" s="17">
        <f t="shared" si="262"/>
        <v>42188.83293981482</v>
      </c>
      <c r="T4105" s="17">
        <f t="shared" si="263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60"/>
        <v>21</v>
      </c>
      <c r="P4106" s="9">
        <f t="shared" si="261"/>
        <v>45.79</v>
      </c>
      <c r="Q4106" s="12" t="s">
        <v>8315</v>
      </c>
      <c r="R4106" t="s">
        <v>8316</v>
      </c>
      <c r="S4106" s="17">
        <f t="shared" si="262"/>
        <v>42640.278171296297</v>
      </c>
      <c r="T4106" s="17">
        <f t="shared" si="263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60"/>
        <v>7</v>
      </c>
      <c r="P4107" s="9">
        <f t="shared" si="261"/>
        <v>383.33</v>
      </c>
      <c r="Q4107" s="12" t="s">
        <v>8315</v>
      </c>
      <c r="R4107" t="s">
        <v>8316</v>
      </c>
      <c r="S4107" s="17">
        <f t="shared" si="262"/>
        <v>42697.010520833333</v>
      </c>
      <c r="T4107" s="17">
        <f t="shared" si="263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60"/>
        <v>71</v>
      </c>
      <c r="P4108" s="9">
        <f t="shared" si="261"/>
        <v>106.97</v>
      </c>
      <c r="Q4108" s="12" t="s">
        <v>8315</v>
      </c>
      <c r="R4108" t="s">
        <v>8316</v>
      </c>
      <c r="S4108" s="17">
        <f t="shared" si="262"/>
        <v>42053.049375000002</v>
      </c>
      <c r="T4108" s="17">
        <f t="shared" si="263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60"/>
        <v>2</v>
      </c>
      <c r="P4109" s="9">
        <f t="shared" si="261"/>
        <v>10.25</v>
      </c>
      <c r="Q4109" s="12" t="s">
        <v>8315</v>
      </c>
      <c r="R4109" t="s">
        <v>8316</v>
      </c>
      <c r="S4109" s="17">
        <f t="shared" si="262"/>
        <v>41883.916678240741</v>
      </c>
      <c r="T4109" s="17">
        <f t="shared" si="263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60"/>
        <v>2</v>
      </c>
      <c r="P4110" s="9">
        <f t="shared" si="261"/>
        <v>59</v>
      </c>
      <c r="Q4110" s="12" t="s">
        <v>8315</v>
      </c>
      <c r="R4110" t="s">
        <v>8316</v>
      </c>
      <c r="S4110" s="17">
        <f t="shared" si="262"/>
        <v>42767.031678240746</v>
      </c>
      <c r="T4110" s="17">
        <f t="shared" si="263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60"/>
        <v>0</v>
      </c>
      <c r="P4111" s="9">
        <f t="shared" si="261"/>
        <v>0</v>
      </c>
      <c r="Q4111" s="12" t="s">
        <v>8315</v>
      </c>
      <c r="R4111" t="s">
        <v>8316</v>
      </c>
      <c r="S4111" s="17">
        <f t="shared" si="262"/>
        <v>42307.539398148147</v>
      </c>
      <c r="T4111" s="17">
        <f t="shared" si="263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60"/>
        <v>29</v>
      </c>
      <c r="P4112" s="9">
        <f t="shared" si="261"/>
        <v>14.33</v>
      </c>
      <c r="Q4112" s="12" t="s">
        <v>8315</v>
      </c>
      <c r="R4112" t="s">
        <v>8316</v>
      </c>
      <c r="S4112" s="17">
        <f t="shared" si="262"/>
        <v>42512.626747685179</v>
      </c>
      <c r="T4112" s="17">
        <f t="shared" si="263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60"/>
        <v>3</v>
      </c>
      <c r="P4113" s="9">
        <f t="shared" si="261"/>
        <v>15.67</v>
      </c>
      <c r="Q4113" s="12" t="s">
        <v>8315</v>
      </c>
      <c r="R4113" t="s">
        <v>8316</v>
      </c>
      <c r="S4113" s="17">
        <f t="shared" si="262"/>
        <v>42029.135879629626</v>
      </c>
      <c r="T4113" s="17">
        <f t="shared" si="263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60"/>
        <v>0</v>
      </c>
      <c r="P4114" s="9">
        <f t="shared" si="261"/>
        <v>1</v>
      </c>
      <c r="Q4114" s="12" t="s">
        <v>8315</v>
      </c>
      <c r="R4114" t="s">
        <v>8316</v>
      </c>
      <c r="S4114" s="17">
        <f t="shared" si="262"/>
        <v>42400.946597222224</v>
      </c>
      <c r="T4114" s="17">
        <f t="shared" si="263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60"/>
        <v>0</v>
      </c>
      <c r="P4115" s="9">
        <f t="shared" si="261"/>
        <v>1</v>
      </c>
      <c r="Q4115" s="12" t="s">
        <v>8315</v>
      </c>
      <c r="R4115" t="s">
        <v>8316</v>
      </c>
      <c r="S4115" s="17">
        <f t="shared" si="262"/>
        <v>42358.573182870372</v>
      </c>
      <c r="T4115" s="17">
        <f t="shared" si="263"/>
        <v>42377.273611111115</v>
      </c>
    </row>
  </sheetData>
  <autoFilter ref="A1:U4115" xr:uid="{00000000-0001-0000-0000-000000000000}"/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R1">
    <cfRule type="colorScale" priority="1">
      <colorScale>
        <cfvo type="min"/>
        <cfvo type="percentile" val="90"/>
        <color rgb="FFFF7C80"/>
        <color theme="8" tint="0.39997558519241921"/>
      </colorScale>
    </cfRule>
    <cfRule type="colorScale" priority="2">
      <colorScale>
        <cfvo type="min"/>
        <cfvo type="max"/>
        <color rgb="FFFF5050"/>
        <color theme="8" tint="0.39997558519241921"/>
      </colorScale>
    </cfRule>
    <cfRule type="colorScale" priority="3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4481-311A-4EBB-B8C5-252DF3B741BA}">
  <dimension ref="A1:F6"/>
  <sheetViews>
    <sheetView workbookViewId="0">
      <selection activeCell="E2" sqref="E2"/>
    </sheetView>
  </sheetViews>
  <sheetFormatPr defaultRowHeight="14.4" x14ac:dyDescent="0.3"/>
  <cols>
    <col min="1" max="1" width="33.33203125" style="21" customWidth="1"/>
    <col min="2" max="2" width="80.44140625" customWidth="1"/>
    <col min="3" max="3" width="10" style="8" bestFit="1" customWidth="1"/>
    <col min="4" max="4" width="9" style="8" bestFit="1" customWidth="1"/>
    <col min="5" max="5" width="16.21875" customWidth="1"/>
    <col min="6" max="6" width="13.44140625" bestFit="1" customWidth="1"/>
  </cols>
  <sheetData>
    <row r="1" spans="1:6" s="24" customFormat="1" x14ac:dyDescent="0.3">
      <c r="A1" s="24" t="s">
        <v>8380</v>
      </c>
      <c r="B1" s="24" t="s">
        <v>8381</v>
      </c>
      <c r="C1" s="25" t="s">
        <v>8382</v>
      </c>
      <c r="D1" s="25" t="s">
        <v>8383</v>
      </c>
      <c r="E1" s="10" t="s">
        <v>8307</v>
      </c>
      <c r="F1" s="1" t="s">
        <v>8261</v>
      </c>
    </row>
    <row r="2" spans="1:6" s="31" customFormat="1" x14ac:dyDescent="0.3">
      <c r="A2" s="27" t="s">
        <v>3473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9">
        <f>VLOOKUP(A2, Kickstarter!B:E, 3, FALSE)</f>
        <v>2000</v>
      </c>
      <c r="D2" s="30">
        <f>VLOOKUP(A2, Kickstarter!B:E, 4, FALSE)</f>
        <v>2020</v>
      </c>
    </row>
    <row r="3" spans="1:6" x14ac:dyDescent="0.3">
      <c r="A3" s="2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6" x14ac:dyDescent="0.3">
      <c r="A4" s="2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6" x14ac:dyDescent="0.3">
      <c r="A5" s="23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6" x14ac:dyDescent="0.3">
      <c r="A6" s="2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A8F03-51AE-4BD5-B403-D4C32F5744CB}">
  <dimension ref="A1:C14"/>
  <sheetViews>
    <sheetView workbookViewId="0">
      <selection activeCell="C5" sqref="C5"/>
    </sheetView>
  </sheetViews>
  <sheetFormatPr defaultRowHeight="14.4" x14ac:dyDescent="0.3"/>
  <cols>
    <col min="1" max="1" width="27" style="24" bestFit="1" customWidth="1"/>
    <col min="2" max="2" width="9.6640625" style="8" bestFit="1" customWidth="1"/>
    <col min="3" max="3" width="13.109375" style="6" bestFit="1" customWidth="1"/>
  </cols>
  <sheetData>
    <row r="1" spans="1:3" s="24" customFormat="1" x14ac:dyDescent="0.3">
      <c r="B1" s="25" t="s">
        <v>8384</v>
      </c>
      <c r="C1" s="33" t="s">
        <v>8385</v>
      </c>
    </row>
    <row r="2" spans="1:3" x14ac:dyDescent="0.3">
      <c r="A2" s="24" t="s">
        <v>8386</v>
      </c>
      <c r="B2" s="26" t="e">
        <f>AVERAGE(#REF!)</f>
        <v>#REF!</v>
      </c>
      <c r="C2" s="32" t="e">
        <f>AVERAGE(#REF!)</f>
        <v>#REF!</v>
      </c>
    </row>
    <row r="3" spans="1:3" x14ac:dyDescent="0.3">
      <c r="A3" s="24" t="s">
        <v>8387</v>
      </c>
      <c r="B3" s="26" t="e">
        <f>MEDIAN(#REF!)</f>
        <v>#REF!</v>
      </c>
      <c r="C3" s="32" t="e">
        <f>MEDIAN(#REF!)</f>
        <v>#REF!</v>
      </c>
    </row>
    <row r="4" spans="1:3" x14ac:dyDescent="0.3">
      <c r="A4" s="24" t="s">
        <v>8394</v>
      </c>
      <c r="B4" s="9" t="e">
        <f>_xlfn.STDEV.P(#REF!)</f>
        <v>#REF!</v>
      </c>
      <c r="C4" s="32" t="e">
        <f>_xlfn.STDEV.P(#REF!)</f>
        <v>#REF!</v>
      </c>
    </row>
    <row r="5" spans="1:3" x14ac:dyDescent="0.3">
      <c r="A5" s="24" t="s">
        <v>8395</v>
      </c>
      <c r="B5" s="9" t="e">
        <f>_xlfn.QUARTILE.EXC(#REF!, 3)</f>
        <v>#REF!</v>
      </c>
      <c r="C5" s="32" t="e">
        <f>_xlfn.QUARTILE.EXC(#REF!, 3)</f>
        <v>#REF!</v>
      </c>
    </row>
    <row r="6" spans="1:3" x14ac:dyDescent="0.3">
      <c r="A6" s="24" t="s">
        <v>8396</v>
      </c>
      <c r="B6" s="9" t="e">
        <f>_xlfn.QUARTILE.EXC(#REF!, 1)</f>
        <v>#REF!</v>
      </c>
      <c r="C6" s="32" t="e">
        <f>_xlfn.QUARTILE.EXC(#REF!, 1)</f>
        <v>#REF!</v>
      </c>
    </row>
    <row r="7" spans="1:3" x14ac:dyDescent="0.3">
      <c r="A7" s="24" t="s">
        <v>8397</v>
      </c>
      <c r="B7" s="9" t="e">
        <f>B5-B6</f>
        <v>#REF!</v>
      </c>
      <c r="C7" s="32" t="e">
        <f>C5-C6</f>
        <v>#REF!</v>
      </c>
    </row>
    <row r="9" spans="1:3" x14ac:dyDescent="0.3">
      <c r="A9" s="24" t="s">
        <v>8389</v>
      </c>
      <c r="B9" s="8" t="e">
        <f>AVERAGE(#REF!)</f>
        <v>#REF!</v>
      </c>
      <c r="C9" s="6" t="e">
        <f>AVERAGE(#REF!)</f>
        <v>#REF!</v>
      </c>
    </row>
    <row r="10" spans="1:3" x14ac:dyDescent="0.3">
      <c r="A10" s="24" t="s">
        <v>8388</v>
      </c>
      <c r="B10" s="8" t="e">
        <f>MEDIAN(#REF!)</f>
        <v>#REF!</v>
      </c>
      <c r="C10" s="6" t="e">
        <f>MEDIAN(#REF!)</f>
        <v>#REF!</v>
      </c>
    </row>
    <row r="11" spans="1:3" x14ac:dyDescent="0.3">
      <c r="A11" s="24" t="s">
        <v>8390</v>
      </c>
      <c r="B11" s="8" t="e">
        <f>_xlfn.STDEV.P(#REF!)</f>
        <v>#REF!</v>
      </c>
      <c r="C11" s="6" t="e">
        <f>_xlfn.STDEV.P(#REF!)</f>
        <v>#REF!</v>
      </c>
    </row>
    <row r="12" spans="1:3" x14ac:dyDescent="0.3">
      <c r="A12" s="24" t="s">
        <v>8391</v>
      </c>
      <c r="B12" s="8" t="e">
        <f>_xlfn.QUARTILE.EXC(#REF!, 3)</f>
        <v>#REF!</v>
      </c>
      <c r="C12" s="6" t="e">
        <f>_xlfn.QUARTILE.EXC(#REF!, 3)</f>
        <v>#REF!</v>
      </c>
    </row>
    <row r="13" spans="1:3" x14ac:dyDescent="0.3">
      <c r="A13" s="24" t="s">
        <v>8392</v>
      </c>
      <c r="B13" s="8" t="e">
        <f>_xlfn.QUARTILE.EXC(#REF!, 1)</f>
        <v>#REF!</v>
      </c>
      <c r="C13" s="6" t="e">
        <f>_xlfn.QUARTILE.EXC(#REF!, 1)</f>
        <v>#REF!</v>
      </c>
    </row>
    <row r="14" spans="1:3" x14ac:dyDescent="0.3">
      <c r="A14" s="24" t="s">
        <v>8393</v>
      </c>
      <c r="B14" s="8" t="e">
        <f>B12-B13</f>
        <v>#REF!</v>
      </c>
      <c r="C14" s="6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yaritza colon</cp:lastModifiedBy>
  <dcterms:created xsi:type="dcterms:W3CDTF">2017-04-20T15:17:24Z</dcterms:created>
  <dcterms:modified xsi:type="dcterms:W3CDTF">2022-03-08T18:27:23Z</dcterms:modified>
</cp:coreProperties>
</file>