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881" activeTab="1"/>
  </bookViews>
  <sheets>
    <sheet name="forbs " sheetId="8" r:id="rId1"/>
    <sheet name="日期" sheetId="13" r:id="rId2"/>
    <sheet name="forbs_bak2" sheetId="6" r:id="rId3"/>
    <sheet name="forbs_bak1" sheetId="1" r:id="rId4"/>
    <sheet name="奖金分配46" sheetId="25" r:id="rId5"/>
    <sheet name="奖金分配" sheetId="2" state="hidden" r:id="rId6"/>
    <sheet name="奖金分配32" sheetId="5" state="hidden" r:id="rId7"/>
    <sheet name="奖金分配33" sheetId="9" state="hidden" r:id="rId8"/>
    <sheet name="奖金分配34" sheetId="11" state="hidden" r:id="rId9"/>
    <sheet name="奖金分配35" sheetId="12" state="hidden" r:id="rId10"/>
    <sheet name="奖金分配36" sheetId="14" state="hidden" r:id="rId11"/>
    <sheet name="奖金分配37" sheetId="15" state="hidden" r:id="rId12"/>
    <sheet name="奖金分配38" sheetId="17" state="hidden" r:id="rId13"/>
    <sheet name="奖金分配39" sheetId="18" state="hidden" r:id="rId14"/>
    <sheet name="奖金分配40" sheetId="19" state="hidden" r:id="rId15"/>
    <sheet name="奖金分配41" sheetId="20" state="hidden" r:id="rId16"/>
    <sheet name="奖金分配42" sheetId="21" state="hidden" r:id="rId17"/>
    <sheet name="奖金分配43" sheetId="22" state="hidden" r:id="rId18"/>
    <sheet name="奖金分配44" sheetId="23" state="hidden" r:id="rId19"/>
    <sheet name="奖金分配45" sheetId="24" state="hidden" r:id="rId20"/>
  </sheets>
  <definedNames>
    <definedName name="_xlnm._FilterDatabase" localSheetId="0" hidden="1">'forbs '!$A$17:$V$17</definedName>
    <definedName name="_xlnm._FilterDatabase" localSheetId="18" hidden="1">奖金分配44!$A$51:$S$51</definedName>
    <definedName name="_xlnm._FilterDatabase" localSheetId="19" hidden="1">奖金分配45!$A$52:$S$52</definedName>
    <definedName name="_xlnm._FilterDatabase" localSheetId="4" hidden="1">奖金分配46!$A$52:$S$52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8"/>
  <c r="T9"/>
  <c r="S9"/>
  <c r="U9"/>
  <c r="B12"/>
  <c r="T12"/>
  <c r="S12"/>
  <c r="U12"/>
  <c r="B13"/>
  <c r="T13"/>
  <c r="S13"/>
  <c r="U13"/>
  <c r="B10"/>
  <c r="T10"/>
  <c r="S10"/>
  <c r="U10"/>
  <c r="B11"/>
  <c r="T11"/>
  <c r="S11"/>
  <c r="U11"/>
  <c r="B8"/>
  <c r="T8"/>
  <c r="S8"/>
  <c r="U8"/>
  <c r="B7"/>
  <c r="T7"/>
  <c r="S7"/>
  <c r="U7"/>
  <c r="B6"/>
  <c r="T6"/>
  <c r="S6"/>
  <c r="U6"/>
  <c r="B5"/>
  <c r="T5"/>
  <c r="S5"/>
  <c r="U5"/>
  <c r="B4"/>
  <c r="T4"/>
  <c r="S4"/>
  <c r="U4"/>
  <c r="B3"/>
  <c r="T3"/>
  <c r="S3"/>
  <c r="U3"/>
  <c r="J39" i="25"/>
  <c r="J38"/>
  <c r="J36"/>
  <c r="J34"/>
  <c r="J35"/>
  <c r="J33"/>
  <c r="K35"/>
  <c r="K39"/>
  <c r="J37"/>
  <c r="K39" i="24"/>
  <c r="J39"/>
  <c r="I39"/>
  <c r="H39"/>
  <c r="G39"/>
  <c r="F39"/>
  <c r="K38"/>
  <c r="J38"/>
  <c r="I38"/>
  <c r="H38"/>
  <c r="G38"/>
  <c r="F38"/>
  <c r="K37"/>
  <c r="J37"/>
  <c r="I37"/>
  <c r="H37"/>
  <c r="G37"/>
  <c r="F37"/>
  <c r="K36"/>
  <c r="J36"/>
  <c r="I36"/>
  <c r="H36"/>
  <c r="G36"/>
  <c r="F36"/>
  <c r="K35"/>
  <c r="J35"/>
  <c r="I35"/>
  <c r="H35"/>
  <c r="G35"/>
  <c r="F35"/>
  <c r="K34"/>
  <c r="J34"/>
  <c r="I34"/>
  <c r="H34"/>
  <c r="G34"/>
  <c r="F34"/>
  <c r="K33"/>
  <c r="J33"/>
  <c r="I33"/>
  <c r="H33"/>
  <c r="G33"/>
  <c r="F33"/>
  <c r="E32"/>
  <c r="D32"/>
  <c r="C32"/>
  <c r="E27"/>
  <c r="D27"/>
  <c r="E26"/>
  <c r="D26"/>
  <c r="E25"/>
  <c r="D25"/>
  <c r="E22"/>
  <c r="D22"/>
  <c r="O21"/>
  <c r="K21"/>
  <c r="E21"/>
  <c r="D21"/>
  <c r="O20"/>
  <c r="K20"/>
  <c r="E20"/>
  <c r="D20"/>
  <c r="O19"/>
  <c r="K19"/>
  <c r="E19"/>
  <c r="D19"/>
  <c r="O18"/>
  <c r="K18"/>
  <c r="O17"/>
  <c r="O16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K39" i="23"/>
  <c r="J39"/>
  <c r="I39"/>
  <c r="H39"/>
  <c r="G39"/>
  <c r="F39"/>
  <c r="K38"/>
  <c r="J38"/>
  <c r="I38"/>
  <c r="H38"/>
  <c r="G38"/>
  <c r="F38"/>
  <c r="K37"/>
  <c r="J37"/>
  <c r="I37"/>
  <c r="H37"/>
  <c r="G37"/>
  <c r="F37"/>
  <c r="K36"/>
  <c r="J36"/>
  <c r="I36"/>
  <c r="H36"/>
  <c r="G36"/>
  <c r="F36"/>
  <c r="K35"/>
  <c r="J35"/>
  <c r="I35"/>
  <c r="H35"/>
  <c r="G35"/>
  <c r="F35"/>
  <c r="K34"/>
  <c r="J34"/>
  <c r="I34"/>
  <c r="H34"/>
  <c r="G34"/>
  <c r="F34"/>
  <c r="K33"/>
  <c r="J33"/>
  <c r="I33"/>
  <c r="H33"/>
  <c r="G33"/>
  <c r="F33"/>
  <c r="E32"/>
  <c r="D32"/>
  <c r="C32"/>
  <c r="E27"/>
  <c r="D27"/>
  <c r="E26"/>
  <c r="D26"/>
  <c r="E25"/>
  <c r="D25"/>
  <c r="E22"/>
  <c r="D22"/>
  <c r="K21"/>
  <c r="E21"/>
  <c r="D21"/>
  <c r="O20"/>
  <c r="K20"/>
  <c r="E20"/>
  <c r="D20"/>
  <c r="O19"/>
  <c r="K19"/>
  <c r="E19"/>
  <c r="D19"/>
  <c r="O18"/>
  <c r="K18"/>
  <c r="O17"/>
  <c r="O16"/>
  <c r="E13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P38" i="22"/>
  <c r="K38"/>
  <c r="I38"/>
  <c r="H38"/>
  <c r="G38"/>
  <c r="F38"/>
  <c r="P37"/>
  <c r="K37"/>
  <c r="I37"/>
  <c r="H37"/>
  <c r="G37"/>
  <c r="F37"/>
  <c r="P36"/>
  <c r="K36"/>
  <c r="I36"/>
  <c r="H36"/>
  <c r="G36"/>
  <c r="F36"/>
  <c r="P35"/>
  <c r="K35"/>
  <c r="I35"/>
  <c r="H35"/>
  <c r="G35"/>
  <c r="F35"/>
  <c r="P34"/>
  <c r="K34"/>
  <c r="I34"/>
  <c r="H34"/>
  <c r="G34"/>
  <c r="F34"/>
  <c r="P33"/>
  <c r="K33"/>
  <c r="I33"/>
  <c r="H33"/>
  <c r="G33"/>
  <c r="F33"/>
  <c r="P32"/>
  <c r="K32"/>
  <c r="I32"/>
  <c r="H32"/>
  <c r="G32"/>
  <c r="F32"/>
  <c r="E31"/>
  <c r="D31"/>
  <c r="C31"/>
  <c r="E26"/>
  <c r="D26"/>
  <c r="D25"/>
  <c r="E24"/>
  <c r="D24"/>
  <c r="E21"/>
  <c r="D21"/>
  <c r="K20"/>
  <c r="E20"/>
  <c r="D20"/>
  <c r="K19"/>
  <c r="E19"/>
  <c r="D19"/>
  <c r="K18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8" i="21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8" i="20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T38" i="19"/>
  <c r="S38"/>
  <c r="K38"/>
  <c r="I38"/>
  <c r="H38"/>
  <c r="G38"/>
  <c r="F38"/>
  <c r="T37"/>
  <c r="S37"/>
  <c r="K37"/>
  <c r="I37"/>
  <c r="H37"/>
  <c r="G37"/>
  <c r="F37"/>
  <c r="T36"/>
  <c r="S36"/>
  <c r="K36"/>
  <c r="I36"/>
  <c r="H36"/>
  <c r="G36"/>
  <c r="F36"/>
  <c r="T35"/>
  <c r="S35"/>
  <c r="K35"/>
  <c r="I35"/>
  <c r="H35"/>
  <c r="G35"/>
  <c r="F35"/>
  <c r="T34"/>
  <c r="S34"/>
  <c r="K34"/>
  <c r="I34"/>
  <c r="H34"/>
  <c r="G34"/>
  <c r="F34"/>
  <c r="T33"/>
  <c r="S33"/>
  <c r="K33"/>
  <c r="I33"/>
  <c r="H33"/>
  <c r="G33"/>
  <c r="F33"/>
  <c r="T32"/>
  <c r="S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49" i="18"/>
  <c r="J49"/>
  <c r="A49"/>
  <c r="K48"/>
  <c r="J48"/>
  <c r="A48"/>
  <c r="K47"/>
  <c r="J47"/>
  <c r="A47"/>
  <c r="K46"/>
  <c r="J46"/>
  <c r="K45"/>
  <c r="J45"/>
  <c r="K44"/>
  <c r="J44"/>
  <c r="N37"/>
  <c r="K37"/>
  <c r="I37"/>
  <c r="H37"/>
  <c r="G37"/>
  <c r="F37"/>
  <c r="N36"/>
  <c r="K36"/>
  <c r="I36"/>
  <c r="H36"/>
  <c r="G36"/>
  <c r="F36"/>
  <c r="N35"/>
  <c r="K35"/>
  <c r="I35"/>
  <c r="H35"/>
  <c r="G35"/>
  <c r="F35"/>
  <c r="N34"/>
  <c r="K34"/>
  <c r="I34"/>
  <c r="H34"/>
  <c r="G34"/>
  <c r="F34"/>
  <c r="N33"/>
  <c r="K33"/>
  <c r="I33"/>
  <c r="H33"/>
  <c r="G33"/>
  <c r="F33"/>
  <c r="N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L2"/>
  <c r="J2"/>
  <c r="K39" i="17"/>
  <c r="I39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8" i="15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8" i="14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O38" i="12"/>
  <c r="K38"/>
  <c r="I38"/>
  <c r="H38"/>
  <c r="G38"/>
  <c r="F38"/>
  <c r="O37"/>
  <c r="K37"/>
  <c r="I37"/>
  <c r="H37"/>
  <c r="G37"/>
  <c r="F37"/>
  <c r="O36"/>
  <c r="K36"/>
  <c r="I36"/>
  <c r="H36"/>
  <c r="G36"/>
  <c r="F36"/>
  <c r="O35"/>
  <c r="K35"/>
  <c r="I35"/>
  <c r="H35"/>
  <c r="G35"/>
  <c r="F35"/>
  <c r="O34"/>
  <c r="K34"/>
  <c r="I34"/>
  <c r="H34"/>
  <c r="G34"/>
  <c r="F34"/>
  <c r="O33"/>
  <c r="K33"/>
  <c r="I33"/>
  <c r="H33"/>
  <c r="G33"/>
  <c r="F33"/>
  <c r="O32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K39" i="11"/>
  <c r="I39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K35"/>
  <c r="I35"/>
  <c r="H35"/>
  <c r="G35"/>
  <c r="F35"/>
  <c r="K34"/>
  <c r="I34"/>
  <c r="H34"/>
  <c r="G34"/>
  <c r="F34"/>
  <c r="K33"/>
  <c r="I33"/>
  <c r="H33"/>
  <c r="G33"/>
  <c r="F33"/>
  <c r="K32"/>
  <c r="I32"/>
  <c r="H32"/>
  <c r="G32"/>
  <c r="F32"/>
  <c r="E31"/>
  <c r="D31"/>
  <c r="C31"/>
  <c r="E26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E26" i="9"/>
  <c r="D26"/>
  <c r="E25"/>
  <c r="D25"/>
  <c r="E24"/>
  <c r="D24"/>
  <c r="E21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E21" i="5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D3"/>
  <c r="C3"/>
  <c r="D2"/>
  <c r="C2"/>
  <c r="D1"/>
  <c r="C1"/>
  <c r="E21" i="2"/>
  <c r="D21"/>
  <c r="E20"/>
  <c r="D20"/>
  <c r="E19"/>
  <c r="D19"/>
  <c r="D13"/>
  <c r="C13"/>
  <c r="B13"/>
  <c r="D11"/>
  <c r="C11"/>
  <c r="B11"/>
  <c r="D10"/>
  <c r="C10"/>
  <c r="B10"/>
  <c r="D9"/>
  <c r="C9"/>
  <c r="B9"/>
  <c r="D7"/>
  <c r="C7"/>
  <c r="B7"/>
  <c r="D6"/>
  <c r="C6"/>
  <c r="B6"/>
  <c r="D5"/>
  <c r="C5"/>
  <c r="B5"/>
  <c r="D3"/>
  <c r="C3"/>
  <c r="D2"/>
  <c r="C2"/>
  <c r="D1"/>
  <c r="C1"/>
  <c r="I39" i="25"/>
  <c r="H39"/>
  <c r="G39"/>
  <c r="F39"/>
  <c r="K38"/>
  <c r="I38"/>
  <c r="H38"/>
  <c r="G38"/>
  <c r="F38"/>
  <c r="K37"/>
  <c r="I37"/>
  <c r="H37"/>
  <c r="G37"/>
  <c r="F37"/>
  <c r="K36"/>
  <c r="I36"/>
  <c r="H36"/>
  <c r="G36"/>
  <c r="F36"/>
  <c r="I35"/>
  <c r="H35"/>
  <c r="G35"/>
  <c r="F35"/>
  <c r="K34"/>
  <c r="I34"/>
  <c r="H34"/>
  <c r="G34"/>
  <c r="F34"/>
  <c r="K33"/>
  <c r="I33"/>
  <c r="H33"/>
  <c r="G33"/>
  <c r="F33"/>
  <c r="E32"/>
  <c r="D32"/>
  <c r="C32"/>
  <c r="E27"/>
  <c r="D27"/>
  <c r="E26"/>
  <c r="D26"/>
  <c r="E25"/>
  <c r="D25"/>
  <c r="O22"/>
  <c r="E22"/>
  <c r="D22"/>
  <c r="O21"/>
  <c r="K21"/>
  <c r="E21"/>
  <c r="D21"/>
  <c r="O20"/>
  <c r="K20"/>
  <c r="E20"/>
  <c r="D20"/>
  <c r="O19"/>
  <c r="K19"/>
  <c r="E19"/>
  <c r="D19"/>
  <c r="O18"/>
  <c r="K18"/>
  <c r="O17"/>
  <c r="O16"/>
  <c r="E13"/>
  <c r="D13"/>
  <c r="C13"/>
  <c r="B13"/>
  <c r="E11"/>
  <c r="D11"/>
  <c r="C11"/>
  <c r="B11"/>
  <c r="E10"/>
  <c r="D10"/>
  <c r="C10"/>
  <c r="B10"/>
  <c r="E9"/>
  <c r="D9"/>
  <c r="C9"/>
  <c r="B9"/>
  <c r="E7"/>
  <c r="D7"/>
  <c r="C7"/>
  <c r="B7"/>
  <c r="E6"/>
  <c r="D6"/>
  <c r="C6"/>
  <c r="B6"/>
  <c r="E5"/>
  <c r="D5"/>
  <c r="C5"/>
  <c r="B5"/>
  <c r="L2"/>
  <c r="J2"/>
  <c r="K11" i="1"/>
  <c r="J11"/>
  <c r="I11"/>
  <c r="B11"/>
  <c r="K10"/>
  <c r="J10"/>
  <c r="I10"/>
  <c r="B10"/>
  <c r="K9"/>
  <c r="J9"/>
  <c r="I9"/>
  <c r="B9"/>
  <c r="K8"/>
  <c r="J8"/>
  <c r="I8"/>
  <c r="B8"/>
  <c r="K7"/>
  <c r="J7"/>
  <c r="I7"/>
  <c r="B7"/>
  <c r="K6"/>
  <c r="J6"/>
  <c r="I6"/>
  <c r="B6"/>
  <c r="K5"/>
  <c r="J5"/>
  <c r="I5"/>
  <c r="B5"/>
  <c r="K4"/>
  <c r="J4"/>
  <c r="I4"/>
  <c r="B4"/>
  <c r="K3"/>
  <c r="J3"/>
  <c r="I3"/>
  <c r="B3"/>
  <c r="K2"/>
  <c r="J2"/>
  <c r="I2"/>
  <c r="B2"/>
  <c r="K12" i="6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J5"/>
  <c r="I5"/>
  <c r="K4"/>
  <c r="J4"/>
  <c r="I4"/>
  <c r="K3"/>
  <c r="J3"/>
  <c r="I3"/>
  <c r="D24" i="13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<sst xmlns="http://schemas.openxmlformats.org/spreadsheetml/2006/main" count="1090" uniqueCount="293">
  <si>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</si>
  <si>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</si>
  <si>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</si>
  <si>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</si>
  <si>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</si>
  <si>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Yu Gothic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</si>
  <si>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</si>
  <si>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季均盈</t>
    </r>
    <r>
      <rPr>
        <sz val="11"/>
        <color theme="1"/>
        <rFont val="Yu Gothic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</si>
  <si>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</si>
  <si>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</si>
  <si>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</si>
  <si>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</si>
  <si>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</si>
  <si>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</si>
  <si>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</si>
  <si>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</si>
  <si>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</si>
  <si>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</si>
  <si>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</si>
  <si>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</si>
  <si>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</si>
  <si>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</si>
  <si>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</si>
  <si>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</si>
  <si>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</si>
  <si>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</si>
  <si>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</si>
  <si>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</si>
  <si>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</si>
  <si>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</si>
  <si>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</si>
  <si>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</si>
  <si>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</si>
  <si>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</si>
  <si>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</si>
  <si>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</si>
  <si>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</si>
  <si>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</si>
  <si>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</si>
  <si>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</si>
  <si>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</si>
  <si>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</si>
  <si>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</si>
  <si>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</si>
  <si>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</si>
  <si>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</si>
  <si>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</si>
  <si>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</si>
  <si>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</si>
  <si>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</si>
  <si>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</si>
  <si>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</si>
  <si>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Yu Gothic"/>
        <family val="3"/>
        <charset val="134"/>
        <scheme val="minor"/>
      </rPr>
      <t>名</t>
    </r>
    <r>
      <rPr>
        <sz val="9"/>
        <color theme="1"/>
        <rFont val="Yu Gothic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</si>
  <si>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</si>
  <si>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</si>
  <si>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</si>
  <si>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</si>
  <si>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</si>
  <si>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</si>
  <si>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</si>
  <si>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</si>
  <si>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</si>
  <si>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</si>
  <si>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</si>
  <si>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</si>
  <si>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</si>
  <si>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</si>
  <si>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</si>
  <si>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</si>
  <si>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</si>
  <si>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</si>
  <si>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Yu Gothic"/>
        <family val="2"/>
        <charset val="128"/>
        <scheme val="minor"/>
      </rPr>
      <t>错误</t>
    </r>
    <r>
      <rPr>
        <sz val="11"/>
        <color theme="1"/>
        <rFont val="Yu Gothic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</si>
  <si>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</si>
  <si>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</si>
  <si>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</si>
  <si>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</si>
  <si>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</si>
  <si>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</si>
  <si>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</si>
  <si>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</si>
  <si>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</si>
  <si>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</si>
  <si>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</si>
  <si>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</si>
  <si>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</si>
  <si>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</si>
  <si>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</si>
  <si>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</si>
  <si>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</si>
  <si>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</si>
  <si>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</si>
  <si>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</si>
  <si>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</si>
  <si>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</si>
  <si>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</si>
  <si>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</si>
  <si>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</si>
  <si>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</si>
  <si>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</si>
  <si>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Yu Gothic"/>
        <family val="2"/>
        <charset val="128"/>
        <scheme val="minor"/>
      </rPr>
      <t>金</t>
    </r>
    <r>
      <rPr>
        <sz val="11"/>
        <color theme="1"/>
        <rFont val="Yu Gothic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</si>
  <si>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</si>
  <si>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</si>
  <si>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</si>
  <si>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</si>
  <si>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</si>
  <si>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</si>
  <si>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Yu Gothic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</si>
  <si>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Yu Gothic"/>
        <family val="2"/>
        <charset val="128"/>
        <scheme val="minor"/>
      </rPr>
      <t>奖</t>
    </r>
    <r>
      <rPr>
        <sz val="11"/>
        <color theme="1"/>
        <rFont val="Yu Gothic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</si>
  <si>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</si>
  <si>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</si>
  <si>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</si>
  <si>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</si>
  <si>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</si>
  <si>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</si>
  <si>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</si>
  <si>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</si>
  <si>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</si>
  <si>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</si>
  <si>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</si>
  <si>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</si>
  <si>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</si>
  <si>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</si>
  <si>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Yu Gothic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</si>
  <si>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</si>
  <si>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</si>
  <si>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</si>
  <si>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</si>
  <si>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Yu Gothic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</si>
  <si>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</si>
  <si>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</si>
  <si>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Yu Gothic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</si>
  <si>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</si>
  <si>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</si>
  <si>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Yu Gothic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</si>
  <si>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</si>
  <si>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Yu Gothic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</si>
  <si>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</si>
  <si>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</si>
  <si>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</si>
  <si>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</si>
  <si>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Yu Gothic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</si>
  <si>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Yu Gothic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</si>
  <si>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</si>
  <si>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</si>
  <si>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</si>
  <si>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</si>
  <si>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</si>
  <si>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</si>
  <si>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</si>
  <si>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Yu Gothic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</si>
  <si>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</si>
  <si>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Yu Gothic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</si>
  <si>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</si>
  <si>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</si>
  <si>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</si>
  <si>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</si>
  <si>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</si>
  <si>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</si>
  <si>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</si>
  <si>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Yu Gothic"/>
        <family val="2"/>
        <charset val="128"/>
        <scheme val="minor"/>
      </rPr>
      <t>竞</t>
    </r>
    <r>
      <rPr>
        <sz val="11"/>
        <color theme="1"/>
        <rFont val="Yu Gothic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</si>
  <si>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</si>
  <si>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</si>
  <si>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</si>
  <si>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</si>
  <si>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Yu Gothic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</si>
  <si>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</si>
  <si>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</si>
  <si>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Yu Gothic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</si>
  <si>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</si>
  <si>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Yu Gothic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</si>
  <si>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</si>
  <si>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</si>
  <si>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</si>
  <si>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</si>
  <si>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</si>
  <si>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</si>
  <si>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</si>
  <si>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</si>
  <si>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</si>
  <si>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</si>
  <si>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</si>
  <si>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r>
      <rPr>
        <strike/>
        <sz val="11"/>
        <color rgb="FFFF0000"/>
        <rFont val="Yu Gothic"/>
        <family val="3"/>
        <charset val="128"/>
        <scheme val="minor"/>
      </rPr>
      <t>明</t>
    </r>
    <r>
      <rPr>
        <strike/>
        <sz val="11"/>
        <color rgb="FFFF0000"/>
        <rFont val="Yu Gothic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</si>
  <si>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</si>
  <si>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</si>
  <si>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</si>
  <si>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</si>
  <si>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</si>
  <si>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</si>
  <si>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</si>
  <si>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</si>
  <si>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</si>
  <si>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</si>
  <si>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</si>
  <si>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</si>
  <si>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</si>
  <si>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</si>
  <si>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</si>
  <si>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</si>
  <si>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</si>
  <si>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</si>
  <si>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</si>
  <si>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</si>
  <si>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</si>
  <si>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</si>
  <si>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</si>
  <si>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</si>
  <si>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</si>
  <si>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</si>
  <si>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</si>
  <si>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</si>
  <si>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</si>
  <si>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Yu Gothic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</si>
  <si>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</si>
  <si>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</si>
  <si>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Yu Gothic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</si>
  <si>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</si>
  <si>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Yu Gothic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</si>
  <si>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</si>
  <si>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</si>
  <si>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</si>
  <si>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</si>
  <si>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</si>
  <si>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</si>
  <si>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Yu Gothic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</si>
  <si>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</si>
  <si>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</si>
  <si>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</si>
  <si>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</si>
  <si>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</si>
  <si>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</si>
  <si>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</si>
  <si>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</si>
  <si>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Yu Gothic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</si>
  <si>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</si>
  <si>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</si>
  <si>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</si>
  <si>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</si>
  <si>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</si>
  <si>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</si>
  <si>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Yu Gothic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</si>
  <si>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</si>
  <si>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</si>
  <si>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</si>
  <si>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</si>
  <si>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</si>
  <si>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</si>
  <si>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</si>
  <si>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</si>
  <si>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Yu Gothic"/>
        <family val="2"/>
        <charset val="128"/>
        <scheme val="minor"/>
      </rPr>
      <t>，西甲</t>
    </r>
    <r>
      <rPr>
        <sz val="11"/>
        <color theme="1"/>
        <rFont val="Yu Gothic"/>
        <family val="2"/>
        <charset val="128"/>
        <scheme val="minor"/>
      </rPr>
      <t>亚军</t>
    </r>
    <r>
      <rPr>
        <sz val="11"/>
        <color theme="1"/>
        <rFont val="Yu Gothic"/>
        <family val="2"/>
        <charset val="128"/>
        <scheme val="minor"/>
      </rPr>
      <t>，意甲</t>
    </r>
    <r>
      <rPr>
        <sz val="11"/>
        <color theme="1"/>
        <rFont val="Yu Gothic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</si>
  <si>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Yu Gothic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</si>
  <si>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</si>
  <si>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</si>
  <si>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Yu Gothic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</si>
  <si>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</si>
  <si>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</si>
  <si>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</si>
  <si>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</si>
  <si>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</si>
  <si>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</si>
  <si>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</si>
  <si>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</si>
  <si>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</si>
  <si>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</si>
  <si>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</si>
  <si>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</si>
  <si>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</si>
  <si>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</si>
  <si>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</si>
  <si>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</si>
  <si>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</si>
  <si>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</si>
  <si>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</si>
  <si>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</si>
  <si>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</si>
  <si>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</si>
  <si>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</si>
  <si>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</si>
  <si>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</si>
  <si>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</si>
  <si>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</si>
  <si>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</si>
  <si>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</si>
  <si>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</si>
  <si>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</si>
  <si>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</si>
  <si>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</si>
  <si>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</si>
  <si>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</si>
  <si>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</si>
  <si>
    <t>黑</t>
    <phoneticPr fontId="6" type="noConversion"/>
  </si>
  <si>
    <t>贝</t>
    <phoneticPr fontId="6" type="noConversion"/>
  </si>
  <si>
    <t>磊</t>
    <phoneticPr fontId="6" type="noConversion"/>
  </si>
  <si>
    <t>二</t>
    <phoneticPr fontId="6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</si>
</sst>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34"/>
      <scheme val="minor"/>
    </font>
    <font>
      <sz val="9"/>
      <color theme="1"/>
      <name val="Yu Gothic"/>
      <family val="3"/>
      <charset val="134"/>
      <scheme val="minor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charset val="128"/>
      <scheme val="minor"/>
    </font>
    <font>
      <sz val="9"/>
      <name val="Yu Gothic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"/>
  <sheetViews>
    <sheetView zoomScale="115" zoomScaleNormal="115" workbookViewId="0">
      <selection activeCell="I18" sqref="I18"/>
    </sheetView>
  </sheetViews>
  <sheetFormatPr defaultColWidth="8.875" defaultRowHeight="13.5"/>
  <cols>
    <col min="1" max="1" width="3.375" bestFit="1" customWidth="1"/>
    <col min="2" max="2" width="9.25" bestFit="1" customWidth="1"/>
    <col min="3" max="17" width="5.5" bestFit="1" customWidth="1"/>
    <col min="18" max="19" width="5.125" bestFit="1" customWidth="1"/>
    <col min="20" max="20" width="10.25" customWidth="1"/>
    <col min="21" max="21" width="10.625" bestFit="1" customWidth="1"/>
  </cols>
  <sheetData>
    <row r="1" spans="1:31">
      <c r="B1" s="15" t="s">
        <v>134</v>
      </c>
      <c r="C1" s="46">
        <v>40</v>
      </c>
      <c r="D1" s="46">
        <v>40</v>
      </c>
      <c r="E1" s="46">
        <v>40</v>
      </c>
      <c r="F1" s="46">
        <v>30</v>
      </c>
      <c r="G1" s="46">
        <v>30</v>
      </c>
      <c r="H1" s="46">
        <v>30</v>
      </c>
      <c r="I1" s="46">
        <v>30</v>
      </c>
      <c r="J1" s="46">
        <v>30</v>
      </c>
      <c r="K1" s="46">
        <v>25</v>
      </c>
      <c r="L1" s="47">
        <v>25</v>
      </c>
      <c r="M1" s="47">
        <v>25</v>
      </c>
      <c r="N1" s="47">
        <v>25</v>
      </c>
      <c r="O1" s="47">
        <v>25</v>
      </c>
      <c r="P1" s="47">
        <v>20</v>
      </c>
      <c r="Q1" s="47">
        <v>20</v>
      </c>
      <c r="R1" s="23"/>
    </row>
    <row r="2" spans="1:31">
      <c r="A2" s="21"/>
      <c r="B2" s="22" t="s">
        <v>5</v>
      </c>
      <c r="C2" s="22" t="s">
        <v>264</v>
      </c>
      <c r="D2" s="22" t="s">
        <v>262</v>
      </c>
      <c r="E2" s="22" t="s">
        <v>240</v>
      </c>
      <c r="F2" s="22" t="s">
        <v>233</v>
      </c>
      <c r="G2" s="22" t="s">
        <v>196</v>
      </c>
      <c r="H2" s="22" t="s">
        <v>179</v>
      </c>
      <c r="I2" s="22" t="s">
        <v>124</v>
      </c>
      <c r="J2" s="22" t="s">
        <v>100</v>
      </c>
      <c r="K2" s="22" t="s">
        <v>91</v>
      </c>
      <c r="L2" s="22" t="s">
        <v>76</v>
      </c>
      <c r="M2" s="22" t="s">
        <v>75</v>
      </c>
      <c r="N2" s="22" t="s">
        <v>60</v>
      </c>
      <c r="O2" s="22" t="s">
        <v>50</v>
      </c>
      <c r="P2" s="22" t="s">
        <v>49</v>
      </c>
      <c r="Q2" s="22" t="s">
        <v>34</v>
      </c>
      <c r="R2" s="45" t="s">
        <v>92</v>
      </c>
      <c r="S2" s="15" t="s">
        <v>24</v>
      </c>
      <c r="T2" s="16" t="s">
        <v>6</v>
      </c>
      <c r="U2" s="17" t="s">
        <v>7</v>
      </c>
    </row>
    <row r="3" spans="1:31">
      <c r="A3" s="23" t="s">
        <v>38</v>
      </c>
      <c r="B3" s="29">
        <f>SUM(C3:Q3)</f>
        <v>251</v>
      </c>
      <c r="C3" s="35"/>
      <c r="D3" s="35"/>
      <c r="E3" s="35"/>
      <c r="F3" s="35"/>
      <c r="G3" s="35"/>
      <c r="H3" s="35"/>
      <c r="I3" s="35"/>
      <c r="J3" s="35"/>
      <c r="K3" s="35">
        <v>51</v>
      </c>
      <c r="L3" s="35">
        <v>39</v>
      </c>
      <c r="M3" s="35">
        <v>36</v>
      </c>
      <c r="N3" s="35">
        <v>59</v>
      </c>
      <c r="O3" s="35">
        <v>22</v>
      </c>
      <c r="P3" s="32">
        <v>26</v>
      </c>
      <c r="Q3" s="18">
        <v>18</v>
      </c>
      <c r="R3" s="44"/>
      <c r="S3" s="20">
        <f>COUNTA(C3:Q3)</f>
        <v>7</v>
      </c>
      <c r="T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IF(ISBLANK(Q3),0,Q$1)-R3</f>
        <v>86</v>
      </c>
      <c r="U3" s="30">
        <f t="shared" ref="U3:U13" si="0">IFERROR(T3/S3,"")</f>
        <v>12.285714285714286</v>
      </c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 spans="1:31">
      <c r="A4" s="24" t="s">
        <v>35</v>
      </c>
      <c r="B4" s="29">
        <f t="shared" ref="B4:B13" si="1">SUM(C4:Q4)</f>
        <v>592</v>
      </c>
      <c r="C4" s="35">
        <v>81</v>
      </c>
      <c r="D4" s="35">
        <v>46</v>
      </c>
      <c r="E4" s="35">
        <v>75</v>
      </c>
      <c r="F4" s="35">
        <v>42</v>
      </c>
      <c r="G4" s="35">
        <v>33</v>
      </c>
      <c r="H4" s="35">
        <v>42</v>
      </c>
      <c r="I4" s="35">
        <v>34</v>
      </c>
      <c r="J4" s="35">
        <v>32</v>
      </c>
      <c r="K4" s="35">
        <v>51</v>
      </c>
      <c r="L4" s="35">
        <v>9</v>
      </c>
      <c r="M4" s="35">
        <v>35</v>
      </c>
      <c r="N4" s="35">
        <v>26</v>
      </c>
      <c r="O4" s="35">
        <v>33</v>
      </c>
      <c r="P4" s="32">
        <v>35</v>
      </c>
      <c r="Q4" s="18">
        <v>18</v>
      </c>
      <c r="R4" s="44">
        <v>5</v>
      </c>
      <c r="S4" s="20">
        <f t="shared" ref="S4:S13" si="2">COUNTA(C4:Q4)</f>
        <v>15</v>
      </c>
      <c r="T4" s="28">
        <f t="shared" ref="T4:T13" si="3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IF(ISBLANK(Q4),0,Q$1)-R4</f>
        <v>152</v>
      </c>
      <c r="U4" s="30">
        <f t="shared" si="0"/>
        <v>10.133333333333333</v>
      </c>
      <c r="V4" s="72"/>
      <c r="W4" s="72"/>
      <c r="X4" s="72"/>
      <c r="Y4" s="72"/>
      <c r="Z4" s="72"/>
      <c r="AA4" s="72"/>
      <c r="AB4" s="72"/>
      <c r="AC4" s="72"/>
      <c r="AD4" s="72"/>
      <c r="AE4" s="72"/>
    </row>
    <row r="5" spans="1:31">
      <c r="A5" s="42" t="s">
        <v>18</v>
      </c>
      <c r="B5" s="29">
        <f t="shared" si="1"/>
        <v>506</v>
      </c>
      <c r="C5" s="35">
        <v>79</v>
      </c>
      <c r="D5" s="35">
        <v>79</v>
      </c>
      <c r="E5" s="35">
        <v>54</v>
      </c>
      <c r="F5" s="35">
        <v>36</v>
      </c>
      <c r="G5" s="35">
        <v>24</v>
      </c>
      <c r="H5" s="35">
        <v>8</v>
      </c>
      <c r="I5" s="35">
        <v>17</v>
      </c>
      <c r="J5" s="35">
        <v>29</v>
      </c>
      <c r="K5" s="35">
        <v>10</v>
      </c>
      <c r="L5" s="35">
        <v>27</v>
      </c>
      <c r="M5" s="35">
        <v>36</v>
      </c>
      <c r="N5" s="35">
        <v>22</v>
      </c>
      <c r="O5" s="35">
        <v>41</v>
      </c>
      <c r="P5" s="32">
        <v>8</v>
      </c>
      <c r="Q5" s="18">
        <v>36</v>
      </c>
      <c r="R5" s="44">
        <v>10</v>
      </c>
      <c r="S5" s="20">
        <f t="shared" si="2"/>
        <v>15</v>
      </c>
      <c r="T5" s="28">
        <f t="shared" si="3"/>
        <v>61</v>
      </c>
      <c r="U5" s="30">
        <f t="shared" si="0"/>
        <v>4.0666666666666664</v>
      </c>
      <c r="V5" s="72"/>
      <c r="W5" s="72"/>
      <c r="X5" s="72"/>
      <c r="Y5" s="72"/>
      <c r="Z5" s="72"/>
      <c r="AA5" s="72"/>
      <c r="AB5" s="72"/>
      <c r="AC5" s="72"/>
      <c r="AD5" s="72"/>
      <c r="AE5" s="72"/>
    </row>
    <row r="6" spans="1:31">
      <c r="A6" s="24" t="s">
        <v>241</v>
      </c>
      <c r="B6" s="29">
        <f t="shared" si="1"/>
        <v>374</v>
      </c>
      <c r="C6" s="35"/>
      <c r="D6" s="35"/>
      <c r="E6" s="35">
        <v>59</v>
      </c>
      <c r="F6" s="35">
        <v>56</v>
      </c>
      <c r="G6" s="35">
        <v>34</v>
      </c>
      <c r="H6" s="35">
        <v>32</v>
      </c>
      <c r="I6" s="35">
        <v>50</v>
      </c>
      <c r="J6" s="35">
        <v>35</v>
      </c>
      <c r="K6" s="35">
        <v>6</v>
      </c>
      <c r="L6" s="35">
        <v>6</v>
      </c>
      <c r="M6" s="35">
        <v>7</v>
      </c>
      <c r="N6" s="35">
        <v>9</v>
      </c>
      <c r="O6" s="35">
        <v>19</v>
      </c>
      <c r="P6" s="32">
        <v>7</v>
      </c>
      <c r="Q6" s="18">
        <v>54</v>
      </c>
      <c r="R6" s="44">
        <v>25</v>
      </c>
      <c r="S6" s="20">
        <f t="shared" si="2"/>
        <v>13</v>
      </c>
      <c r="T6" s="28">
        <f t="shared" si="3"/>
        <v>-6</v>
      </c>
      <c r="U6" s="30">
        <f t="shared" si="0"/>
        <v>-0.46153846153846156</v>
      </c>
      <c r="V6" s="72"/>
      <c r="W6" s="72"/>
      <c r="X6" s="72"/>
      <c r="Y6" s="72"/>
      <c r="Z6" s="72"/>
      <c r="AA6" s="72"/>
      <c r="AB6" s="72"/>
      <c r="AC6" s="72"/>
      <c r="AD6" s="72"/>
      <c r="AE6" s="72"/>
    </row>
    <row r="7" spans="1:31">
      <c r="A7" s="42" t="s">
        <v>17</v>
      </c>
      <c r="B7" s="29">
        <f t="shared" si="1"/>
        <v>305</v>
      </c>
      <c r="C7" s="35"/>
      <c r="D7" s="35"/>
      <c r="E7" s="35"/>
      <c r="F7" s="35">
        <v>9</v>
      </c>
      <c r="G7" s="35">
        <v>37</v>
      </c>
      <c r="H7" s="35">
        <v>36</v>
      </c>
      <c r="I7" s="35">
        <v>36</v>
      </c>
      <c r="J7" s="35">
        <v>24</v>
      </c>
      <c r="K7" s="35">
        <v>33</v>
      </c>
      <c r="L7" s="35">
        <v>25</v>
      </c>
      <c r="M7" s="35">
        <v>19</v>
      </c>
      <c r="N7" s="35">
        <v>14</v>
      </c>
      <c r="O7" s="35">
        <v>38</v>
      </c>
      <c r="P7" s="32">
        <v>16</v>
      </c>
      <c r="Q7" s="18">
        <v>18</v>
      </c>
      <c r="R7" s="44">
        <v>5</v>
      </c>
      <c r="S7" s="20">
        <f t="shared" si="2"/>
        <v>12</v>
      </c>
      <c r="T7" s="28">
        <f t="shared" si="3"/>
        <v>-15</v>
      </c>
      <c r="U7" s="30">
        <f t="shared" si="0"/>
        <v>-1.25</v>
      </c>
      <c r="V7" s="72"/>
      <c r="W7" s="72"/>
      <c r="X7" s="72"/>
      <c r="Y7" s="72"/>
      <c r="Z7" s="72"/>
      <c r="AA7" s="72"/>
      <c r="AB7" s="72"/>
      <c r="AC7" s="72"/>
      <c r="AD7" s="72"/>
      <c r="AE7" s="72"/>
    </row>
    <row r="8" spans="1:31">
      <c r="A8" s="42" t="s">
        <v>20</v>
      </c>
      <c r="B8" s="29">
        <f t="shared" si="1"/>
        <v>298</v>
      </c>
      <c r="C8" s="35">
        <v>22</v>
      </c>
      <c r="D8" s="35">
        <v>19</v>
      </c>
      <c r="E8" s="35">
        <v>32</v>
      </c>
      <c r="F8" s="35">
        <v>31</v>
      </c>
      <c r="G8" s="35">
        <v>13</v>
      </c>
      <c r="H8" s="35">
        <v>15</v>
      </c>
      <c r="I8" s="35">
        <v>24</v>
      </c>
      <c r="J8" s="35">
        <v>9</v>
      </c>
      <c r="K8" s="35">
        <v>14</v>
      </c>
      <c r="L8" s="35">
        <v>30</v>
      </c>
      <c r="M8" s="35">
        <v>12</v>
      </c>
      <c r="N8" s="35">
        <v>19</v>
      </c>
      <c r="O8" s="35">
        <v>14</v>
      </c>
      <c r="P8" s="32">
        <v>35</v>
      </c>
      <c r="Q8" s="18">
        <v>9</v>
      </c>
      <c r="R8" s="44">
        <v>5</v>
      </c>
      <c r="S8" s="20">
        <f t="shared" si="2"/>
        <v>15</v>
      </c>
      <c r="T8" s="28">
        <f t="shared" si="3"/>
        <v>-142</v>
      </c>
      <c r="U8" s="30">
        <f t="shared" si="0"/>
        <v>-9.4666666666666668</v>
      </c>
      <c r="V8" s="72"/>
      <c r="W8" s="72"/>
      <c r="X8" s="72"/>
      <c r="Y8" s="72"/>
      <c r="Z8" s="72"/>
      <c r="AA8" s="72"/>
      <c r="AB8" s="72"/>
      <c r="AC8" s="72"/>
      <c r="AD8" s="72"/>
      <c r="AE8" s="72"/>
    </row>
    <row r="9" spans="1:31">
      <c r="A9" s="24" t="s">
        <v>32</v>
      </c>
      <c r="B9" s="29">
        <f t="shared" si="1"/>
        <v>247</v>
      </c>
      <c r="C9" s="35">
        <v>14</v>
      </c>
      <c r="D9" s="35">
        <v>39</v>
      </c>
      <c r="E9" s="35">
        <v>33</v>
      </c>
      <c r="F9" s="35">
        <v>6</v>
      </c>
      <c r="G9" s="35">
        <v>28</v>
      </c>
      <c r="H9" s="35">
        <v>11</v>
      </c>
      <c r="I9" s="35">
        <v>21</v>
      </c>
      <c r="J9" s="35">
        <v>30</v>
      </c>
      <c r="K9" s="35">
        <v>8</v>
      </c>
      <c r="L9" s="35">
        <v>13</v>
      </c>
      <c r="M9" s="35">
        <v>15</v>
      </c>
      <c r="N9" s="35">
        <v>13</v>
      </c>
      <c r="O9" s="35">
        <v>7</v>
      </c>
      <c r="P9" s="32">
        <v>9</v>
      </c>
      <c r="Q9" s="18">
        <v>0</v>
      </c>
      <c r="R9" s="44">
        <v>20</v>
      </c>
      <c r="S9" s="20">
        <f t="shared" si="2"/>
        <v>15</v>
      </c>
      <c r="T9" s="28">
        <f t="shared" si="3"/>
        <v>-208</v>
      </c>
      <c r="U9" s="30">
        <f t="shared" si="0"/>
        <v>-13.866666666666667</v>
      </c>
      <c r="V9" s="72"/>
      <c r="W9" s="72"/>
      <c r="X9" s="72"/>
      <c r="Y9" s="72"/>
      <c r="Z9" s="72"/>
      <c r="AA9" s="72"/>
      <c r="AB9" s="72"/>
      <c r="AC9" s="72"/>
      <c r="AD9" s="72"/>
      <c r="AE9" s="72"/>
    </row>
    <row r="10" spans="1:31">
      <c r="A10" s="24" t="s">
        <v>29</v>
      </c>
      <c r="B10" s="29">
        <f>SUM(C10:Q10)</f>
        <v>102</v>
      </c>
      <c r="C10" s="35">
        <v>46</v>
      </c>
      <c r="D10" s="35">
        <v>45</v>
      </c>
      <c r="E10" s="35">
        <v>4</v>
      </c>
      <c r="F10" s="35"/>
      <c r="G10" s="35"/>
      <c r="H10" s="35"/>
      <c r="I10" s="35"/>
      <c r="J10" s="35"/>
      <c r="K10" s="35">
        <v>7</v>
      </c>
      <c r="L10" s="35"/>
      <c r="M10" s="35"/>
      <c r="N10" s="35"/>
      <c r="O10" s="35"/>
      <c r="P10" s="32"/>
      <c r="Q10" s="18">
        <v>0</v>
      </c>
      <c r="R10" s="44">
        <v>12</v>
      </c>
      <c r="S10" s="20">
        <f>COUNTA(C10:Q10)</f>
        <v>5</v>
      </c>
      <c r="T10" s="28">
        <f>B10-IF(ISBLANK(C10),0,C$1)-IF(ISBLANK(D10),0,D$1)-IF(ISBLANK(E10),0,E$1)-IF(ISBLANK(F10),0,F$1)-IF(ISBLANK(G10),0,G$1)-IF(ISBLANK(H10),0,H$1)-IF(ISBLANK(I10),0,I$1)-IF(ISBLANK(J10),0,J$1)-IF(ISBLANK(K10),0,K$1)-IF(ISBLANK(L10),0,L$1)-IF(ISBLANK(M10),0,M$1)-IF(ISBLANK(N10),0,N$1)-IF(ISBLANK(O10),0,O$1)-IF(ISBLANK(P10),0,P$1)-IF(ISBLANK(Q10),0,Q$1)-R10</f>
        <v>-75</v>
      </c>
      <c r="U10" s="30">
        <f t="shared" si="0"/>
        <v>-15</v>
      </c>
      <c r="V10" s="72"/>
      <c r="W10" s="72"/>
      <c r="X10" s="72"/>
      <c r="Y10" s="72"/>
      <c r="Z10" s="72"/>
      <c r="AA10" s="72"/>
      <c r="AB10" s="72"/>
      <c r="AC10" s="72"/>
      <c r="AD10" s="72"/>
      <c r="AE10" s="72"/>
    </row>
    <row r="11" spans="1:31">
      <c r="A11" s="24" t="s">
        <v>161</v>
      </c>
      <c r="B11" s="29">
        <f t="shared" si="1"/>
        <v>94</v>
      </c>
      <c r="C11" s="35"/>
      <c r="D11" s="35"/>
      <c r="E11" s="35">
        <v>4</v>
      </c>
      <c r="F11" s="35">
        <v>9</v>
      </c>
      <c r="G11" s="35">
        <v>19</v>
      </c>
      <c r="H11" s="35">
        <v>25</v>
      </c>
      <c r="I11" s="35">
        <v>6</v>
      </c>
      <c r="J11" s="35"/>
      <c r="K11" s="35"/>
      <c r="L11" s="35"/>
      <c r="M11" s="35"/>
      <c r="N11" s="35"/>
      <c r="O11" s="35">
        <v>6</v>
      </c>
      <c r="P11" s="32">
        <v>16</v>
      </c>
      <c r="Q11" s="18">
        <v>9</v>
      </c>
      <c r="R11" s="44">
        <v>19</v>
      </c>
      <c r="S11" s="20">
        <f t="shared" si="2"/>
        <v>8</v>
      </c>
      <c r="T11" s="28">
        <f t="shared" si="3"/>
        <v>-150</v>
      </c>
      <c r="U11" s="30">
        <f t="shared" si="0"/>
        <v>-18.75</v>
      </c>
      <c r="V11" s="72"/>
      <c r="W11" s="72"/>
      <c r="X11" s="72"/>
      <c r="Y11" s="72"/>
      <c r="Z11" s="72"/>
      <c r="AA11" s="72"/>
      <c r="AB11" s="72"/>
      <c r="AC11" s="72"/>
      <c r="AD11" s="72"/>
      <c r="AE11" s="72"/>
    </row>
    <row r="12" spans="1:31">
      <c r="A12" s="23" t="s">
        <v>263</v>
      </c>
      <c r="B12" s="29">
        <f>SUM(C12:Q12)</f>
        <v>11</v>
      </c>
      <c r="C12" s="35">
        <v>7</v>
      </c>
      <c r="D12" s="35">
        <v>4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2"/>
      <c r="Q12" s="18"/>
      <c r="R12" s="44"/>
      <c r="S12" s="20">
        <f>COUNTA(C12:Q12)</f>
        <v>2</v>
      </c>
      <c r="T12" s="28">
        <f>B12-IF(ISBLANK(C12),0,C$1)-IF(ISBLANK(D12),0,D$1)-IF(ISBLANK(E12),0,E$1)-IF(ISBLANK(F12),0,F$1)-IF(ISBLANK(G12),0,G$1)-IF(ISBLANK(H12),0,H$1)-IF(ISBLANK(I12),0,I$1)-IF(ISBLANK(J12),0,J$1)-IF(ISBLANK(K12),0,K$1)-IF(ISBLANK(L12),0,L$1)-IF(ISBLANK(M12),0,M$1)-IF(ISBLANK(N12),0,N$1)-IF(ISBLANK(O12),0,O$1)-IF(ISBLANK(P12),0,P$1)-IF(ISBLANK(Q12),0,Q$1)-R12</f>
        <v>-69</v>
      </c>
      <c r="U12" s="30">
        <f t="shared" si="0"/>
        <v>-34.5</v>
      </c>
    </row>
    <row r="13" spans="1:31">
      <c r="A13" s="23" t="s">
        <v>261</v>
      </c>
      <c r="B13" s="29">
        <f t="shared" si="1"/>
        <v>3</v>
      </c>
      <c r="C13" s="35">
        <v>1</v>
      </c>
      <c r="D13" s="35">
        <v>2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2"/>
      <c r="Q13" s="18"/>
      <c r="R13" s="44"/>
      <c r="S13" s="20">
        <f t="shared" si="2"/>
        <v>2</v>
      </c>
      <c r="T13" s="28">
        <f t="shared" si="3"/>
        <v>-77</v>
      </c>
      <c r="U13" s="30">
        <f t="shared" si="0"/>
        <v>-38.5</v>
      </c>
    </row>
    <row r="14" spans="1:31">
      <c r="A14" s="43"/>
      <c r="V14" s="23"/>
      <c r="X14" s="43"/>
      <c r="Z14" s="57"/>
      <c r="AA14" s="57"/>
    </row>
    <row r="15" spans="1:31">
      <c r="L15" s="23"/>
      <c r="N15" s="24"/>
      <c r="P15" s="57"/>
      <c r="Q15" s="24"/>
      <c r="V15" s="23"/>
      <c r="X15" s="24"/>
      <c r="Z15" s="57"/>
      <c r="AA15" s="24"/>
    </row>
    <row r="16" spans="1:31">
      <c r="V16" s="23"/>
      <c r="X16" s="42"/>
      <c r="Z16" s="57"/>
      <c r="AA16" s="1"/>
    </row>
    <row r="17" spans="8:27">
      <c r="X17" s="23"/>
      <c r="Z17" s="57"/>
    </row>
    <row r="18" spans="8:27">
      <c r="X18" s="24"/>
      <c r="Z18" s="57"/>
      <c r="AA18" s="1"/>
    </row>
    <row r="19" spans="8:27">
      <c r="Z19" s="57"/>
      <c r="AA19" s="1"/>
    </row>
    <row r="20" spans="8:27">
      <c r="P20" s="57"/>
      <c r="Q20" s="24"/>
      <c r="Z20" s="57"/>
      <c r="AA20" s="24"/>
    </row>
    <row r="26" spans="8:27">
      <c r="H26" s="1"/>
    </row>
  </sheetData>
  <sortState ref="A31:L39">
    <sortCondition descending="1" ref="B31:B39"/>
  </sortState>
  <phoneticPr fontId="1"/>
  <conditionalFormatting sqref="C3:Q13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100"/>
      <c r="J31" s="100"/>
      <c r="K31" s="100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100"/>
      <c r="J31" s="100"/>
      <c r="K31" s="100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100"/>
      <c r="J31" s="100"/>
      <c r="K31" s="100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100"/>
      <c r="J31" s="100"/>
      <c r="K31" s="100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9" customWidth="1"/>
    <col min="10" max="10" width="7.87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49"/>
      <c r="L14" s="49"/>
      <c r="M14" s="49"/>
      <c r="N14" s="49"/>
      <c r="O14" s="43"/>
      <c r="P14" s="42"/>
    </row>
    <row r="17" spans="2:14">
      <c r="J17" s="36"/>
      <c r="K17" s="52" t="s">
        <v>53</v>
      </c>
      <c r="L17" s="53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0"/>
      <c r="D23" s="3"/>
      <c r="E23" s="27">
        <v>60</v>
      </c>
      <c r="F23" s="50"/>
    </row>
    <row r="24" spans="2:14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100"/>
      <c r="J31" s="100"/>
      <c r="K31" s="100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8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59" t="s">
        <v>115</v>
      </c>
    </row>
    <row r="60" spans="1:11">
      <c r="C60" s="59" t="s">
        <v>116</v>
      </c>
      <c r="D60" t="s">
        <v>118</v>
      </c>
    </row>
    <row r="61" spans="1:11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>
      <c r="J17" s="36"/>
      <c r="K17" s="52" t="s">
        <v>53</v>
      </c>
      <c r="L17" s="53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0"/>
      <c r="D23" s="3"/>
      <c r="E23" s="27">
        <v>70</v>
      </c>
      <c r="F23" s="50"/>
    </row>
    <row r="24" spans="2:20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100"/>
      <c r="J31" s="100"/>
      <c r="K31" s="100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1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0" t="s">
        <v>149</v>
      </c>
      <c r="C54" s="60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>
      <c r="J17" s="67"/>
      <c r="K17" s="68" t="s">
        <v>186</v>
      </c>
      <c r="L17" s="69" t="s">
        <v>187</v>
      </c>
      <c r="O17" s="1"/>
    </row>
    <row r="18" spans="1:15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100"/>
      <c r="J31" s="100"/>
      <c r="K31" s="100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7" t="s">
        <v>194</v>
      </c>
      <c r="O16" s="57">
        <v>26</v>
      </c>
      <c r="P16" s="57"/>
      <c r="Q16" s="57"/>
    </row>
    <row r="17" spans="2:17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>
      <c r="N22" s="24" t="s">
        <v>193</v>
      </c>
      <c r="O22" s="57">
        <v>20</v>
      </c>
      <c r="P22" s="57"/>
      <c r="Q22" s="57"/>
    </row>
    <row r="23" spans="2:17">
      <c r="C23" s="50"/>
      <c r="D23" s="3"/>
      <c r="E23" s="27">
        <v>70</v>
      </c>
      <c r="F23" s="50"/>
    </row>
    <row r="24" spans="2:17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100"/>
      <c r="J31" s="100"/>
      <c r="K31" s="100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0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7"/>
  <sheetViews>
    <sheetView topLeftCell="A30" zoomScale="85" zoomScaleNormal="85" workbookViewId="0">
      <selection activeCell="B18" sqref="B18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49"/>
      <c r="L14" s="49"/>
      <c r="M14" s="49"/>
      <c r="N14" s="1"/>
      <c r="O14" s="1"/>
      <c r="P14" s="1"/>
    </row>
    <row r="16" spans="1:19">
      <c r="N16" s="57"/>
      <c r="O16" s="57"/>
      <c r="P16" s="57"/>
      <c r="Q16" s="57"/>
    </row>
    <row r="17" spans="2:17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>
      <c r="N22" s="24"/>
      <c r="O22" s="57"/>
      <c r="P22" s="57"/>
      <c r="Q22" s="57"/>
    </row>
    <row r="23" spans="2:17">
      <c r="C23" s="49" t="s">
        <v>218</v>
      </c>
      <c r="D23" s="60" t="s">
        <v>220</v>
      </c>
      <c r="E23" s="27">
        <v>70</v>
      </c>
      <c r="F23" s="50"/>
    </row>
    <row r="24" spans="2:17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100"/>
      <c r="J31" s="100"/>
      <c r="K31" s="100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0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7"/>
  <sheetViews>
    <sheetView zoomScale="162" zoomScaleNormal="85" workbookViewId="0">
      <selection activeCell="B15" sqref="B15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6" t="s">
        <v>45</v>
      </c>
      <c r="D30" s="96"/>
      <c r="E30" s="96"/>
      <c r="F30" s="97" t="s">
        <v>46</v>
      </c>
      <c r="G30" s="96"/>
      <c r="H30" s="96"/>
      <c r="I30" s="98" t="s">
        <v>47</v>
      </c>
      <c r="J30" s="98" t="s">
        <v>48</v>
      </c>
      <c r="K30" s="98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9"/>
      <c r="J31" s="99"/>
      <c r="K31" s="99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100"/>
      <c r="J32" s="100"/>
      <c r="K32" s="100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0"/>
    </row>
    <row r="45" spans="2:15">
      <c r="B45" s="3" t="s">
        <v>18</v>
      </c>
      <c r="C45" s="2"/>
      <c r="D45" s="26"/>
      <c r="E45" s="60"/>
    </row>
    <row r="46" spans="2:15">
      <c r="B46" s="3" t="s">
        <v>21</v>
      </c>
      <c r="C46" s="2"/>
      <c r="D46" s="26"/>
      <c r="E46" s="60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0"/>
    </row>
    <row r="49" spans="2:15">
      <c r="B49" s="26" t="s">
        <v>19</v>
      </c>
      <c r="C49" s="2"/>
      <c r="D49" s="2"/>
      <c r="E49" s="3"/>
    </row>
    <row r="50" spans="2:15">
      <c r="E50" s="50"/>
    </row>
    <row r="51" spans="2:15">
      <c r="B51" s="49" t="s">
        <v>35</v>
      </c>
      <c r="C51" s="49">
        <v>75</v>
      </c>
      <c r="D51" s="2"/>
    </row>
    <row r="52" spans="2:15">
      <c r="B52" s="49" t="s">
        <v>30</v>
      </c>
      <c r="C52" s="49">
        <v>59</v>
      </c>
      <c r="D52" s="2"/>
      <c r="O52" s="43"/>
    </row>
    <row r="53" spans="2:15">
      <c r="B53" s="49" t="s">
        <v>36</v>
      </c>
      <c r="C53" s="49">
        <v>54</v>
      </c>
      <c r="D53" s="2"/>
    </row>
    <row r="54" spans="2:15">
      <c r="B54" s="49" t="s">
        <v>32</v>
      </c>
      <c r="C54" s="49">
        <v>33</v>
      </c>
      <c r="D54" s="2"/>
      <c r="O54" s="24"/>
    </row>
    <row r="55" spans="2:15">
      <c r="B55" s="49" t="s">
        <v>39</v>
      </c>
      <c r="C55" s="49">
        <v>32</v>
      </c>
      <c r="D55" s="2"/>
    </row>
    <row r="56" spans="2:15">
      <c r="B56" s="49" t="s">
        <v>31</v>
      </c>
      <c r="C56" s="49">
        <v>4</v>
      </c>
      <c r="D56" s="2">
        <v>-4</v>
      </c>
    </row>
    <row r="57" spans="2:15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4"/>
  <sheetViews>
    <sheetView tabSelected="1" topLeftCell="A18" zoomScale="142" workbookViewId="0">
      <selection activeCell="C25" sqref="C25"/>
    </sheetView>
  </sheetViews>
  <sheetFormatPr defaultColWidth="8.875" defaultRowHeight="13.5"/>
  <cols>
    <col min="1" max="1" width="5.375" bestFit="1" customWidth="1"/>
    <col min="2" max="3" width="11.625" style="84" bestFit="1" customWidth="1"/>
    <col min="4" max="4" width="10.5" style="83" bestFit="1" customWidth="1"/>
  </cols>
  <sheetData>
    <row r="2" spans="1:4">
      <c r="A2" s="2"/>
      <c r="B2" s="38" t="s">
        <v>61</v>
      </c>
      <c r="C2" s="39" t="s">
        <v>62</v>
      </c>
      <c r="D2" s="82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>
      <c r="A24" s="2" t="s">
        <v>264</v>
      </c>
      <c r="B24" s="41"/>
      <c r="C24" s="41">
        <v>43257</v>
      </c>
      <c r="D24" s="36">
        <f t="shared" ref="D24" si="4">C24-B24</f>
        <v>43257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58"/>
  <sheetViews>
    <sheetView zoomScale="94" zoomScaleNormal="85" workbookViewId="0">
      <selection activeCell="G34" sqref="G3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>
      <c r="N16" s="60" t="s">
        <v>15</v>
      </c>
      <c r="O16" s="60">
        <f>SUMIF($O$12:$R$14,N16,$K$12:$N$14)</f>
        <v>40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6" t="s">
        <v>45</v>
      </c>
      <c r="D30" s="96"/>
      <c r="E30" s="96"/>
      <c r="F30" s="97" t="s">
        <v>46</v>
      </c>
      <c r="G30" s="96"/>
      <c r="H30" s="96"/>
      <c r="I30" s="98" t="s">
        <v>47</v>
      </c>
      <c r="J30" s="98" t="s">
        <v>48</v>
      </c>
      <c r="K30" s="98" t="s">
        <v>5</v>
      </c>
      <c r="N30" s="78" t="s">
        <v>257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9"/>
      <c r="J31" s="99"/>
      <c r="K31" s="99"/>
    </row>
    <row r="32" spans="2:17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100"/>
      <c r="J32" s="100"/>
      <c r="K32" s="100"/>
    </row>
    <row r="33" spans="1:15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18</v>
      </c>
      <c r="C44" s="26"/>
      <c r="D44" s="26"/>
      <c r="E44" s="60"/>
      <c r="F44" s="88"/>
    </row>
    <row r="45" spans="1:15">
      <c r="B45" s="26" t="s">
        <v>35</v>
      </c>
      <c r="C45" s="2"/>
      <c r="D45" s="26"/>
      <c r="E45" s="60"/>
      <c r="F45" s="89"/>
    </row>
    <row r="46" spans="1:15">
      <c r="B46" s="2" t="s">
        <v>20</v>
      </c>
      <c r="C46" s="2"/>
      <c r="D46" s="26"/>
      <c r="E46" s="60"/>
      <c r="F46" s="89"/>
    </row>
    <row r="47" spans="1:15">
      <c r="B47" s="48" t="s">
        <v>260</v>
      </c>
      <c r="C47" s="3"/>
      <c r="D47" s="26"/>
      <c r="E47" s="3"/>
      <c r="F47" s="89"/>
    </row>
    <row r="48" spans="1:15">
      <c r="B48" s="26" t="s">
        <v>32</v>
      </c>
      <c r="C48" s="2"/>
      <c r="D48" s="26"/>
      <c r="E48" s="60"/>
      <c r="F48" s="89"/>
    </row>
    <row r="49" spans="2:15">
      <c r="B49" s="87" t="s">
        <v>258</v>
      </c>
      <c r="C49" s="2"/>
      <c r="D49" s="2"/>
      <c r="E49" s="3"/>
      <c r="F49" s="89"/>
    </row>
    <row r="50" spans="2:15">
      <c r="B50" s="87" t="s">
        <v>261</v>
      </c>
      <c r="E50" s="50"/>
      <c r="F50" s="90"/>
    </row>
    <row r="51" spans="2:15">
      <c r="B51" s="87"/>
      <c r="E51" s="50"/>
      <c r="F51" s="23"/>
    </row>
    <row r="52" spans="2:15">
      <c r="B52" s="26" t="s">
        <v>18</v>
      </c>
      <c r="C52" s="49"/>
      <c r="D52" s="2"/>
    </row>
    <row r="53" spans="2:15">
      <c r="B53" s="26" t="s">
        <v>35</v>
      </c>
      <c r="C53" s="49"/>
      <c r="D53" s="2"/>
      <c r="O53" s="43"/>
    </row>
    <row r="54" spans="2:15">
      <c r="B54" s="2" t="s">
        <v>20</v>
      </c>
      <c r="C54" s="49"/>
      <c r="D54" s="2"/>
    </row>
    <row r="55" spans="2:15">
      <c r="B55" s="48" t="s">
        <v>260</v>
      </c>
      <c r="C55" s="49"/>
      <c r="D55" s="2"/>
      <c r="O55" s="24"/>
    </row>
    <row r="56" spans="2:15">
      <c r="B56" s="26" t="s">
        <v>32</v>
      </c>
      <c r="C56" s="49"/>
      <c r="D56" s="2"/>
    </row>
    <row r="57" spans="2:15">
      <c r="B57" s="87" t="s">
        <v>258</v>
      </c>
      <c r="C57" s="49"/>
      <c r="D57" s="2">
        <v>-4</v>
      </c>
    </row>
    <row r="58" spans="2:15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S58"/>
  <sheetViews>
    <sheetView topLeftCell="A13" zoomScale="85" zoomScaleNormal="85" workbookViewId="0">
      <selection activeCell="A33" sqref="A33:B39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91">
        <v>35</v>
      </c>
      <c r="O12" s="1" t="s">
        <v>290</v>
      </c>
      <c r="P12" s="1" t="s">
        <v>290</v>
      </c>
      <c r="Q12" t="s">
        <v>291</v>
      </c>
      <c r="R12" t="s">
        <v>291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1">
        <v>25</v>
      </c>
      <c r="O13" t="s">
        <v>291</v>
      </c>
      <c r="P13" t="s">
        <v>292</v>
      </c>
      <c r="Q13" s="1" t="s">
        <v>290</v>
      </c>
      <c r="R13" t="s">
        <v>289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91">
        <v>15</v>
      </c>
      <c r="O14" t="s">
        <v>289</v>
      </c>
      <c r="P14" s="1" t="s">
        <v>32</v>
      </c>
      <c r="Q14" t="s">
        <v>289</v>
      </c>
      <c r="R14" s="1" t="s">
        <v>290</v>
      </c>
    </row>
    <row r="16" spans="1:19">
      <c r="N16" s="60" t="s">
        <v>15</v>
      </c>
      <c r="O16" s="60">
        <f t="shared" ref="O16:O22" si="5">SUMIF($O$12:$R$14,N16,$K$12:$N$14)</f>
        <v>74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si="5"/>
        <v>71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93">
        <f>SUM(K12:K14)</f>
        <v>54</v>
      </c>
      <c r="L18" s="94"/>
      <c r="N18" s="26" t="s">
        <v>20</v>
      </c>
      <c r="O18" s="60">
        <f t="shared" si="5"/>
        <v>15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93">
        <f>SUM(L12:L14)</f>
        <v>45</v>
      </c>
      <c r="L19" s="94"/>
      <c r="N19" s="2" t="s">
        <v>23</v>
      </c>
      <c r="O19" s="60">
        <f t="shared" si="5"/>
        <v>44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93">
        <f>SUM(M12:M14)</f>
        <v>39</v>
      </c>
      <c r="L20" s="94"/>
      <c r="N20" s="60" t="s">
        <v>22</v>
      </c>
      <c r="O20" s="60">
        <f t="shared" si="5"/>
        <v>9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95">
        <f>SUM(N12:N14)</f>
        <v>75</v>
      </c>
      <c r="L21" s="94">
        <v>37</v>
      </c>
      <c r="N21" s="78" t="s">
        <v>257</v>
      </c>
      <c r="O21" s="60">
        <f t="shared" si="5"/>
        <v>0</v>
      </c>
    </row>
    <row r="22" spans="2:17" ht="15">
      <c r="C22" s="49">
        <v>10</v>
      </c>
      <c r="D22" s="9">
        <f>C22/SUM(C$19:C$22)</f>
        <v>0.35714285714285715</v>
      </c>
      <c r="E22" s="10">
        <f>$E$18*D22</f>
        <v>75</v>
      </c>
      <c r="N22" s="92" t="s">
        <v>273</v>
      </c>
      <c r="O22" s="48">
        <f t="shared" si="5"/>
        <v>0</v>
      </c>
      <c r="P22" s="57"/>
      <c r="Q22" s="57"/>
    </row>
    <row r="23" spans="2:17"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>
      <c r="B30" s="27"/>
      <c r="C30" s="96" t="s">
        <v>45</v>
      </c>
      <c r="D30" s="96"/>
      <c r="E30" s="96"/>
      <c r="F30" s="97" t="s">
        <v>46</v>
      </c>
      <c r="G30" s="96"/>
      <c r="H30" s="96"/>
      <c r="I30" s="98" t="s">
        <v>47</v>
      </c>
      <c r="J30" s="98" t="s">
        <v>48</v>
      </c>
      <c r="K30" s="98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9"/>
      <c r="J31" s="99"/>
      <c r="K31" s="99"/>
    </row>
    <row r="32" spans="2:17">
      <c r="B32" s="2"/>
      <c r="C32" s="3">
        <f>SUM(C33:C39)</f>
        <v>119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100"/>
      <c r="J32" s="100"/>
      <c r="K32" s="100"/>
    </row>
    <row r="33" spans="1:15">
      <c r="A33">
        <v>79</v>
      </c>
      <c r="B33" s="26" t="s">
        <v>18</v>
      </c>
      <c r="C33" s="2">
        <v>25</v>
      </c>
      <c r="D33" s="2">
        <v>0</v>
      </c>
      <c r="E33" s="2">
        <v>0</v>
      </c>
      <c r="F33" s="25">
        <f>IFERROR(F$32/$C$32*C33,"")</f>
        <v>7.7731092436974789</v>
      </c>
      <c r="G33" s="25" t="str">
        <f>IFERROR(G$32/$D$32*D33,"")</f>
        <v/>
      </c>
      <c r="H33" s="25" t="str">
        <f>IFERROR(H$32/$E$32*E33,"")</f>
        <v/>
      </c>
      <c r="I33" s="34">
        <f>SUM(F33:H33)</f>
        <v>7.7731092436974789</v>
      </c>
      <c r="J33" s="29">
        <f t="shared" ref="J33:J39" si="10">IFERROR(VLOOKUP(B33,$N$16:$O$23,2,FALSE),0)</f>
        <v>71</v>
      </c>
      <c r="K33" s="29">
        <f t="shared" ref="K33:K39" si="11">SUM(I33:J33)</f>
        <v>78.773109243697476</v>
      </c>
      <c r="O33" s="43"/>
    </row>
    <row r="34" spans="1:15">
      <c r="A34">
        <v>81</v>
      </c>
      <c r="B34" s="26" t="s">
        <v>35</v>
      </c>
      <c r="C34" s="2">
        <v>24</v>
      </c>
      <c r="D34" s="2">
        <v>0</v>
      </c>
      <c r="E34" s="2">
        <v>0</v>
      </c>
      <c r="F34" s="25">
        <f t="shared" ref="F34:F39" si="12">IFERROR(F$32/$C$32*C34,"")</f>
        <v>7.46218487394958</v>
      </c>
      <c r="G34" s="25" t="str">
        <f t="shared" ref="G34:G39" si="13">IFERROR(G$32/$D$32*D34,"")</f>
        <v/>
      </c>
      <c r="H34" s="25" t="str">
        <f t="shared" ref="H34:H39" si="14">IFERROR(H$32/$E$32*E34,"")</f>
        <v/>
      </c>
      <c r="I34" s="34">
        <f t="shared" ref="I34:I39" si="15">SUM(F34:H34)</f>
        <v>7.46218487394958</v>
      </c>
      <c r="J34" s="29">
        <f t="shared" si="10"/>
        <v>74</v>
      </c>
      <c r="K34" s="29">
        <f t="shared" si="11"/>
        <v>81.462184873949582</v>
      </c>
      <c r="N34" s="58"/>
      <c r="O34" s="24"/>
    </row>
    <row r="35" spans="1:15">
      <c r="A35">
        <v>22</v>
      </c>
      <c r="B35" s="2" t="s">
        <v>20</v>
      </c>
      <c r="C35" s="2">
        <v>23</v>
      </c>
      <c r="D35" s="2">
        <v>0</v>
      </c>
      <c r="E35" s="2">
        <v>0</v>
      </c>
      <c r="F35" s="25">
        <f t="shared" si="12"/>
        <v>7.151260504201681</v>
      </c>
      <c r="G35" s="25" t="str">
        <f t="shared" si="13"/>
        <v/>
      </c>
      <c r="H35" s="25" t="str">
        <f t="shared" si="14"/>
        <v/>
      </c>
      <c r="I35" s="34">
        <f t="shared" si="15"/>
        <v>7.151260504201681</v>
      </c>
      <c r="J35" s="29">
        <f t="shared" si="10"/>
        <v>15</v>
      </c>
      <c r="K35" s="29">
        <f t="shared" si="11"/>
        <v>22.15126050420168</v>
      </c>
      <c r="N35" s="58"/>
      <c r="O35" s="23"/>
    </row>
    <row r="36" spans="1:15">
      <c r="A36">
        <v>7</v>
      </c>
      <c r="B36" s="48" t="s">
        <v>260</v>
      </c>
      <c r="C36" s="2">
        <v>22</v>
      </c>
      <c r="D36" s="2">
        <v>0</v>
      </c>
      <c r="E36" s="2">
        <v>0</v>
      </c>
      <c r="F36" s="25">
        <f t="shared" si="12"/>
        <v>6.8403361344537821</v>
      </c>
      <c r="G36" s="25" t="str">
        <f t="shared" si="13"/>
        <v/>
      </c>
      <c r="H36" s="25" t="str">
        <f t="shared" si="14"/>
        <v/>
      </c>
      <c r="I36" s="34">
        <f t="shared" si="15"/>
        <v>6.8403361344537821</v>
      </c>
      <c r="J36" s="29">
        <f t="shared" si="10"/>
        <v>0</v>
      </c>
      <c r="K36" s="29">
        <f t="shared" si="11"/>
        <v>6.8403361344537821</v>
      </c>
      <c r="N36" s="58"/>
      <c r="O36" s="24"/>
    </row>
    <row r="37" spans="1:15">
      <c r="A37">
        <v>14</v>
      </c>
      <c r="B37" s="26" t="s">
        <v>32</v>
      </c>
      <c r="C37" s="2">
        <v>15</v>
      </c>
      <c r="D37" s="2">
        <v>0</v>
      </c>
      <c r="E37" s="2">
        <v>0</v>
      </c>
      <c r="F37" s="25">
        <f t="shared" si="12"/>
        <v>4.6638655462184877</v>
      </c>
      <c r="G37" s="25" t="str">
        <f t="shared" si="13"/>
        <v/>
      </c>
      <c r="H37" s="25" t="str">
        <f t="shared" si="14"/>
        <v/>
      </c>
      <c r="I37" s="34">
        <f t="shared" si="15"/>
        <v>4.6638655462184877</v>
      </c>
      <c r="J37" s="29">
        <f t="shared" si="10"/>
        <v>9</v>
      </c>
      <c r="K37" s="29">
        <f t="shared" si="11"/>
        <v>13.663865546218489</v>
      </c>
      <c r="N37" s="58"/>
      <c r="O37" s="24"/>
    </row>
    <row r="38" spans="1:15">
      <c r="A38">
        <v>46</v>
      </c>
      <c r="B38" s="87" t="s">
        <v>258</v>
      </c>
      <c r="C38" s="2">
        <v>8</v>
      </c>
      <c r="D38" s="2">
        <v>0</v>
      </c>
      <c r="E38" s="2">
        <v>0</v>
      </c>
      <c r="F38" s="25">
        <f t="shared" si="12"/>
        <v>2.4873949579831933</v>
      </c>
      <c r="G38" s="25" t="str">
        <f t="shared" si="13"/>
        <v/>
      </c>
      <c r="H38" s="25" t="str">
        <f t="shared" si="14"/>
        <v/>
      </c>
      <c r="I38" s="34">
        <f t="shared" si="15"/>
        <v>2.4873949579831933</v>
      </c>
      <c r="J38" s="29">
        <f t="shared" si="10"/>
        <v>44</v>
      </c>
      <c r="K38" s="29">
        <f t="shared" si="11"/>
        <v>46.487394957983192</v>
      </c>
      <c r="N38" s="58"/>
      <c r="O38" s="24"/>
    </row>
    <row r="39" spans="1:15">
      <c r="A39">
        <v>1</v>
      </c>
      <c r="B39" s="87" t="s">
        <v>261</v>
      </c>
      <c r="C39" s="2">
        <v>2</v>
      </c>
      <c r="D39" s="2">
        <v>0</v>
      </c>
      <c r="E39" s="2">
        <v>0</v>
      </c>
      <c r="F39" s="25">
        <f t="shared" si="12"/>
        <v>0.62184873949579833</v>
      </c>
      <c r="G39" s="25" t="str">
        <f t="shared" si="13"/>
        <v/>
      </c>
      <c r="H39" s="25" t="str">
        <f t="shared" si="14"/>
        <v/>
      </c>
      <c r="I39" s="34">
        <f t="shared" si="15"/>
        <v>0.62184873949579833</v>
      </c>
      <c r="J39" s="29">
        <f t="shared" si="10"/>
        <v>0</v>
      </c>
      <c r="K39" s="29">
        <f t="shared" si="11"/>
        <v>0.62184873949579833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>
      <c r="B51" s="87"/>
      <c r="E51" s="50"/>
      <c r="F51" s="23"/>
    </row>
    <row r="52" spans="2:15">
      <c r="B52" s="26" t="s">
        <v>18</v>
      </c>
    </row>
    <row r="53" spans="2:15">
      <c r="B53" s="26" t="s">
        <v>35</v>
      </c>
      <c r="O53" s="43"/>
    </row>
    <row r="54" spans="2:15">
      <c r="B54" s="2" t="s">
        <v>20</v>
      </c>
    </row>
    <row r="55" spans="2:15">
      <c r="B55" s="48" t="s">
        <v>260</v>
      </c>
      <c r="O55" s="24"/>
    </row>
    <row r="56" spans="2:15">
      <c r="B56" s="26" t="s">
        <v>32</v>
      </c>
    </row>
    <row r="57" spans="2:15">
      <c r="B57" s="87" t="s">
        <v>258</v>
      </c>
    </row>
    <row r="58" spans="2:15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B18" sqref="B18"/>
    </sheetView>
  </sheetViews>
  <sheetFormatPr defaultColWidth="8.875"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B18" sqref="B18"/>
    </sheetView>
  </sheetViews>
  <sheetFormatPr defaultColWidth="8.875"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96" t="s">
        <v>45</v>
      </c>
      <c r="D29" s="96"/>
      <c r="E29" s="96"/>
      <c r="F29" s="97" t="s">
        <v>46</v>
      </c>
      <c r="G29" s="96"/>
      <c r="H29" s="96"/>
      <c r="I29" s="98" t="s">
        <v>47</v>
      </c>
      <c r="J29" s="98" t="s">
        <v>48</v>
      </c>
      <c r="K29" s="98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9"/>
      <c r="J30" s="99"/>
      <c r="K30" s="99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100"/>
      <c r="J31" s="100"/>
      <c r="K31" s="100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forbs </vt:lpstr>
      <vt:lpstr>日期</vt:lpstr>
      <vt:lpstr>forbs_bak2</vt:lpstr>
      <vt:lpstr>forbs_bak1</vt:lpstr>
      <vt:lpstr>奖金分配46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2018-06-06T12:40:20Z</dcterms:modified>
</cp:coreProperties>
</file>