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995" tabRatio="881" firstSheet="6" activeTab="17"/>
  </bookViews>
  <sheets>
    <sheet name="forbs " sheetId="8" r:id="rId1"/>
    <sheet name="forbs_bak2" sheetId="6" r:id="rId2"/>
    <sheet name="forbs_bak1" sheetId="1" r:id="rId3"/>
    <sheet name="奖金分配" sheetId="2" r:id="rId4"/>
    <sheet name="奖金分配32" sheetId="5" r:id="rId5"/>
    <sheet name="奖金分配33" sheetId="9" r:id="rId6"/>
    <sheet name="奖金分配34" sheetId="11" r:id="rId7"/>
    <sheet name="奖金分配35" sheetId="12" r:id="rId8"/>
    <sheet name="奖金分配36" sheetId="14" r:id="rId9"/>
    <sheet name="奖金分配37" sheetId="15" r:id="rId10"/>
    <sheet name="奖金分配38" sheetId="17" r:id="rId11"/>
    <sheet name="奖金分配39" sheetId="18" r:id="rId12"/>
    <sheet name="奖金分配40" sheetId="19" r:id="rId13"/>
    <sheet name="奖金分配41" sheetId="20" r:id="rId14"/>
    <sheet name="奖金分配42" sheetId="21" r:id="rId15"/>
    <sheet name="奖金分配43" sheetId="22" r:id="rId16"/>
    <sheet name="奖金分配44" sheetId="23" r:id="rId17"/>
    <sheet name="奖金分配45" sheetId="24" r:id="rId18"/>
    <sheet name="日期" sheetId="13" r:id="rId19"/>
  </sheets>
  <definedNames>
    <definedName name="_xlnm._FilterDatabase" localSheetId="0" hidden="1">'forbs '!$A$18:$T$18</definedName>
    <definedName name="_xlnm._FilterDatabase" localSheetId="16" hidden="1">奖金分配44!$A$51:$S$51</definedName>
    <definedName name="_xlnm._FilterDatabase" localSheetId="17" hidden="1">奖金分配45!$A$51:$S$51</definedName>
  </definedNames>
  <calcPr calcId="124519"/>
</workbook>
</file>

<file path=xl/calcChain.xml><?xml version="1.0" encoding="utf-8"?>
<calcChain xmlns="http://schemas.openxmlformats.org/spreadsheetml/2006/main">
  <c r="O16" i="24"/>
  <c r="K18"/>
  <c r="J2"/>
  <c r="J34"/>
  <c r="O17"/>
  <c r="J36" s="1"/>
  <c r="O18"/>
  <c r="O19"/>
  <c r="O20"/>
  <c r="J37" s="1"/>
  <c r="J39"/>
  <c r="J38"/>
  <c r="H38"/>
  <c r="F38"/>
  <c r="H37"/>
  <c r="F37"/>
  <c r="H36"/>
  <c r="F36"/>
  <c r="H35"/>
  <c r="F35"/>
  <c r="H34"/>
  <c r="F34"/>
  <c r="H33"/>
  <c r="F33"/>
  <c r="E32"/>
  <c r="H39" s="1"/>
  <c r="D32"/>
  <c r="G38" s="1"/>
  <c r="C32"/>
  <c r="F39" s="1"/>
  <c r="E27"/>
  <c r="D27"/>
  <c r="E26"/>
  <c r="D26"/>
  <c r="E25"/>
  <c r="D25"/>
  <c r="E22"/>
  <c r="E13" s="1"/>
  <c r="D22"/>
  <c r="K21"/>
  <c r="D21"/>
  <c r="E21" s="1"/>
  <c r="D13" s="1"/>
  <c r="K20"/>
  <c r="D20"/>
  <c r="E20" s="1"/>
  <c r="C13" s="1"/>
  <c r="J33"/>
  <c r="K19"/>
  <c r="D19"/>
  <c r="E19" s="1"/>
  <c r="B13" s="1"/>
  <c r="J35"/>
  <c r="E7"/>
  <c r="D7"/>
  <c r="C7"/>
  <c r="B7"/>
  <c r="E6"/>
  <c r="D6"/>
  <c r="C6"/>
  <c r="B6"/>
  <c r="E5"/>
  <c r="D5"/>
  <c r="C5"/>
  <c r="B5"/>
  <c r="L2"/>
  <c r="D23" i="13"/>
  <c r="D22"/>
  <c r="R3" i="8"/>
  <c r="C11" i="24" l="1"/>
  <c r="C10"/>
  <c r="C9"/>
  <c r="E11"/>
  <c r="E10"/>
  <c r="E9"/>
  <c r="I34"/>
  <c r="K34" s="1"/>
  <c r="I38"/>
  <c r="K38" s="1"/>
  <c r="B11"/>
  <c r="B10"/>
  <c r="B9"/>
  <c r="I37"/>
  <c r="K37" s="1"/>
  <c r="D11"/>
  <c r="D10"/>
  <c r="D9"/>
  <c r="G33"/>
  <c r="I33" s="1"/>
  <c r="K33" s="1"/>
  <c r="G35"/>
  <c r="I35" s="1"/>
  <c r="K35" s="1"/>
  <c r="G37"/>
  <c r="G39"/>
  <c r="I39" s="1"/>
  <c r="K39" s="1"/>
  <c r="G34"/>
  <c r="G36"/>
  <c r="I36" s="1"/>
  <c r="K36" s="1"/>
  <c r="R6" i="8"/>
  <c r="S6" s="1"/>
  <c r="B6"/>
  <c r="R12"/>
  <c r="Q4"/>
  <c r="Q5"/>
  <c r="Q6"/>
  <c r="Q7"/>
  <c r="Q8"/>
  <c r="Q9"/>
  <c r="Q10"/>
  <c r="Q11"/>
  <c r="Q12"/>
  <c r="Q3"/>
  <c r="B4"/>
  <c r="R4" s="1"/>
  <c r="B5"/>
  <c r="R5" s="1"/>
  <c r="B7"/>
  <c r="R7" s="1"/>
  <c r="S7" s="1"/>
  <c r="B8"/>
  <c r="R8" s="1"/>
  <c r="B9"/>
  <c r="R9" s="1"/>
  <c r="B10"/>
  <c r="R10" s="1"/>
  <c r="B11"/>
  <c r="R11" s="1"/>
  <c r="B12"/>
  <c r="B3"/>
  <c r="J34" i="23"/>
  <c r="J35"/>
  <c r="J36"/>
  <c r="J37"/>
  <c r="J38"/>
  <c r="J39"/>
  <c r="J33"/>
  <c r="E32"/>
  <c r="D32"/>
  <c r="G39" s="1"/>
  <c r="C32"/>
  <c r="H39"/>
  <c r="F39"/>
  <c r="O20"/>
  <c r="O17"/>
  <c r="O18"/>
  <c r="O19"/>
  <c r="O16"/>
  <c r="K18"/>
  <c r="E26"/>
  <c r="D21" i="13"/>
  <c r="P33" i="22"/>
  <c r="P34"/>
  <c r="P35"/>
  <c r="P36"/>
  <c r="P37"/>
  <c r="P38"/>
  <c r="P32"/>
  <c r="K32"/>
  <c r="K21" i="23"/>
  <c r="K20"/>
  <c r="K19"/>
  <c r="D22"/>
  <c r="E22" s="1"/>
  <c r="E13" s="1"/>
  <c r="D21"/>
  <c r="E21" s="1"/>
  <c r="D13" s="1"/>
  <c r="D20"/>
  <c r="E20" s="1"/>
  <c r="C13" s="1"/>
  <c r="D19"/>
  <c r="E19" s="1"/>
  <c r="B13" s="1"/>
  <c r="E7"/>
  <c r="E6"/>
  <c r="E5"/>
  <c r="H34"/>
  <c r="G35"/>
  <c r="F36"/>
  <c r="D27"/>
  <c r="E27" s="1"/>
  <c r="D26"/>
  <c r="D25"/>
  <c r="E25" s="1"/>
  <c r="D7"/>
  <c r="C7"/>
  <c r="B7"/>
  <c r="D6"/>
  <c r="C6"/>
  <c r="B6"/>
  <c r="D5"/>
  <c r="C5"/>
  <c r="B5"/>
  <c r="J2"/>
  <c r="L2" s="1"/>
  <c r="K19" i="22"/>
  <c r="E19"/>
  <c r="B13" s="1"/>
  <c r="K20"/>
  <c r="K18"/>
  <c r="D20" i="13"/>
  <c r="I32" i="21"/>
  <c r="F37"/>
  <c r="F36"/>
  <c r="F34"/>
  <c r="F33"/>
  <c r="F32"/>
  <c r="E31" i="22"/>
  <c r="H35" s="1"/>
  <c r="D31"/>
  <c r="G36" s="1"/>
  <c r="C31"/>
  <c r="F37" s="1"/>
  <c r="D26"/>
  <c r="E26" s="1"/>
  <c r="D25"/>
  <c r="D24"/>
  <c r="E24" s="1"/>
  <c r="D21"/>
  <c r="E21" s="1"/>
  <c r="D13" s="1"/>
  <c r="D20"/>
  <c r="E20" s="1"/>
  <c r="C13" s="1"/>
  <c r="D19"/>
  <c r="D7"/>
  <c r="C7"/>
  <c r="B7"/>
  <c r="D6"/>
  <c r="C6"/>
  <c r="B6"/>
  <c r="D5"/>
  <c r="C5"/>
  <c r="B5"/>
  <c r="L2"/>
  <c r="J2"/>
  <c r="E31" i="21"/>
  <c r="H32" s="1"/>
  <c r="D31"/>
  <c r="G36" s="1"/>
  <c r="C31"/>
  <c r="F35" s="1"/>
  <c r="D26"/>
  <c r="E26" s="1"/>
  <c r="E25"/>
  <c r="D25"/>
  <c r="D24"/>
  <c r="E24" s="1"/>
  <c r="E21"/>
  <c r="D13" s="1"/>
  <c r="D21"/>
  <c r="D20"/>
  <c r="E20" s="1"/>
  <c r="C13" s="1"/>
  <c r="E19"/>
  <c r="D19"/>
  <c r="B13"/>
  <c r="B10" s="1"/>
  <c r="B11"/>
  <c r="D7"/>
  <c r="C7"/>
  <c r="B7"/>
  <c r="D6"/>
  <c r="C6"/>
  <c r="B6"/>
  <c r="D5"/>
  <c r="C5"/>
  <c r="B5"/>
  <c r="L2"/>
  <c r="J2"/>
  <c r="D19" i="13"/>
  <c r="E19" i="20"/>
  <c r="H37"/>
  <c r="H36"/>
  <c r="H33"/>
  <c r="H32"/>
  <c r="E31"/>
  <c r="H35" s="1"/>
  <c r="D31"/>
  <c r="G38" s="1"/>
  <c r="C31"/>
  <c r="F38" s="1"/>
  <c r="E26"/>
  <c r="D26"/>
  <c r="E25"/>
  <c r="D25"/>
  <c r="E24"/>
  <c r="D24"/>
  <c r="E21"/>
  <c r="D13" s="1"/>
  <c r="D21"/>
  <c r="E20"/>
  <c r="C13" s="1"/>
  <c r="D20"/>
  <c r="B13"/>
  <c r="D19"/>
  <c r="D7"/>
  <c r="C7"/>
  <c r="B7"/>
  <c r="D6"/>
  <c r="C6"/>
  <c r="B6"/>
  <c r="D5"/>
  <c r="C5"/>
  <c r="B5"/>
  <c r="J2"/>
  <c r="L2" s="1"/>
  <c r="T33" i="19"/>
  <c r="T34"/>
  <c r="T35"/>
  <c r="T36"/>
  <c r="T37"/>
  <c r="T38"/>
  <c r="T32"/>
  <c r="S33"/>
  <c r="S34"/>
  <c r="S35"/>
  <c r="S36"/>
  <c r="S37"/>
  <c r="S38"/>
  <c r="S32"/>
  <c r="D18" i="13"/>
  <c r="D31" i="19"/>
  <c r="G35" s="1"/>
  <c r="E31"/>
  <c r="H38" s="1"/>
  <c r="C31"/>
  <c r="F38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D7"/>
  <c r="C7"/>
  <c r="B7"/>
  <c r="D6"/>
  <c r="C6"/>
  <c r="B6"/>
  <c r="D5"/>
  <c r="C5"/>
  <c r="B5"/>
  <c r="J2"/>
  <c r="L2" s="1"/>
  <c r="A48" i="18"/>
  <c r="A49"/>
  <c r="A47"/>
  <c r="K45"/>
  <c r="K46"/>
  <c r="K47"/>
  <c r="K48"/>
  <c r="K49"/>
  <c r="K44"/>
  <c r="J45"/>
  <c r="J46"/>
  <c r="J47"/>
  <c r="J48"/>
  <c r="J49"/>
  <c r="J44"/>
  <c r="N33"/>
  <c r="N34"/>
  <c r="N35"/>
  <c r="N36"/>
  <c r="N37"/>
  <c r="N32"/>
  <c r="H33"/>
  <c r="H34"/>
  <c r="H35"/>
  <c r="H36"/>
  <c r="H37"/>
  <c r="H32"/>
  <c r="G33"/>
  <c r="G34"/>
  <c r="G35"/>
  <c r="G36"/>
  <c r="G37"/>
  <c r="G32"/>
  <c r="F34"/>
  <c r="F32"/>
  <c r="D17" i="13"/>
  <c r="J2" i="18"/>
  <c r="L2" s="1"/>
  <c r="E31"/>
  <c r="D31"/>
  <c r="C31"/>
  <c r="D26"/>
  <c r="E26" s="1"/>
  <c r="D25"/>
  <c r="E25" s="1"/>
  <c r="D24"/>
  <c r="E24" s="1"/>
  <c r="D21"/>
  <c r="E21" s="1"/>
  <c r="D13" s="1"/>
  <c r="E20"/>
  <c r="C13" s="1"/>
  <c r="D20"/>
  <c r="D19"/>
  <c r="E19" s="1"/>
  <c r="B13" s="1"/>
  <c r="D7"/>
  <c r="C7"/>
  <c r="B7"/>
  <c r="D6"/>
  <c r="C6"/>
  <c r="B6"/>
  <c r="D5"/>
  <c r="C5"/>
  <c r="B5"/>
  <c r="E31" i="17"/>
  <c r="H39" s="1"/>
  <c r="D31"/>
  <c r="G39" s="1"/>
  <c r="C31"/>
  <c r="F38" s="1"/>
  <c r="D26"/>
  <c r="E26" s="1"/>
  <c r="E25"/>
  <c r="D25"/>
  <c r="D24"/>
  <c r="E24" s="1"/>
  <c r="E21"/>
  <c r="D13" s="1"/>
  <c r="D21"/>
  <c r="D20"/>
  <c r="E20" s="1"/>
  <c r="C13" s="1"/>
  <c r="E19"/>
  <c r="B13" s="1"/>
  <c r="D19"/>
  <c r="D7"/>
  <c r="C7"/>
  <c r="B7"/>
  <c r="D6"/>
  <c r="C6"/>
  <c r="B6"/>
  <c r="D5"/>
  <c r="C5"/>
  <c r="B5"/>
  <c r="D16" i="13"/>
  <c r="D10" i="15"/>
  <c r="D9"/>
  <c r="E31"/>
  <c r="H37" s="1"/>
  <c r="D31"/>
  <c r="G37" s="1"/>
  <c r="C31"/>
  <c r="F35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B11" s="1"/>
  <c r="D7"/>
  <c r="C7"/>
  <c r="B7"/>
  <c r="D6"/>
  <c r="C6"/>
  <c r="B6"/>
  <c r="D5"/>
  <c r="C5"/>
  <c r="B5"/>
  <c r="D15" i="13"/>
  <c r="D14"/>
  <c r="E21" i="14"/>
  <c r="E31"/>
  <c r="H38" s="1"/>
  <c r="D31"/>
  <c r="G38" s="1"/>
  <c r="C31"/>
  <c r="F36" s="1"/>
  <c r="D26"/>
  <c r="E26" s="1"/>
  <c r="E25"/>
  <c r="D25"/>
  <c r="D24"/>
  <c r="E24" s="1"/>
  <c r="D21"/>
  <c r="E20"/>
  <c r="C13" s="1"/>
  <c r="D20"/>
  <c r="E19"/>
  <c r="D19"/>
  <c r="D13"/>
  <c r="D10" s="1"/>
  <c r="B13"/>
  <c r="B9" s="1"/>
  <c r="B11"/>
  <c r="B10"/>
  <c r="D7"/>
  <c r="C7"/>
  <c r="B7"/>
  <c r="D6"/>
  <c r="C6"/>
  <c r="B6"/>
  <c r="D5"/>
  <c r="C5"/>
  <c r="B5"/>
  <c r="O33" i="12"/>
  <c r="O34"/>
  <c r="O35"/>
  <c r="O36"/>
  <c r="O37"/>
  <c r="O38"/>
  <c r="O32"/>
  <c r="D13" i="13"/>
  <c r="D12"/>
  <c r="D11"/>
  <c r="D10"/>
  <c r="D9"/>
  <c r="D8"/>
  <c r="D7"/>
  <c r="D6"/>
  <c r="D5"/>
  <c r="D4"/>
  <c r="D3"/>
  <c r="E31" i="12"/>
  <c r="D31"/>
  <c r="G38" s="1"/>
  <c r="C31"/>
  <c r="F36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D7"/>
  <c r="C7"/>
  <c r="B7"/>
  <c r="D6"/>
  <c r="C6"/>
  <c r="B6"/>
  <c r="D5"/>
  <c r="C5"/>
  <c r="B5"/>
  <c r="H35" i="11"/>
  <c r="H39"/>
  <c r="G35"/>
  <c r="G36"/>
  <c r="G39"/>
  <c r="G32"/>
  <c r="F35"/>
  <c r="F36"/>
  <c r="F39"/>
  <c r="F32"/>
  <c r="J4" i="6"/>
  <c r="J5"/>
  <c r="J6"/>
  <c r="J7"/>
  <c r="J8"/>
  <c r="J9"/>
  <c r="J10"/>
  <c r="J11"/>
  <c r="J12"/>
  <c r="J3"/>
  <c r="E31" i="11"/>
  <c r="H34" s="1"/>
  <c r="D31"/>
  <c r="G34" s="1"/>
  <c r="C31"/>
  <c r="F34" s="1"/>
  <c r="D26"/>
  <c r="E26" s="1"/>
  <c r="D25"/>
  <c r="E25" s="1"/>
  <c r="D24"/>
  <c r="E24" s="1"/>
  <c r="D21"/>
  <c r="E21" s="1"/>
  <c r="D13" s="1"/>
  <c r="D20"/>
  <c r="E20" s="1"/>
  <c r="C13" s="1"/>
  <c r="D19"/>
  <c r="E19" s="1"/>
  <c r="B13" s="1"/>
  <c r="D7"/>
  <c r="C7"/>
  <c r="B7"/>
  <c r="D6"/>
  <c r="D10" s="1"/>
  <c r="C6"/>
  <c r="B6"/>
  <c r="D5"/>
  <c r="C5"/>
  <c r="B5"/>
  <c r="I39" i="23" l="1"/>
  <c r="K39" s="1"/>
  <c r="G36"/>
  <c r="F33"/>
  <c r="G38"/>
  <c r="G33"/>
  <c r="E9"/>
  <c r="D10"/>
  <c r="H34" i="22"/>
  <c r="H38"/>
  <c r="G34"/>
  <c r="G38"/>
  <c r="G35"/>
  <c r="I35" s="1"/>
  <c r="K35" s="1"/>
  <c r="F34"/>
  <c r="F32"/>
  <c r="F35"/>
  <c r="F38"/>
  <c r="F36"/>
  <c r="E10" i="23"/>
  <c r="E11"/>
  <c r="B9"/>
  <c r="B11"/>
  <c r="B10"/>
  <c r="C10"/>
  <c r="C9"/>
  <c r="C11"/>
  <c r="D11"/>
  <c r="D9"/>
  <c r="F35"/>
  <c r="H37"/>
  <c r="H33"/>
  <c r="G34"/>
  <c r="H36"/>
  <c r="G37"/>
  <c r="F38"/>
  <c r="F34"/>
  <c r="H35"/>
  <c r="F37"/>
  <c r="I37" s="1"/>
  <c r="K37" s="1"/>
  <c r="H38"/>
  <c r="B9" i="22"/>
  <c r="D11"/>
  <c r="B11"/>
  <c r="B10"/>
  <c r="S4" i="8"/>
  <c r="G33" i="21"/>
  <c r="G34"/>
  <c r="G37"/>
  <c r="G35"/>
  <c r="H36"/>
  <c r="G32"/>
  <c r="H33"/>
  <c r="H37"/>
  <c r="H34"/>
  <c r="H35"/>
  <c r="C10" i="22"/>
  <c r="C9"/>
  <c r="C11"/>
  <c r="D9"/>
  <c r="H33"/>
  <c r="H37"/>
  <c r="D10"/>
  <c r="H32"/>
  <c r="G33"/>
  <c r="H36"/>
  <c r="G37"/>
  <c r="G32"/>
  <c r="F33"/>
  <c r="S3" i="8"/>
  <c r="D11" i="21"/>
  <c r="D10"/>
  <c r="D9"/>
  <c r="C11"/>
  <c r="C10"/>
  <c r="C9"/>
  <c r="B9"/>
  <c r="F34" i="20"/>
  <c r="H38"/>
  <c r="H34"/>
  <c r="B11"/>
  <c r="B10"/>
  <c r="B9"/>
  <c r="D9"/>
  <c r="D10"/>
  <c r="D11"/>
  <c r="C11"/>
  <c r="C10"/>
  <c r="C9"/>
  <c r="I38"/>
  <c r="K38" s="1"/>
  <c r="G35"/>
  <c r="G32"/>
  <c r="F35"/>
  <c r="G33"/>
  <c r="F36"/>
  <c r="G37"/>
  <c r="G36"/>
  <c r="F32"/>
  <c r="I32" s="1"/>
  <c r="K32" s="1"/>
  <c r="F33"/>
  <c r="G34"/>
  <c r="I34" s="1"/>
  <c r="K34" s="1"/>
  <c r="F37"/>
  <c r="F32" i="19"/>
  <c r="S12" i="8"/>
  <c r="H35" i="19"/>
  <c r="G34"/>
  <c r="G38"/>
  <c r="G32"/>
  <c r="G36"/>
  <c r="G33"/>
  <c r="G37"/>
  <c r="H37"/>
  <c r="F36"/>
  <c r="I38"/>
  <c r="K38" s="1"/>
  <c r="D11"/>
  <c r="D10"/>
  <c r="D9"/>
  <c r="C11"/>
  <c r="C10"/>
  <c r="C9"/>
  <c r="B10"/>
  <c r="B9"/>
  <c r="B11"/>
  <c r="H32"/>
  <c r="F33"/>
  <c r="H34"/>
  <c r="F35"/>
  <c r="H36"/>
  <c r="F37"/>
  <c r="H33"/>
  <c r="F34"/>
  <c r="F37" i="18"/>
  <c r="I37" s="1"/>
  <c r="K37" s="1"/>
  <c r="F33"/>
  <c r="I32"/>
  <c r="K32" s="1"/>
  <c r="F36"/>
  <c r="I33"/>
  <c r="K33" s="1"/>
  <c r="F35"/>
  <c r="I35" s="1"/>
  <c r="K35" s="1"/>
  <c r="F39" i="17"/>
  <c r="I39" s="1"/>
  <c r="K39" s="1"/>
  <c r="F32"/>
  <c r="I32" s="1"/>
  <c r="K32" s="1"/>
  <c r="G35"/>
  <c r="D10" i="18"/>
  <c r="D9"/>
  <c r="D11"/>
  <c r="C9"/>
  <c r="C11"/>
  <c r="C10"/>
  <c r="B11"/>
  <c r="B10"/>
  <c r="B9"/>
  <c r="I36"/>
  <c r="K36" s="1"/>
  <c r="I34"/>
  <c r="K34" s="1"/>
  <c r="H38" i="17"/>
  <c r="F36"/>
  <c r="G38"/>
  <c r="F35"/>
  <c r="G34"/>
  <c r="F34"/>
  <c r="B10"/>
  <c r="B11"/>
  <c r="C11"/>
  <c r="C10"/>
  <c r="C9"/>
  <c r="D11"/>
  <c r="D10"/>
  <c r="D9"/>
  <c r="I38"/>
  <c r="K38" s="1"/>
  <c r="H32"/>
  <c r="G33"/>
  <c r="H36"/>
  <c r="G37"/>
  <c r="H33"/>
  <c r="B9"/>
  <c r="G32"/>
  <c r="F33"/>
  <c r="H35"/>
  <c r="I35" s="1"/>
  <c r="K35" s="1"/>
  <c r="G36"/>
  <c r="F37"/>
  <c r="I37" s="1"/>
  <c r="K37" s="1"/>
  <c r="H37"/>
  <c r="H34"/>
  <c r="G38" i="15"/>
  <c r="G34"/>
  <c r="G32"/>
  <c r="G35"/>
  <c r="I35" s="1"/>
  <c r="K35" s="1"/>
  <c r="G36"/>
  <c r="H35"/>
  <c r="F38" i="14"/>
  <c r="I38" s="1"/>
  <c r="K38" s="1"/>
  <c r="F37"/>
  <c r="I37" s="1"/>
  <c r="K37" s="1"/>
  <c r="F34"/>
  <c r="F33"/>
  <c r="I33" s="1"/>
  <c r="K33" s="1"/>
  <c r="H35"/>
  <c r="C11" i="15"/>
  <c r="C10"/>
  <c r="C9"/>
  <c r="B10"/>
  <c r="B9"/>
  <c r="D11"/>
  <c r="F37"/>
  <c r="I37" s="1"/>
  <c r="K37" s="1"/>
  <c r="H33"/>
  <c r="H32"/>
  <c r="G33"/>
  <c r="F34"/>
  <c r="H36"/>
  <c r="F38"/>
  <c r="F33"/>
  <c r="I33" s="1"/>
  <c r="K33" s="1"/>
  <c r="F32"/>
  <c r="I32" s="1"/>
  <c r="K32" s="1"/>
  <c r="H34"/>
  <c r="F36"/>
  <c r="H38"/>
  <c r="G33" i="14"/>
  <c r="G37"/>
  <c r="G35"/>
  <c r="F32"/>
  <c r="H33"/>
  <c r="F35"/>
  <c r="I35" s="1"/>
  <c r="K35" s="1"/>
  <c r="H37"/>
  <c r="C11"/>
  <c r="C10"/>
  <c r="C9"/>
  <c r="D9"/>
  <c r="D11"/>
  <c r="G32"/>
  <c r="G34"/>
  <c r="I34" s="1"/>
  <c r="K34" s="1"/>
  <c r="G36"/>
  <c r="H32"/>
  <c r="H34"/>
  <c r="H36"/>
  <c r="I36" s="1"/>
  <c r="K36" s="1"/>
  <c r="F35" i="12"/>
  <c r="G34"/>
  <c r="F38"/>
  <c r="F34"/>
  <c r="B10"/>
  <c r="B11"/>
  <c r="D11"/>
  <c r="D10"/>
  <c r="D9"/>
  <c r="C11"/>
  <c r="C10"/>
  <c r="C9"/>
  <c r="H33"/>
  <c r="H37"/>
  <c r="H32"/>
  <c r="G33"/>
  <c r="H36"/>
  <c r="G37"/>
  <c r="B9"/>
  <c r="G32"/>
  <c r="F33"/>
  <c r="H35"/>
  <c r="G36"/>
  <c r="F37"/>
  <c r="H38"/>
  <c r="F32"/>
  <c r="H34"/>
  <c r="G35"/>
  <c r="H36" i="11"/>
  <c r="F37"/>
  <c r="I37" s="1"/>
  <c r="F33"/>
  <c r="I33" s="1"/>
  <c r="K33" s="1"/>
  <c r="G37"/>
  <c r="G33"/>
  <c r="H37"/>
  <c r="H33"/>
  <c r="H32"/>
  <c r="I32" s="1"/>
  <c r="K32" s="1"/>
  <c r="F38"/>
  <c r="G38"/>
  <c r="I38" s="1"/>
  <c r="H38"/>
  <c r="I35"/>
  <c r="I36"/>
  <c r="K35"/>
  <c r="B10"/>
  <c r="I39"/>
  <c r="B11"/>
  <c r="C11"/>
  <c r="C10"/>
  <c r="C9"/>
  <c r="D11"/>
  <c r="D9"/>
  <c r="B9"/>
  <c r="D25" i="9"/>
  <c r="E25" s="1"/>
  <c r="D26"/>
  <c r="E26" s="1"/>
  <c r="D24"/>
  <c r="D20"/>
  <c r="E24"/>
  <c r="E21"/>
  <c r="D13" s="1"/>
  <c r="D21"/>
  <c r="E20"/>
  <c r="C13" s="1"/>
  <c r="E19"/>
  <c r="B13" s="1"/>
  <c r="B11" s="1"/>
  <c r="D19"/>
  <c r="B7"/>
  <c r="B6"/>
  <c r="B5"/>
  <c r="C7"/>
  <c r="C6"/>
  <c r="S8" i="8"/>
  <c r="I12" i="6"/>
  <c r="K12" s="1"/>
  <c r="I11"/>
  <c r="I10"/>
  <c r="I9"/>
  <c r="I8"/>
  <c r="I7"/>
  <c r="K7" s="1"/>
  <c r="K6"/>
  <c r="I6"/>
  <c r="I5"/>
  <c r="K5" s="1"/>
  <c r="I4"/>
  <c r="I3"/>
  <c r="B13" i="5"/>
  <c r="C9"/>
  <c r="D19"/>
  <c r="D21"/>
  <c r="E21" s="1"/>
  <c r="D13" s="1"/>
  <c r="D20"/>
  <c r="E20" s="1"/>
  <c r="C13" s="1"/>
  <c r="E19"/>
  <c r="B7"/>
  <c r="B6"/>
  <c r="C5"/>
  <c r="B5"/>
  <c r="D3"/>
  <c r="C3"/>
  <c r="D2"/>
  <c r="D7" s="1"/>
  <c r="C2"/>
  <c r="C7" s="1"/>
  <c r="D1"/>
  <c r="D5" s="1"/>
  <c r="C1"/>
  <c r="J2" i="1"/>
  <c r="I11"/>
  <c r="B11"/>
  <c r="I9"/>
  <c r="I8"/>
  <c r="I7"/>
  <c r="I6"/>
  <c r="I5"/>
  <c r="J5" s="1"/>
  <c r="I4"/>
  <c r="I3"/>
  <c r="I2"/>
  <c r="I10"/>
  <c r="B4"/>
  <c r="B3"/>
  <c r="J4"/>
  <c r="K4" s="1"/>
  <c r="B5"/>
  <c r="B6"/>
  <c r="B7"/>
  <c r="B8"/>
  <c r="B9"/>
  <c r="B10"/>
  <c r="B2"/>
  <c r="K2" s="1"/>
  <c r="C2" i="2"/>
  <c r="D2" s="1"/>
  <c r="C3"/>
  <c r="D3" s="1"/>
  <c r="C1"/>
  <c r="D1" s="1"/>
  <c r="D20"/>
  <c r="E20" s="1"/>
  <c r="C13" s="1"/>
  <c r="D21"/>
  <c r="E21" s="1"/>
  <c r="D13" s="1"/>
  <c r="D19"/>
  <c r="E19" s="1"/>
  <c r="B13" s="1"/>
  <c r="B11" s="1"/>
  <c r="B6"/>
  <c r="B7"/>
  <c r="B5"/>
  <c r="J3" i="1"/>
  <c r="K3" s="1"/>
  <c r="I36" i="23" l="1"/>
  <c r="K36" s="1"/>
  <c r="I33" i="22"/>
  <c r="K33" s="1"/>
  <c r="I34"/>
  <c r="K34" s="1"/>
  <c r="I38"/>
  <c r="K38" s="1"/>
  <c r="I32"/>
  <c r="I37"/>
  <c r="K37" s="1"/>
  <c r="I36"/>
  <c r="K36" s="1"/>
  <c r="I38" i="23"/>
  <c r="K38" s="1"/>
  <c r="I34"/>
  <c r="K34" s="1"/>
  <c r="I35"/>
  <c r="K35" s="1"/>
  <c r="I33"/>
  <c r="K33" s="1"/>
  <c r="I37" i="20"/>
  <c r="K37" s="1"/>
  <c r="I35"/>
  <c r="K35" s="1"/>
  <c r="I33"/>
  <c r="K33" s="1"/>
  <c r="I36"/>
  <c r="K36" s="1"/>
  <c r="I32" i="19"/>
  <c r="K32" s="1"/>
  <c r="I37"/>
  <c r="K37" s="1"/>
  <c r="I36"/>
  <c r="K36" s="1"/>
  <c r="I35"/>
  <c r="K35" s="1"/>
  <c r="I34"/>
  <c r="K34" s="1"/>
  <c r="I33"/>
  <c r="K33" s="1"/>
  <c r="I34" i="17"/>
  <c r="K34" s="1"/>
  <c r="I36"/>
  <c r="K36" s="1"/>
  <c r="I33"/>
  <c r="K33" s="1"/>
  <c r="I38" i="15"/>
  <c r="K38" s="1"/>
  <c r="I34"/>
  <c r="K34" s="1"/>
  <c r="I36"/>
  <c r="K36" s="1"/>
  <c r="I32" i="14"/>
  <c r="K32" s="1"/>
  <c r="I36" i="12"/>
  <c r="K36" s="1"/>
  <c r="I34"/>
  <c r="K34" s="1"/>
  <c r="I32"/>
  <c r="K32" s="1"/>
  <c r="I35"/>
  <c r="K35" s="1"/>
  <c r="I38"/>
  <c r="K38" s="1"/>
  <c r="I37"/>
  <c r="K37" s="1"/>
  <c r="I33"/>
  <c r="K33" s="1"/>
  <c r="K36" i="11"/>
  <c r="K37"/>
  <c r="I34"/>
  <c r="K34" s="1"/>
  <c r="K38"/>
  <c r="K39"/>
  <c r="S5" i="8"/>
  <c r="S11"/>
  <c r="K9" i="6"/>
  <c r="K3"/>
  <c r="K10"/>
  <c r="K4"/>
  <c r="K8"/>
  <c r="K11"/>
  <c r="B10" i="9"/>
  <c r="C11"/>
  <c r="C10"/>
  <c r="D7"/>
  <c r="D11" s="1"/>
  <c r="C5"/>
  <c r="C9" s="1"/>
  <c r="B9"/>
  <c r="S9" i="8"/>
  <c r="S10"/>
  <c r="B11" i="5"/>
  <c r="B10"/>
  <c r="B9"/>
  <c r="D10"/>
  <c r="D9"/>
  <c r="D11"/>
  <c r="C11"/>
  <c r="C10"/>
  <c r="D6"/>
  <c r="C6"/>
  <c r="J11" i="1"/>
  <c r="K11" s="1"/>
  <c r="J7"/>
  <c r="K7" s="1"/>
  <c r="J10"/>
  <c r="K10" s="1"/>
  <c r="J8"/>
  <c r="K8" s="1"/>
  <c r="J9"/>
  <c r="K9" s="1"/>
  <c r="K5"/>
  <c r="J6"/>
  <c r="K6" s="1"/>
  <c r="C6" i="2"/>
  <c r="D6"/>
  <c r="D10" s="1"/>
  <c r="D7"/>
  <c r="D11" s="1"/>
  <c r="D5"/>
  <c r="C5"/>
  <c r="C9" s="1"/>
  <c r="C7"/>
  <c r="C11" s="1"/>
  <c r="B9"/>
  <c r="B10"/>
  <c r="D9"/>
  <c r="C10"/>
  <c r="D6" i="9" l="1"/>
  <c r="D10" s="1"/>
  <c r="D5"/>
  <c r="D9" s="1"/>
  <c r="H38" i="21"/>
  <c r="G38"/>
  <c r="F38"/>
  <c r="I38" s="1"/>
  <c r="K38" s="1"/>
  <c r="I37"/>
  <c r="K37" s="1"/>
  <c r="I36"/>
  <c r="K36" s="1"/>
  <c r="I35"/>
  <c r="K35" s="1"/>
  <c r="I34"/>
  <c r="K34" s="1"/>
  <c r="I33"/>
  <c r="K33" s="1"/>
  <c r="K32"/>
</calcChain>
</file>

<file path=xl/sharedStrings.xml><?xml version="1.0" encoding="utf-8"?>
<sst xmlns="http://schemas.openxmlformats.org/spreadsheetml/2006/main" count="966" uniqueCount="257">
  <si>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</si>
  <si>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</si>
  <si>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</si>
  <si>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</si>
  <si>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</si>
  <si>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ＭＳ Ｐゴシック"/>
        <family val="3"/>
        <charset val="134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</si>
  <si>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</si>
  <si>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ＭＳ Ｐゴシック"/>
        <family val="3"/>
        <charset val="128"/>
        <scheme val="minor"/>
      </rPr>
      <t>季均盈</t>
    </r>
    <r>
      <rPr>
        <sz val="11"/>
        <color theme="1"/>
        <rFont val="ＭＳ Ｐゴシック"/>
        <family val="3"/>
        <charset val="134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</si>
  <si>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</si>
  <si>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</si>
  <si>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</si>
  <si>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</si>
  <si>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ＭＳ Ｐゴシック"/>
        <family val="3"/>
        <charset val="134"/>
        <scheme val="minor"/>
      </rPr>
      <t>军</t>
    </r>
    <phoneticPr fontId="1"/>
  </si>
  <si>
    <r>
      <t>冠</t>
    </r>
    <r>
      <rPr>
        <sz val="11"/>
        <color theme="1"/>
        <rFont val="ＭＳ Ｐゴシック"/>
        <family val="3"/>
        <charset val="134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</si>
  <si>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</si>
  <si>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</si>
  <si>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</si>
  <si>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</si>
  <si>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</si>
  <si>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</si>
  <si>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</si>
  <si>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</si>
  <si>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</si>
  <si>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</si>
  <si>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ＭＳ Ｐゴシック"/>
        <family val="3"/>
        <charset val="134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</si>
  <si>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</si>
  <si>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</si>
  <si>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</si>
  <si>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</si>
  <si>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</si>
  <si>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</si>
  <si>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</si>
  <si>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</si>
  <si>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</si>
  <si>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</si>
  <si>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</si>
  <si>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</si>
  <si>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</si>
  <si>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</si>
  <si>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</si>
  <si>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</si>
  <si>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</si>
  <si>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</si>
  <si>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</si>
  <si>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</si>
  <si>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</si>
  <si>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</si>
  <si>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</si>
  <si>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r>
      <t>排名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</si>
  <si>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</si>
  <si>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</si>
  <si>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</si>
  <si>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ＭＳ Ｐゴシック"/>
        <family val="3"/>
        <charset val="128"/>
        <scheme val="minor"/>
      </rPr>
      <t>名</t>
    </r>
    <r>
      <rPr>
        <sz val="9"/>
        <color theme="1"/>
        <rFont val="ＭＳ Ｐゴシック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</si>
  <si>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</si>
  <si>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</si>
  <si>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</si>
  <si>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</si>
  <si>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</si>
  <si>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</si>
  <si>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</si>
  <si>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</si>
  <si>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</si>
  <si>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</si>
  <si>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</si>
  <si>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</si>
  <si>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</si>
  <si>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</si>
  <si>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</si>
  <si>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</si>
  <si>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</si>
  <si>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</si>
  <si>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ＭＳ Ｐゴシック"/>
        <family val="3"/>
        <charset val="134"/>
        <scheme val="minor"/>
      </rPr>
      <t>错误</t>
    </r>
    <r>
      <rPr>
        <sz val="11"/>
        <color theme="1"/>
        <rFont val="ＭＳ Ｐゴシック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</si>
  <si>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</si>
  <si>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</si>
  <si>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</si>
  <si>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</si>
  <si>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</si>
  <si>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</si>
  <si>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</si>
  <si>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</si>
  <si>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</si>
  <si>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</si>
  <si>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</si>
  <si>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</si>
  <si>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ＭＳ Ｐゴシック"/>
        <family val="3"/>
        <charset val="134"/>
        <scheme val="minor"/>
      </rPr>
      <t>军</t>
    </r>
  </si>
  <si>
    <r>
      <t>季</t>
    </r>
    <r>
      <rPr>
        <sz val="11"/>
        <color theme="1"/>
        <rFont val="ＭＳ Ｐゴシック"/>
        <family val="3"/>
        <charset val="134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</si>
  <si>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</si>
  <si>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</si>
  <si>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</si>
  <si>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</si>
  <si>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</si>
  <si>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</si>
  <si>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</si>
  <si>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</si>
  <si>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ＭＳ Ｐゴシック"/>
        <family val="3"/>
        <charset val="134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</si>
  <si>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</si>
  <si>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</si>
  <si>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</si>
  <si>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</si>
  <si>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ＭＳ Ｐゴシック"/>
        <family val="3"/>
        <charset val="128"/>
        <scheme val="minor"/>
      </rPr>
      <t>金</t>
    </r>
    <r>
      <rPr>
        <sz val="11"/>
        <color theme="1"/>
        <rFont val="ＭＳ Ｐゴシック"/>
        <family val="3"/>
        <charset val="134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</si>
  <si>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</si>
  <si>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</si>
  <si>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</si>
  <si>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</si>
  <si>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</si>
  <si>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</si>
  <si>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ＭＳ Ｐゴシック"/>
        <family val="3"/>
        <charset val="134"/>
        <scheme val="minor"/>
      </rPr>
      <t>补（6人计）</t>
    </r>
    <phoneticPr fontId="1"/>
  </si>
  <si>
    <r>
      <t>本届</t>
    </r>
    <r>
      <rPr>
        <sz val="11"/>
        <color theme="1"/>
        <rFont val="ＭＳ Ｐゴシック"/>
        <family val="3"/>
        <charset val="134"/>
        <scheme val="minor"/>
      </rPr>
      <t>奖</t>
    </r>
    <r>
      <rPr>
        <sz val="11"/>
        <color theme="1"/>
        <rFont val="ＭＳ Ｐゴシック"/>
        <family val="3"/>
        <charset val="134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</si>
  <si>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</si>
  <si>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</si>
  <si>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</si>
  <si>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</si>
  <si>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</si>
  <si>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</si>
  <si>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</si>
  <si>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</si>
  <si>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</si>
  <si>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</si>
  <si>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</si>
  <si>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</si>
  <si>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</si>
  <si>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</si>
  <si>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ＭＳ Ｐゴシック"/>
        <family val="3"/>
        <charset val="134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</si>
  <si>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</si>
  <si>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</si>
  <si>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</si>
  <si>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</si>
  <si>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ＭＳ Ｐゴシック"/>
        <family val="3"/>
        <charset val="134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</si>
  <si>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</si>
  <si>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</si>
  <si>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ＭＳ Ｐゴシック"/>
        <family val="3"/>
        <charset val="134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</si>
  <si>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</si>
  <si>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</si>
  <si>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ＭＳ Ｐゴシック"/>
        <family val="3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</si>
  <si>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</si>
  <si>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ＭＳ Ｐゴシック"/>
        <family val="3"/>
        <charset val="134"/>
        <scheme val="minor"/>
      </rPr>
      <t>尔克04</t>
    </r>
    <phoneticPr fontId="1"/>
  </si>
  <si>
    <r>
      <t>切</t>
    </r>
    <r>
      <rPr>
        <sz val="11"/>
        <color theme="1"/>
        <rFont val="ＭＳ Ｐゴシック"/>
        <family val="3"/>
        <charset val="134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</si>
  <si>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</si>
  <si>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</si>
  <si>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</si>
  <si>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ＭＳ Ｐゴシック"/>
        <family val="3"/>
        <charset val="134"/>
        <scheme val="minor"/>
      </rPr>
      <t>锡</t>
    </r>
    <phoneticPr fontId="1"/>
  </si>
  <si>
    <r>
      <t>阿斯</t>
    </r>
    <r>
      <rPr>
        <sz val="11"/>
        <color theme="1"/>
        <rFont val="ＭＳ Ｐゴシック"/>
        <family val="3"/>
        <charset val="134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</si>
  <si>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</si>
  <si>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</si>
  <si>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</si>
  <si>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</si>
  <si>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</si>
  <si>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</si>
  <si>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</si>
  <si>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ＭＳ Ｐゴシック"/>
        <family val="3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</si>
  <si>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</si>
  <si>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ＭＳ Ｐゴシック"/>
        <family val="3"/>
        <charset val="134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</si>
  <si>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</si>
  <si>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</si>
  <si>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</si>
  <si>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</si>
  <si>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</si>
  <si>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</si>
  <si>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</si>
  <si>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ＭＳ Ｐゴシック"/>
        <family val="3"/>
        <charset val="134"/>
        <scheme val="minor"/>
      </rPr>
      <t>竞</t>
    </r>
    <r>
      <rPr>
        <sz val="11"/>
        <color theme="1"/>
        <rFont val="ＭＳ Ｐゴシック"/>
        <family val="3"/>
        <charset val="134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</si>
  <si>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</si>
  <si>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</si>
  <si>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</si>
  <si>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</si>
  <si>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ＭＳ Ｐゴシック"/>
        <family val="3"/>
        <charset val="134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</si>
  <si>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</si>
  <si>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</si>
  <si>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ＭＳ Ｐゴシック"/>
        <family val="3"/>
        <charset val="134"/>
        <scheme val="minor"/>
      </rPr>
      <t>尔图</t>
    </r>
    <phoneticPr fontId="1"/>
  </si>
  <si>
    <r>
      <t>比利</t>
    </r>
    <r>
      <rPr>
        <sz val="11"/>
        <color theme="1"/>
        <rFont val="ＭＳ Ｐゴシック"/>
        <family val="3"/>
        <charset val="134"/>
        <scheme val="minor"/>
      </rPr>
      <t>亚雷亚尔</t>
    </r>
    <phoneticPr fontId="1"/>
  </si>
  <si>
    <r>
      <t>摩</t>
    </r>
    <r>
      <rPr>
        <sz val="11"/>
        <color theme="1"/>
        <rFont val="ＭＳ Ｐゴシック"/>
        <family val="3"/>
        <charset val="134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</si>
  <si>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</si>
  <si>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</si>
  <si>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ＭＳ Ｐゴシック"/>
        <family val="3"/>
        <charset val="134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</si>
  <si>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</si>
  <si>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</si>
  <si>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</si>
  <si>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ＭＳ Ｐゴシック"/>
        <family val="3"/>
        <charset val="134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</si>
  <si>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</si>
  <si>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</si>
  <si>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</si>
  <si>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</si>
  <si>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ＭＳ Ｐゴシック"/>
        <family val="3"/>
        <charset val="134"/>
        <scheme val="minor"/>
      </rPr>
      <t>奖</t>
    </r>
    <r>
      <rPr>
        <strike/>
        <sz val="11"/>
        <color rgb="FFFF0000"/>
        <rFont val="ＭＳ Ｐゴシック"/>
        <family val="3"/>
        <charset val="128"/>
        <scheme val="minor"/>
      </rPr>
      <t>明</t>
    </r>
    <r>
      <rPr>
        <strike/>
        <sz val="11"/>
        <color rgb="FFFF0000"/>
        <rFont val="ＭＳ Ｐゴシック"/>
        <family val="3"/>
        <charset val="134"/>
        <scheme val="minor"/>
      </rPr>
      <t>细</t>
    </r>
    <phoneticPr fontId="1"/>
  </si>
  <si>
    <r>
      <t>冠</t>
    </r>
    <r>
      <rPr>
        <strike/>
        <sz val="11"/>
        <color rgb="FFFF0000"/>
        <rFont val="ＭＳ Ｐゴシック"/>
        <family val="3"/>
        <charset val="134"/>
        <scheme val="minor"/>
      </rPr>
      <t>军</t>
    </r>
  </si>
  <si>
    <t>亚军</t>
  </si>
  <si>
    <r>
      <t>季</t>
    </r>
    <r>
      <rPr>
        <strike/>
        <sz val="11"/>
        <color rgb="FFFF0000"/>
        <rFont val="ＭＳ Ｐゴシック"/>
        <family val="3"/>
        <charset val="134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</si>
  <si>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</si>
  <si>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ＭＳ Ｐゴシック"/>
        <family val="3"/>
        <charset val="134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</si>
  <si>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</si>
  <si>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</si>
  <si>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</si>
  <si>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</si>
  <si>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</si>
  <si>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</si>
  <si>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</si>
  <si>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</si>
  <si>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</si>
  <si>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</si>
  <si>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</si>
  <si>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</si>
  <si>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</si>
  <si>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ＭＳ Ｐゴシック"/>
        <family val="3"/>
        <charset val="134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</si>
  <si>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</si>
  <si>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ＭＳ Ｐゴシック"/>
        <family val="3"/>
        <charset val="134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</si>
  <si>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</si>
  <si>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</si>
  <si>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</si>
  <si>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</si>
  <si>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</si>
  <si>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</si>
  <si>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</si>
  <si>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</si>
  <si>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ＭＳ Ｐゴシック"/>
        <family val="3"/>
        <charset val="134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</si>
  <si>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</si>
  <si>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</si>
  <si>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ＭＳ Ｐゴシック"/>
        <family val="3"/>
        <charset val="134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</si>
  <si>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</si>
  <si>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ＭＳ Ｐゴシック"/>
        <family val="3"/>
        <charset val="134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</si>
  <si>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</si>
  <si>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</si>
  <si>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ＭＳ Ｐゴシック"/>
        <family val="3"/>
        <charset val="134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</si>
  <si>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</si>
  <si>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</si>
  <si>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</si>
  <si>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ＭＳ Ｐゴシック"/>
        <family val="3"/>
        <charset val="134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</si>
  <si>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</si>
  <si>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</si>
  <si>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</si>
  <si>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</si>
  <si>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</si>
  <si>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</si>
  <si>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</si>
  <si>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</si>
  <si>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ＭＳ Ｐゴシック"/>
        <family val="3"/>
        <charset val="134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</si>
  <si>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</si>
  <si>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</si>
  <si>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</si>
  <si>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</si>
  <si>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</si>
  <si>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</si>
  <si>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ＭＳ Ｐゴシック"/>
        <family val="3"/>
        <charset val="134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</si>
  <si>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</si>
  <si>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</si>
  <si>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</si>
  <si>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</si>
  <si>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</si>
  <si>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</si>
  <si>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</si>
  <si>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</si>
  <si>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ＭＳ Ｐゴシック"/>
        <family val="3"/>
        <charset val="128"/>
        <scheme val="minor"/>
      </rPr>
      <t>，西甲</t>
    </r>
    <r>
      <rPr>
        <sz val="11"/>
        <color theme="1"/>
        <rFont val="ＭＳ Ｐゴシック"/>
        <family val="3"/>
        <charset val="134"/>
        <scheme val="minor"/>
      </rPr>
      <t>亚军</t>
    </r>
    <r>
      <rPr>
        <sz val="11"/>
        <color theme="1"/>
        <rFont val="ＭＳ Ｐゴシック"/>
        <family val="3"/>
        <charset val="128"/>
        <scheme val="minor"/>
      </rPr>
      <t>，意甲</t>
    </r>
    <r>
      <rPr>
        <sz val="11"/>
        <color theme="1"/>
        <rFont val="ＭＳ Ｐゴシック"/>
        <family val="3"/>
        <charset val="134"/>
        <scheme val="minor"/>
      </rPr>
      <t>亚军</t>
    </r>
    <phoneticPr fontId="1"/>
  </si>
  <si>
    <r>
      <t>英超亚军</t>
    </r>
    <r>
      <rPr>
        <sz val="11"/>
        <color theme="1"/>
        <rFont val="ＭＳ Ｐゴシック"/>
        <family val="3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</si>
  <si>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</si>
  <si>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</si>
  <si>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ＭＳ Ｐゴシック"/>
        <family val="3"/>
        <charset val="134"/>
        <scheme val="minor"/>
      </rPr>
      <t>联</t>
    </r>
    <phoneticPr fontId="1"/>
  </si>
  <si>
    <t>荷葡</t>
  </si>
  <si>
    <t>荷葡</t>
    <phoneticPr fontId="1"/>
  </si>
  <si>
    <t>欧联</t>
  </si>
  <si>
    <t>EURO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</si>
</sst>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28"/>
      <scheme val="minor"/>
    </font>
    <font>
      <strike/>
      <sz val="11"/>
      <color rgb="FFFF0000"/>
      <name val="ＭＳ Ｐゴシック"/>
      <family val="3"/>
      <charset val="134"/>
      <scheme val="minor"/>
    </font>
    <font>
      <strike/>
      <sz val="11"/>
      <color rgb="FFFF0000"/>
      <name val="ＭＳ Ｐ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4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quotePrefix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1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/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7"/>
  <sheetViews>
    <sheetView zoomScale="85" zoomScaleNormal="85" workbookViewId="0">
      <selection activeCell="S12" sqref="A1:S12"/>
    </sheetView>
  </sheetViews>
  <sheetFormatPr defaultRowHeight="13.5"/>
  <cols>
    <col min="1" max="1" width="3.375" bestFit="1" customWidth="1"/>
    <col min="2" max="2" width="8.5" customWidth="1"/>
    <col min="3" max="10" width="5.375" bestFit="1" customWidth="1"/>
    <col min="11" max="15" width="5.375" customWidth="1"/>
    <col min="16" max="17" width="5.25" bestFit="1" customWidth="1"/>
    <col min="18" max="18" width="11" customWidth="1"/>
    <col min="19" max="19" width="11" bestFit="1" customWidth="1"/>
  </cols>
  <sheetData>
    <row r="1" spans="1:29">
      <c r="B1" s="15" t="s">
        <v>134</v>
      </c>
      <c r="C1" s="47">
        <v>40</v>
      </c>
      <c r="D1" s="47">
        <v>30</v>
      </c>
      <c r="E1" s="47">
        <v>30</v>
      </c>
      <c r="F1" s="47">
        <v>30</v>
      </c>
      <c r="G1" s="47">
        <v>30</v>
      </c>
      <c r="H1" s="47">
        <v>30</v>
      </c>
      <c r="I1" s="47">
        <v>25</v>
      </c>
      <c r="J1" s="48">
        <v>25</v>
      </c>
      <c r="K1" s="48">
        <v>25</v>
      </c>
      <c r="L1" s="48">
        <v>25</v>
      </c>
      <c r="M1" s="48">
        <v>25</v>
      </c>
      <c r="N1" s="48">
        <v>20</v>
      </c>
      <c r="O1" s="48">
        <v>20</v>
      </c>
      <c r="P1" s="23"/>
    </row>
    <row r="2" spans="1:29">
      <c r="A2" s="21"/>
      <c r="B2" s="22" t="s">
        <v>5</v>
      </c>
      <c r="C2" s="22" t="s">
        <v>240</v>
      </c>
      <c r="D2" s="22" t="s">
        <v>233</v>
      </c>
      <c r="E2" s="22" t="s">
        <v>196</v>
      </c>
      <c r="F2" s="22" t="s">
        <v>179</v>
      </c>
      <c r="G2" s="22" t="s">
        <v>124</v>
      </c>
      <c r="H2" s="22" t="s">
        <v>100</v>
      </c>
      <c r="I2" s="22" t="s">
        <v>91</v>
      </c>
      <c r="J2" s="22" t="s">
        <v>76</v>
      </c>
      <c r="K2" s="22" t="s">
        <v>75</v>
      </c>
      <c r="L2" s="22" t="s">
        <v>60</v>
      </c>
      <c r="M2" s="22" t="s">
        <v>50</v>
      </c>
      <c r="N2" s="22" t="s">
        <v>49</v>
      </c>
      <c r="O2" s="22" t="s">
        <v>34</v>
      </c>
      <c r="P2" s="46" t="s">
        <v>92</v>
      </c>
      <c r="Q2" s="15" t="s">
        <v>24</v>
      </c>
      <c r="R2" s="16" t="s">
        <v>6</v>
      </c>
      <c r="S2" s="17" t="s">
        <v>7</v>
      </c>
    </row>
    <row r="3" spans="1:29">
      <c r="A3" s="23" t="s">
        <v>38</v>
      </c>
      <c r="B3" s="29">
        <f>SUM(C3:O3)</f>
        <v>251</v>
      </c>
      <c r="C3" s="35"/>
      <c r="D3" s="35"/>
      <c r="E3" s="35"/>
      <c r="F3" s="35"/>
      <c r="G3" s="35"/>
      <c r="H3" s="35"/>
      <c r="I3" s="35">
        <v>51</v>
      </c>
      <c r="J3" s="35">
        <v>39</v>
      </c>
      <c r="K3" s="35">
        <v>36</v>
      </c>
      <c r="L3" s="35">
        <v>59</v>
      </c>
      <c r="M3" s="35">
        <v>22</v>
      </c>
      <c r="N3" s="32">
        <v>26</v>
      </c>
      <c r="O3" s="18">
        <v>18</v>
      </c>
      <c r="P3" s="45"/>
      <c r="Q3" s="20">
        <f>COUNTA(C3:O3)</f>
        <v>7</v>
      </c>
      <c r="R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P3</f>
        <v>86</v>
      </c>
      <c r="S3" s="30">
        <f>IFERROR(R3/Q3,"")</f>
        <v>12.285714285714286</v>
      </c>
      <c r="T3" s="73"/>
      <c r="U3" s="73"/>
      <c r="V3" s="73"/>
      <c r="W3" s="73"/>
      <c r="X3" s="73"/>
      <c r="Y3" s="73"/>
      <c r="Z3" s="73"/>
      <c r="AA3" s="73"/>
      <c r="AB3" s="73"/>
      <c r="AC3" s="73"/>
    </row>
    <row r="4" spans="1:29">
      <c r="A4" s="24" t="s">
        <v>35</v>
      </c>
      <c r="B4" s="29">
        <f t="shared" ref="B4:B12" si="0">SUM(C4:O4)</f>
        <v>465</v>
      </c>
      <c r="C4" s="35">
        <v>75</v>
      </c>
      <c r="D4" s="35">
        <v>42</v>
      </c>
      <c r="E4" s="35">
        <v>33</v>
      </c>
      <c r="F4" s="35">
        <v>42</v>
      </c>
      <c r="G4" s="35">
        <v>34</v>
      </c>
      <c r="H4" s="35">
        <v>32</v>
      </c>
      <c r="I4" s="35">
        <v>51</v>
      </c>
      <c r="J4" s="35">
        <v>9</v>
      </c>
      <c r="K4" s="35">
        <v>35</v>
      </c>
      <c r="L4" s="35">
        <v>26</v>
      </c>
      <c r="M4" s="35">
        <v>33</v>
      </c>
      <c r="N4" s="32">
        <v>35</v>
      </c>
      <c r="O4" s="18">
        <v>18</v>
      </c>
      <c r="P4" s="45">
        <v>5</v>
      </c>
      <c r="Q4" s="20">
        <f t="shared" ref="Q4:Q12" si="1">COUNTA(C4:O4)</f>
        <v>13</v>
      </c>
      <c r="R4" s="28">
        <f t="shared" ref="R4:R12" si="2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P4</f>
        <v>105</v>
      </c>
      <c r="S4" s="30">
        <f>IFERROR(R4/Q4,"")</f>
        <v>8.0769230769230766</v>
      </c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spans="1:29">
      <c r="A5" s="24" t="s">
        <v>241</v>
      </c>
      <c r="B5" s="29">
        <f t="shared" si="0"/>
        <v>374</v>
      </c>
      <c r="C5" s="35">
        <v>59</v>
      </c>
      <c r="D5" s="35">
        <v>56</v>
      </c>
      <c r="E5" s="35">
        <v>34</v>
      </c>
      <c r="F5" s="35">
        <v>32</v>
      </c>
      <c r="G5" s="35">
        <v>50</v>
      </c>
      <c r="H5" s="35">
        <v>35</v>
      </c>
      <c r="I5" s="35">
        <v>6</v>
      </c>
      <c r="J5" s="35">
        <v>6</v>
      </c>
      <c r="K5" s="35">
        <v>7</v>
      </c>
      <c r="L5" s="35">
        <v>9</v>
      </c>
      <c r="M5" s="35">
        <v>19</v>
      </c>
      <c r="N5" s="32">
        <v>7</v>
      </c>
      <c r="O5" s="18">
        <v>54</v>
      </c>
      <c r="P5" s="45">
        <v>25</v>
      </c>
      <c r="Q5" s="20">
        <f t="shared" si="1"/>
        <v>13</v>
      </c>
      <c r="R5" s="28">
        <f t="shared" si="2"/>
        <v>-6</v>
      </c>
      <c r="S5" s="30">
        <f t="shared" ref="S5:S11" si="3">IFERROR(R5/Q5,"")</f>
        <v>-0.46153846153846156</v>
      </c>
      <c r="T5" s="73"/>
      <c r="U5" s="73"/>
      <c r="V5" s="73"/>
      <c r="W5" s="73"/>
      <c r="X5" s="73"/>
      <c r="Y5" s="73"/>
      <c r="Z5" s="73"/>
      <c r="AA5" s="73"/>
      <c r="AB5" s="73"/>
      <c r="AC5" s="73"/>
    </row>
    <row r="6" spans="1:29">
      <c r="A6" s="42" t="s">
        <v>17</v>
      </c>
      <c r="B6" s="29">
        <f>SUM(C6:O6)</f>
        <v>305</v>
      </c>
      <c r="C6" s="35"/>
      <c r="D6" s="35">
        <v>9</v>
      </c>
      <c r="E6" s="35">
        <v>37</v>
      </c>
      <c r="F6" s="35">
        <v>36</v>
      </c>
      <c r="G6" s="35">
        <v>36</v>
      </c>
      <c r="H6" s="35">
        <v>24</v>
      </c>
      <c r="I6" s="35">
        <v>33</v>
      </c>
      <c r="J6" s="35">
        <v>25</v>
      </c>
      <c r="K6" s="35">
        <v>19</v>
      </c>
      <c r="L6" s="35">
        <v>14</v>
      </c>
      <c r="M6" s="35">
        <v>38</v>
      </c>
      <c r="N6" s="32">
        <v>16</v>
      </c>
      <c r="O6" s="18">
        <v>18</v>
      </c>
      <c r="P6" s="45">
        <v>5</v>
      </c>
      <c r="Q6" s="20">
        <f t="shared" si="1"/>
        <v>12</v>
      </c>
      <c r="R6" s="28">
        <f>B6-IF(ISBLANK(C6),0,C$1)-IF(ISBLANK(D6),0,D$1)-IF(ISBLANK(E6),0,E$1)-IF(ISBLANK(F6),0,F$1)-IF(ISBLANK(G6),0,G$1)-IF(ISBLANK(H6),0,H$1)-IF(ISBLANK(I6),0,I$1)-IF(ISBLANK(J6),0,J$1)-IF(ISBLANK(K6),0,K$1)-IF(ISBLANK(L6),0,L$1)-IF(ISBLANK(M6),0,M$1)-IF(ISBLANK(N6),0,N$1)-IF(ISBLANK(O6),0,O$1)-P6</f>
        <v>-15</v>
      </c>
      <c r="S6" s="30">
        <f>IFERROR(R6/Q6,"")</f>
        <v>-1.25</v>
      </c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1:29">
      <c r="A7" s="42" t="s">
        <v>18</v>
      </c>
      <c r="B7" s="29">
        <f t="shared" si="0"/>
        <v>348</v>
      </c>
      <c r="C7" s="35">
        <v>54</v>
      </c>
      <c r="D7" s="35">
        <v>36</v>
      </c>
      <c r="E7" s="35">
        <v>24</v>
      </c>
      <c r="F7" s="35">
        <v>8</v>
      </c>
      <c r="G7" s="35">
        <v>17</v>
      </c>
      <c r="H7" s="35">
        <v>29</v>
      </c>
      <c r="I7" s="35">
        <v>10</v>
      </c>
      <c r="J7" s="35">
        <v>27</v>
      </c>
      <c r="K7" s="35">
        <v>36</v>
      </c>
      <c r="L7" s="35">
        <v>22</v>
      </c>
      <c r="M7" s="35">
        <v>41</v>
      </c>
      <c r="N7" s="32">
        <v>8</v>
      </c>
      <c r="O7" s="18">
        <v>36</v>
      </c>
      <c r="P7" s="45">
        <v>10</v>
      </c>
      <c r="Q7" s="20">
        <f t="shared" si="1"/>
        <v>13</v>
      </c>
      <c r="R7" s="28">
        <f>B7-IF(ISBLANK(C7),0,C$1)-IF(ISBLANK(D7),0,D$1)-IF(ISBLANK(E7),0,E$1)-IF(ISBLANK(F7),0,F$1)-IF(ISBLANK(G7),0,G$1)-IF(ISBLANK(H7),0,H$1)-IF(ISBLANK(I7),0,I$1)-IF(ISBLANK(J7),0,J$1)-IF(ISBLANK(K7),0,K$1)-IF(ISBLANK(L7),0,L$1)-IF(ISBLANK(M7),0,M$1)-IF(ISBLANK(N7),0,N$1)-IF(ISBLANK(O7),0,O$1)-P7</f>
        <v>-17</v>
      </c>
      <c r="S7" s="30">
        <f>IFERROR(R7/Q7,"")</f>
        <v>-1.3076923076923077</v>
      </c>
      <c r="T7" s="73"/>
      <c r="U7" s="73"/>
      <c r="V7" s="73"/>
      <c r="W7" s="73"/>
      <c r="X7" s="73"/>
      <c r="Y7" s="73"/>
      <c r="Z7" s="73"/>
      <c r="AA7" s="73"/>
      <c r="AB7" s="73"/>
      <c r="AC7" s="73"/>
    </row>
    <row r="8" spans="1:29">
      <c r="A8" s="42" t="s">
        <v>20</v>
      </c>
      <c r="B8" s="29">
        <f t="shared" si="0"/>
        <v>257</v>
      </c>
      <c r="C8" s="35">
        <v>32</v>
      </c>
      <c r="D8" s="35">
        <v>31</v>
      </c>
      <c r="E8" s="35">
        <v>13</v>
      </c>
      <c r="F8" s="35">
        <v>15</v>
      </c>
      <c r="G8" s="35">
        <v>24</v>
      </c>
      <c r="H8" s="35">
        <v>9</v>
      </c>
      <c r="I8" s="35">
        <v>14</v>
      </c>
      <c r="J8" s="35">
        <v>30</v>
      </c>
      <c r="K8" s="35">
        <v>12</v>
      </c>
      <c r="L8" s="35">
        <v>19</v>
      </c>
      <c r="M8" s="35">
        <v>14</v>
      </c>
      <c r="N8" s="32">
        <v>35</v>
      </c>
      <c r="O8" s="18">
        <v>9</v>
      </c>
      <c r="P8" s="45">
        <v>5</v>
      </c>
      <c r="Q8" s="20">
        <f t="shared" si="1"/>
        <v>13</v>
      </c>
      <c r="R8" s="28">
        <f t="shared" si="2"/>
        <v>-103</v>
      </c>
      <c r="S8" s="30">
        <f>IFERROR(R8/Q8,"")</f>
        <v>-7.9230769230769234</v>
      </c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spans="1:29">
      <c r="A9" s="24" t="s">
        <v>32</v>
      </c>
      <c r="B9" s="29">
        <f t="shared" si="0"/>
        <v>194</v>
      </c>
      <c r="C9" s="35">
        <v>33</v>
      </c>
      <c r="D9" s="35">
        <v>6</v>
      </c>
      <c r="E9" s="35">
        <v>28</v>
      </c>
      <c r="F9" s="35">
        <v>11</v>
      </c>
      <c r="G9" s="35">
        <v>21</v>
      </c>
      <c r="H9" s="35">
        <v>30</v>
      </c>
      <c r="I9" s="35">
        <v>8</v>
      </c>
      <c r="J9" s="35">
        <v>13</v>
      </c>
      <c r="K9" s="35">
        <v>15</v>
      </c>
      <c r="L9" s="35">
        <v>13</v>
      </c>
      <c r="M9" s="35">
        <v>7</v>
      </c>
      <c r="N9" s="32">
        <v>9</v>
      </c>
      <c r="O9" s="18">
        <v>0</v>
      </c>
      <c r="P9" s="45">
        <v>20</v>
      </c>
      <c r="Q9" s="20">
        <f t="shared" si="1"/>
        <v>13</v>
      </c>
      <c r="R9" s="28">
        <f t="shared" si="2"/>
        <v>-181</v>
      </c>
      <c r="S9" s="30">
        <f t="shared" si="3"/>
        <v>-13.923076923076923</v>
      </c>
      <c r="T9" s="73"/>
      <c r="U9" s="73"/>
      <c r="V9" s="73"/>
      <c r="W9" s="73"/>
      <c r="X9" s="73"/>
      <c r="Y9" s="73"/>
      <c r="Z9" s="73"/>
      <c r="AA9" s="73"/>
      <c r="AB9" s="73"/>
      <c r="AC9" s="73"/>
    </row>
    <row r="10" spans="1:29">
      <c r="A10" s="24" t="s">
        <v>161</v>
      </c>
      <c r="B10" s="29">
        <f t="shared" si="0"/>
        <v>94</v>
      </c>
      <c r="C10" s="35">
        <v>4</v>
      </c>
      <c r="D10" s="35">
        <v>9</v>
      </c>
      <c r="E10" s="35">
        <v>19</v>
      </c>
      <c r="F10" s="35">
        <v>25</v>
      </c>
      <c r="G10" s="35">
        <v>6</v>
      </c>
      <c r="H10" s="35"/>
      <c r="I10" s="35"/>
      <c r="J10" s="35"/>
      <c r="K10" s="35"/>
      <c r="L10" s="35"/>
      <c r="M10" s="35">
        <v>6</v>
      </c>
      <c r="N10" s="32">
        <v>16</v>
      </c>
      <c r="O10" s="18">
        <v>9</v>
      </c>
      <c r="P10" s="45">
        <v>19</v>
      </c>
      <c r="Q10" s="20">
        <f t="shared" si="1"/>
        <v>8</v>
      </c>
      <c r="R10" s="28">
        <f t="shared" si="2"/>
        <v>-150</v>
      </c>
      <c r="S10" s="30">
        <f t="shared" si="3"/>
        <v>-18.75</v>
      </c>
      <c r="T10" s="73"/>
      <c r="U10" s="73"/>
      <c r="V10" s="73"/>
      <c r="W10" s="73"/>
      <c r="X10" s="73"/>
      <c r="Y10" s="73"/>
      <c r="Z10" s="73"/>
      <c r="AA10" s="73"/>
      <c r="AB10" s="73"/>
      <c r="AC10" s="73"/>
    </row>
    <row r="11" spans="1:29">
      <c r="A11" s="24" t="s">
        <v>29</v>
      </c>
      <c r="B11" s="29">
        <f t="shared" si="0"/>
        <v>11</v>
      </c>
      <c r="C11" s="35">
        <v>4</v>
      </c>
      <c r="D11" s="35"/>
      <c r="E11" s="35"/>
      <c r="F11" s="35"/>
      <c r="G11" s="35"/>
      <c r="H11" s="35"/>
      <c r="I11" s="35">
        <v>7</v>
      </c>
      <c r="J11" s="35"/>
      <c r="K11" s="35"/>
      <c r="L11" s="35"/>
      <c r="M11" s="35"/>
      <c r="N11" s="32"/>
      <c r="O11" s="18">
        <v>0</v>
      </c>
      <c r="P11" s="45">
        <v>12</v>
      </c>
      <c r="Q11" s="20">
        <f t="shared" si="1"/>
        <v>3</v>
      </c>
      <c r="R11" s="28">
        <f t="shared" si="2"/>
        <v>-86</v>
      </c>
      <c r="S11" s="30">
        <f t="shared" si="3"/>
        <v>-28.666666666666668</v>
      </c>
      <c r="T11" s="73"/>
      <c r="U11" s="73"/>
      <c r="V11" s="73"/>
      <c r="W11" s="73"/>
      <c r="X11" s="73"/>
      <c r="Y11" s="73"/>
      <c r="Z11" s="73"/>
      <c r="AA11" s="73"/>
      <c r="AB11" s="73"/>
      <c r="AC11" s="73"/>
    </row>
    <row r="12" spans="1:29">
      <c r="A12" s="23" t="s">
        <v>33</v>
      </c>
      <c r="B12" s="29">
        <f t="shared" si="0"/>
        <v>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2"/>
      <c r="O12" s="18"/>
      <c r="P12" s="45"/>
      <c r="Q12" s="20">
        <f t="shared" si="1"/>
        <v>0</v>
      </c>
      <c r="R12" s="28">
        <f t="shared" si="2"/>
        <v>0</v>
      </c>
      <c r="S12" s="30" t="str">
        <f>IFERROR(R12/Q12,"")</f>
        <v/>
      </c>
    </row>
    <row r="14" spans="1:29">
      <c r="Q14" s="23"/>
      <c r="R14" s="44"/>
    </row>
    <row r="15" spans="1:29">
      <c r="A15" s="43"/>
      <c r="T15" s="23"/>
      <c r="V15" s="43"/>
      <c r="X15" s="58"/>
      <c r="Y15" s="58"/>
    </row>
    <row r="16" spans="1:29">
      <c r="J16" s="23"/>
      <c r="L16" s="24"/>
      <c r="N16" s="58"/>
      <c r="O16" s="24"/>
      <c r="T16" s="23"/>
      <c r="V16" s="24"/>
      <c r="X16" s="58"/>
      <c r="Y16" s="24"/>
    </row>
    <row r="17" spans="6:25">
      <c r="J17" s="23"/>
      <c r="L17" s="42"/>
      <c r="N17" s="58"/>
      <c r="O17" s="1"/>
      <c r="T17" s="23"/>
      <c r="V17" s="42"/>
      <c r="X17" s="58"/>
      <c r="Y17" s="1"/>
    </row>
    <row r="18" spans="6:25">
      <c r="L18" s="23"/>
      <c r="N18" s="58"/>
      <c r="V18" s="23"/>
      <c r="X18" s="58"/>
    </row>
    <row r="19" spans="6:25">
      <c r="L19" s="24"/>
      <c r="N19" s="58"/>
      <c r="O19" s="1"/>
      <c r="V19" s="24"/>
      <c r="X19" s="58"/>
      <c r="Y19" s="1"/>
    </row>
    <row r="20" spans="6:25">
      <c r="N20" s="58"/>
      <c r="O20" s="1"/>
      <c r="X20" s="58"/>
      <c r="Y20" s="1"/>
    </row>
    <row r="21" spans="6:25">
      <c r="N21" s="58"/>
      <c r="O21" s="24"/>
      <c r="X21" s="58"/>
      <c r="Y21" s="24"/>
    </row>
    <row r="27" spans="6:25">
      <c r="F27" s="1"/>
    </row>
  </sheetData>
  <sortState ref="A31:L39">
    <sortCondition descending="1" ref="B31:B39"/>
  </sortState>
  <phoneticPr fontId="1"/>
  <conditionalFormatting sqref="I3:O1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K33" sqref="K33"/>
    </sheetView>
  </sheetViews>
  <sheetFormatPr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92"/>
      <c r="J31" s="92"/>
      <c r="K31" s="92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I32" sqref="I32:K35"/>
    </sheetView>
  </sheetViews>
  <sheetFormatPr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92"/>
      <c r="J31" s="92"/>
      <c r="K31" s="92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9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K19" sqref="K19"/>
    </sheetView>
  </sheetViews>
  <sheetFormatPr defaultRowHeight="13.5"/>
  <cols>
    <col min="2" max="2" width="16.625" customWidth="1"/>
    <col min="3" max="3" width="9" customWidth="1"/>
    <col min="10" max="10" width="7.875" customWidth="1"/>
    <col min="11" max="11" width="11.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6" t="s">
        <v>95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5" t="s">
        <v>41</v>
      </c>
      <c r="L11" s="55" t="s">
        <v>42</v>
      </c>
      <c r="M11" s="55" t="s">
        <v>43</v>
      </c>
      <c r="N11" s="55" t="s">
        <v>93</v>
      </c>
    </row>
    <row r="12" spans="1:17">
      <c r="J12" s="2" t="s">
        <v>84</v>
      </c>
      <c r="K12" s="50">
        <v>21</v>
      </c>
      <c r="L12" s="50">
        <v>16</v>
      </c>
      <c r="M12" s="50">
        <v>10</v>
      </c>
      <c r="N12" s="50">
        <v>20</v>
      </c>
      <c r="O12" s="58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50">
        <v>14</v>
      </c>
      <c r="L13" s="50">
        <v>11</v>
      </c>
      <c r="M13" s="50">
        <v>8</v>
      </c>
      <c r="N13" s="50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50"/>
      <c r="L14" s="50"/>
      <c r="M14" s="50"/>
      <c r="N14" s="50"/>
      <c r="O14" s="43"/>
      <c r="P14" s="42"/>
    </row>
    <row r="17" spans="2:14">
      <c r="J17" s="36"/>
      <c r="K17" s="53" t="s">
        <v>53</v>
      </c>
      <c r="L17" s="54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1"/>
      <c r="D23" s="3"/>
      <c r="E23" s="27">
        <v>60</v>
      </c>
      <c r="F23" s="51"/>
    </row>
    <row r="24" spans="2:14">
      <c r="C24" s="51">
        <v>9</v>
      </c>
      <c r="D24" s="52">
        <f>C24/SUM(C$24:C$26)</f>
        <v>0.42857142857142855</v>
      </c>
      <c r="E24" s="57">
        <f>$E$23*D24</f>
        <v>25.714285714285712</v>
      </c>
      <c r="F24" s="51"/>
    </row>
    <row r="25" spans="2:14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20</v>
      </c>
      <c r="F25" s="51"/>
    </row>
    <row r="26" spans="2:14">
      <c r="C26" s="51">
        <v>5</v>
      </c>
      <c r="D26" s="52">
        <f t="shared" si="6"/>
        <v>0.23809523809523808</v>
      </c>
      <c r="E26" s="57">
        <f t="shared" si="7"/>
        <v>14.285714285714285</v>
      </c>
      <c r="F26" s="51"/>
    </row>
    <row r="29" spans="2:14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92"/>
      <c r="J31" s="92"/>
      <c r="K31" s="92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9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9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9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9">
        <f t="shared" si="13"/>
        <v>9</v>
      </c>
    </row>
    <row r="36" spans="1:14">
      <c r="B36" s="49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9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9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9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9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60" t="s">
        <v>115</v>
      </c>
    </row>
    <row r="60" spans="1:11">
      <c r="C60" s="60" t="s">
        <v>116</v>
      </c>
      <c r="D60" t="s">
        <v>118</v>
      </c>
    </row>
    <row r="61" spans="1:11">
      <c r="C61" s="60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32" sqref="B32"/>
    </sheetView>
  </sheetViews>
  <sheetFormatPr defaultRowHeight="13.5"/>
  <cols>
    <col min="2" max="2" width="16.62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5" t="s">
        <v>41</v>
      </c>
      <c r="L11" s="55" t="s">
        <v>42</v>
      </c>
      <c r="M11" s="55" t="s">
        <v>43</v>
      </c>
      <c r="N11" s="55" t="s">
        <v>93</v>
      </c>
    </row>
    <row r="12" spans="1:18">
      <c r="J12" s="2" t="s">
        <v>84</v>
      </c>
      <c r="K12" s="50">
        <v>21</v>
      </c>
      <c r="L12" s="50">
        <v>17</v>
      </c>
      <c r="M12" s="50">
        <v>12</v>
      </c>
      <c r="N12" s="50">
        <v>16</v>
      </c>
      <c r="O12" s="58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50">
        <v>14</v>
      </c>
      <c r="L13" s="50">
        <v>11</v>
      </c>
      <c r="M13" s="50">
        <v>8</v>
      </c>
      <c r="N13" s="50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50">
        <v>7</v>
      </c>
      <c r="L14" s="50">
        <v>6</v>
      </c>
      <c r="M14" s="50">
        <v>4</v>
      </c>
      <c r="N14" s="50"/>
      <c r="O14" s="42" t="s">
        <v>155</v>
      </c>
      <c r="P14" s="1" t="s">
        <v>157</v>
      </c>
      <c r="Q14" t="s">
        <v>156</v>
      </c>
    </row>
    <row r="17" spans="2:20">
      <c r="J17" s="36"/>
      <c r="K17" s="53" t="s">
        <v>53</v>
      </c>
      <c r="L17" s="54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8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8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8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1"/>
      <c r="D23" s="3"/>
      <c r="E23" s="27">
        <v>70</v>
      </c>
      <c r="F23" s="51"/>
    </row>
    <row r="24" spans="2:20">
      <c r="C24" s="51">
        <v>9</v>
      </c>
      <c r="D24" s="52">
        <f>C24/SUM(C$24:C$26)</f>
        <v>0.42857142857142855</v>
      </c>
      <c r="E24" s="57">
        <f>$E$23*D24</f>
        <v>30</v>
      </c>
      <c r="F24" s="51"/>
    </row>
    <row r="25" spans="2:20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</row>
    <row r="26" spans="2:20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2:20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92"/>
      <c r="J31" s="92"/>
      <c r="K31" s="92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9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9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9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9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9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9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9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9" t="s">
        <v>30</v>
      </c>
      <c r="C48" s="3" t="s">
        <v>140</v>
      </c>
      <c r="D48" s="26" t="s">
        <v>132</v>
      </c>
      <c r="E48" s="61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2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1" t="s">
        <v>149</v>
      </c>
      <c r="C54" s="61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G17" sqref="G17"/>
    </sheetView>
  </sheetViews>
  <sheetFormatPr defaultRowHeight="13.5"/>
  <cols>
    <col min="2" max="2" width="16.62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4" t="s">
        <v>181</v>
      </c>
      <c r="K11" s="65" t="s">
        <v>41</v>
      </c>
      <c r="L11" s="65" t="s">
        <v>42</v>
      </c>
      <c r="M11" s="65" t="s">
        <v>43</v>
      </c>
      <c r="N11" s="66"/>
    </row>
    <row r="12" spans="1:17">
      <c r="J12" s="64" t="s">
        <v>182</v>
      </c>
      <c r="K12" s="67">
        <v>26</v>
      </c>
      <c r="L12" s="67">
        <v>20</v>
      </c>
      <c r="M12" s="67">
        <v>14</v>
      </c>
      <c r="N12" s="66"/>
      <c r="O12" s="58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4" t="s">
        <v>183</v>
      </c>
      <c r="K13" s="67">
        <v>16</v>
      </c>
      <c r="L13" s="67">
        <v>13</v>
      </c>
      <c r="M13" s="67">
        <v>10</v>
      </c>
      <c r="N13" s="66"/>
      <c r="O13" s="24"/>
      <c r="P13" s="1"/>
      <c r="Q13" s="1"/>
    </row>
    <row r="14" spans="1:17">
      <c r="J14" s="64" t="s">
        <v>184</v>
      </c>
      <c r="K14" s="67">
        <v>9</v>
      </c>
      <c r="L14" s="67">
        <v>7</v>
      </c>
      <c r="M14" s="67">
        <v>5</v>
      </c>
      <c r="N14" s="66" t="s">
        <v>185</v>
      </c>
      <c r="O14" s="42"/>
      <c r="P14" s="1"/>
    </row>
    <row r="17" spans="1:15">
      <c r="J17" s="68"/>
      <c r="K17" s="69" t="s">
        <v>186</v>
      </c>
      <c r="L17" s="70" t="s">
        <v>187</v>
      </c>
      <c r="O17" s="1"/>
    </row>
    <row r="18" spans="1:15">
      <c r="D18" s="2"/>
      <c r="E18" s="6">
        <v>120</v>
      </c>
      <c r="J18" s="71" t="s">
        <v>8</v>
      </c>
      <c r="K18" s="64">
        <v>51</v>
      </c>
      <c r="L18" s="72">
        <v>30</v>
      </c>
      <c r="O18" s="58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1" t="s">
        <v>9</v>
      </c>
      <c r="K19" s="64">
        <v>40</v>
      </c>
      <c r="L19" s="72">
        <v>23</v>
      </c>
      <c r="O19" s="58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1" t="s">
        <v>10</v>
      </c>
      <c r="K20" s="64">
        <v>29</v>
      </c>
      <c r="L20" s="72">
        <v>17</v>
      </c>
      <c r="O20" s="58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5" t="s">
        <v>41</v>
      </c>
      <c r="L22" s="55" t="s">
        <v>42</v>
      </c>
      <c r="M22" s="55" t="s">
        <v>43</v>
      </c>
      <c r="N22" s="54" t="s">
        <v>54</v>
      </c>
    </row>
    <row r="23" spans="1:15">
      <c r="C23" s="51"/>
      <c r="D23" s="3"/>
      <c r="E23" s="27">
        <v>70</v>
      </c>
      <c r="F23" s="51"/>
      <c r="J23" s="2" t="s">
        <v>84</v>
      </c>
      <c r="K23" s="50">
        <v>21</v>
      </c>
      <c r="L23" s="50">
        <v>17</v>
      </c>
      <c r="M23" s="50">
        <v>12</v>
      </c>
      <c r="N23" s="63">
        <v>30</v>
      </c>
    </row>
    <row r="24" spans="1:15">
      <c r="C24" s="51">
        <v>9</v>
      </c>
      <c r="D24" s="52">
        <f>C24/SUM(C$24:C$26)</f>
        <v>0.42857142857142855</v>
      </c>
      <c r="E24" s="57">
        <f>$E$23*D24</f>
        <v>30</v>
      </c>
      <c r="F24" s="51"/>
      <c r="J24" s="26" t="s">
        <v>44</v>
      </c>
      <c r="K24" s="50">
        <v>14</v>
      </c>
      <c r="L24" s="50">
        <v>11</v>
      </c>
      <c r="M24" s="50">
        <v>8</v>
      </c>
      <c r="N24" s="63">
        <v>23</v>
      </c>
    </row>
    <row r="25" spans="1:15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  <c r="J25" s="2" t="s">
        <v>85</v>
      </c>
      <c r="K25" s="50">
        <v>7</v>
      </c>
      <c r="L25" s="50">
        <v>6</v>
      </c>
      <c r="M25" s="50">
        <v>4</v>
      </c>
      <c r="N25" s="63">
        <v>17</v>
      </c>
    </row>
    <row r="26" spans="1:15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1:15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92"/>
      <c r="J31" s="92"/>
      <c r="K31" s="92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9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9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9"/>
      <c r="O35" s="23"/>
    </row>
    <row r="36" spans="1:15">
      <c r="A36">
        <v>32</v>
      </c>
      <c r="B36" s="49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9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9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9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1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C55" sqref="C55"/>
    </sheetView>
  </sheetViews>
  <sheetFormatPr defaultRowHeight="13.5"/>
  <cols>
    <col min="2" max="2" width="16.62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8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5" t="s">
        <v>41</v>
      </c>
      <c r="L11" s="55" t="s">
        <v>42</v>
      </c>
      <c r="M11" s="55" t="s">
        <v>43</v>
      </c>
    </row>
    <row r="12" spans="1:19">
      <c r="J12" s="2" t="s">
        <v>84</v>
      </c>
      <c r="K12" s="50">
        <v>26</v>
      </c>
      <c r="L12" s="50">
        <v>20</v>
      </c>
      <c r="M12" s="50">
        <v>14</v>
      </c>
      <c r="O12" s="58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50">
        <v>16</v>
      </c>
      <c r="L13" s="50">
        <v>13</v>
      </c>
      <c r="M13" s="50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50">
        <v>9</v>
      </c>
      <c r="L14" s="50">
        <v>7</v>
      </c>
      <c r="M14" s="50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8" t="s">
        <v>194</v>
      </c>
      <c r="O16" s="58">
        <v>26</v>
      </c>
      <c r="P16" s="58"/>
      <c r="Q16" s="58"/>
    </row>
    <row r="17" spans="2:17">
      <c r="J17" s="36"/>
      <c r="K17" s="53" t="s">
        <v>53</v>
      </c>
      <c r="L17" s="54" t="s">
        <v>54</v>
      </c>
      <c r="N17" s="24" t="s">
        <v>195</v>
      </c>
      <c r="O17" s="58">
        <v>23</v>
      </c>
      <c r="P17" s="58"/>
      <c r="Q17" s="58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8">
        <v>22</v>
      </c>
      <c r="P18" s="58"/>
      <c r="Q18" s="58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8">
        <v>14</v>
      </c>
      <c r="P19" s="58"/>
      <c r="Q19" s="58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8">
        <v>10</v>
      </c>
      <c r="P20" s="58"/>
      <c r="Q20" s="58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8">
        <v>5</v>
      </c>
      <c r="P21" s="58"/>
      <c r="Q21" s="58"/>
    </row>
    <row r="22" spans="2:17">
      <c r="N22" s="24" t="s">
        <v>193</v>
      </c>
      <c r="O22" s="58">
        <v>20</v>
      </c>
      <c r="P22" s="58"/>
      <c r="Q22" s="58"/>
    </row>
    <row r="23" spans="2:17">
      <c r="C23" s="51"/>
      <c r="D23" s="3"/>
      <c r="E23" s="27">
        <v>70</v>
      </c>
      <c r="F23" s="51"/>
    </row>
    <row r="24" spans="2:17">
      <c r="C24" s="51">
        <v>9</v>
      </c>
      <c r="D24" s="52">
        <f>C24/SUM(C$24:C$26)</f>
        <v>0.42857142857142855</v>
      </c>
      <c r="E24" s="57">
        <f>$E$23*D24</f>
        <v>30</v>
      </c>
      <c r="F24" s="51"/>
    </row>
    <row r="25" spans="2:17">
      <c r="C25" s="51">
        <v>7</v>
      </c>
      <c r="D25" s="52">
        <f t="shared" ref="D25:D26" si="6">C25/SUM(C$24:C$26)</f>
        <v>0.33333333333333331</v>
      </c>
      <c r="E25" s="57">
        <f t="shared" ref="E25:E26" si="7">$E$23*D25</f>
        <v>23.333333333333332</v>
      </c>
      <c r="F25" s="51"/>
    </row>
    <row r="26" spans="2:17">
      <c r="C26" s="51">
        <v>5</v>
      </c>
      <c r="D26" s="52">
        <f t="shared" si="6"/>
        <v>0.23809523809523808</v>
      </c>
      <c r="E26" s="57">
        <f t="shared" si="7"/>
        <v>16.666666666666664</v>
      </c>
      <c r="F26" s="51"/>
    </row>
    <row r="29" spans="2:17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92"/>
      <c r="J31" s="92"/>
      <c r="K31" s="92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9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9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9"/>
      <c r="O35" s="23"/>
    </row>
    <row r="36" spans="2:15">
      <c r="B36" s="49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9" t="s">
        <v>21</v>
      </c>
      <c r="M36">
        <v>34</v>
      </c>
      <c r="N36" s="59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9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9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1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57"/>
  <sheetViews>
    <sheetView topLeftCell="A28" zoomScale="85" zoomScaleNormal="85" workbookViewId="0">
      <selection activeCell="M32" sqref="M32:N38"/>
    </sheetView>
  </sheetViews>
  <sheetFormatPr defaultRowHeight="13.5"/>
  <cols>
    <col min="2" max="2" width="11.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8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5" t="s">
        <v>41</v>
      </c>
      <c r="L11" s="55" t="s">
        <v>42</v>
      </c>
      <c r="M11" s="55" t="s">
        <v>43</v>
      </c>
    </row>
    <row r="12" spans="1:19">
      <c r="J12" s="2" t="s">
        <v>84</v>
      </c>
      <c r="K12" s="50">
        <v>35</v>
      </c>
      <c r="L12" s="50">
        <v>25</v>
      </c>
      <c r="M12" s="50">
        <v>15</v>
      </c>
      <c r="N12" t="s">
        <v>228</v>
      </c>
      <c r="O12" s="58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50">
        <v>20</v>
      </c>
      <c r="L13" s="50">
        <v>15</v>
      </c>
      <c r="M13" s="50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50"/>
      <c r="L14" s="50"/>
      <c r="M14" s="50"/>
      <c r="N14" s="1"/>
      <c r="O14" s="1"/>
      <c r="P14" s="1"/>
    </row>
    <row r="16" spans="1:19">
      <c r="N16" s="58"/>
      <c r="O16" s="58"/>
      <c r="P16" s="58"/>
      <c r="Q16" s="58"/>
    </row>
    <row r="17" spans="2:17">
      <c r="J17" s="36"/>
      <c r="K17" s="53" t="s">
        <v>53</v>
      </c>
      <c r="L17" s="54" t="s">
        <v>54</v>
      </c>
      <c r="N17" s="24"/>
      <c r="O17" s="58"/>
      <c r="P17" s="58"/>
      <c r="Q17" s="58"/>
    </row>
    <row r="18" spans="2:17">
      <c r="C18" s="50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8"/>
      <c r="P18" s="58"/>
      <c r="Q18" s="58"/>
    </row>
    <row r="19" spans="2:17">
      <c r="C19" s="50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8"/>
      <c r="P19" s="58"/>
      <c r="Q19" s="58"/>
    </row>
    <row r="20" spans="2:17">
      <c r="C20" s="50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8"/>
      <c r="P20" s="58"/>
      <c r="Q20" s="58"/>
    </row>
    <row r="21" spans="2:17">
      <c r="C21" s="50">
        <v>5</v>
      </c>
      <c r="D21" s="9">
        <f t="shared" ref="D21" si="5">C21/SUM(C$19:C$21)</f>
        <v>0.20833333333333334</v>
      </c>
      <c r="E21" s="10">
        <f>$E$18*D21</f>
        <v>25</v>
      </c>
      <c r="O21" s="58"/>
      <c r="P21" s="58"/>
      <c r="Q21" s="58"/>
    </row>
    <row r="22" spans="2:17">
      <c r="N22" s="24"/>
      <c r="O22" s="58"/>
      <c r="P22" s="58"/>
      <c r="Q22" s="58"/>
    </row>
    <row r="23" spans="2:17">
      <c r="C23" s="50" t="s">
        <v>218</v>
      </c>
      <c r="D23" s="61" t="s">
        <v>220</v>
      </c>
      <c r="E23" s="27">
        <v>70</v>
      </c>
      <c r="F23" s="51"/>
    </row>
    <row r="24" spans="2:17">
      <c r="C24" s="50">
        <v>6</v>
      </c>
      <c r="D24" s="52">
        <f>C24/SUM(C$24:C$26)</f>
        <v>0.42857142857142855</v>
      </c>
      <c r="E24" s="57">
        <f>$E$23*D24</f>
        <v>30</v>
      </c>
      <c r="F24" s="51"/>
    </row>
    <row r="25" spans="2:17">
      <c r="C25" s="50">
        <v>5</v>
      </c>
      <c r="D25" s="52">
        <f t="shared" ref="D25:D26" si="6">C25/SUM(C$24:C$26)</f>
        <v>0.35714285714285715</v>
      </c>
      <c r="E25" s="57">
        <v>25</v>
      </c>
      <c r="F25" s="51"/>
    </row>
    <row r="26" spans="2:17">
      <c r="C26" s="50">
        <v>3</v>
      </c>
      <c r="D26" s="52">
        <f t="shared" si="6"/>
        <v>0.21428571428571427</v>
      </c>
      <c r="E26" s="57">
        <f t="shared" ref="E26" si="7">$E$23*D26</f>
        <v>15</v>
      </c>
      <c r="F26" s="51"/>
    </row>
    <row r="29" spans="2:17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92"/>
      <c r="J31" s="92"/>
      <c r="K31" s="92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8" t="s">
        <v>18</v>
      </c>
      <c r="N32" s="80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8" t="s">
        <v>35</v>
      </c>
      <c r="N33" s="81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9" t="s">
        <v>17</v>
      </c>
      <c r="N34" s="81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50" t="s">
        <v>20</v>
      </c>
      <c r="N35" s="81">
        <v>31</v>
      </c>
      <c r="O35" s="23"/>
      <c r="P35">
        <f t="shared" si="14"/>
        <v>31</v>
      </c>
    </row>
    <row r="36" spans="2:16">
      <c r="B36" s="49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7" t="s">
        <v>21</v>
      </c>
      <c r="N36" s="81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8" t="s">
        <v>32</v>
      </c>
      <c r="N37" s="81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8" t="s">
        <v>19</v>
      </c>
      <c r="N38" s="82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1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1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1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1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1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1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57"/>
  <sheetViews>
    <sheetView zoomScale="85" zoomScaleNormal="85" workbookViewId="0">
      <selection activeCell="S25" sqref="S25"/>
    </sheetView>
  </sheetViews>
  <sheetFormatPr defaultRowHeight="13.5"/>
  <cols>
    <col min="2" max="2" width="11.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8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7" t="s">
        <v>243</v>
      </c>
      <c r="Q11" s="87" t="s">
        <v>244</v>
      </c>
      <c r="R11" s="87" t="s">
        <v>245</v>
      </c>
    </row>
    <row r="12" spans="1:19">
      <c r="J12" s="2" t="s">
        <v>84</v>
      </c>
      <c r="K12" s="50">
        <v>25</v>
      </c>
      <c r="L12" s="50">
        <v>21</v>
      </c>
      <c r="M12" s="50">
        <v>18</v>
      </c>
      <c r="N12" s="50">
        <v>34</v>
      </c>
      <c r="O12" s="58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50">
        <v>18</v>
      </c>
      <c r="L13" s="50">
        <v>15</v>
      </c>
      <c r="M13" s="50">
        <v>13</v>
      </c>
      <c r="N13" s="50">
        <v>24</v>
      </c>
      <c r="O13" s="24" t="s">
        <v>235</v>
      </c>
      <c r="P13" s="1" t="s">
        <v>236</v>
      </c>
      <c r="Q13" s="24" t="s">
        <v>235</v>
      </c>
      <c r="R13" s="86" t="s">
        <v>238</v>
      </c>
    </row>
    <row r="14" spans="1:19">
      <c r="J14" s="2" t="s">
        <v>85</v>
      </c>
      <c r="K14" s="50">
        <v>11</v>
      </c>
      <c r="L14" s="50">
        <v>9</v>
      </c>
      <c r="M14" s="50">
        <v>8</v>
      </c>
      <c r="N14" s="50">
        <v>14</v>
      </c>
      <c r="O14" s="1" t="s">
        <v>236</v>
      </c>
      <c r="P14" s="1" t="s">
        <v>35</v>
      </c>
      <c r="Q14" t="s">
        <v>237</v>
      </c>
      <c r="R14" s="86" t="s">
        <v>35</v>
      </c>
    </row>
    <row r="16" spans="1:19">
      <c r="N16" s="61" t="s">
        <v>234</v>
      </c>
      <c r="O16" s="61">
        <f>SUMIF($O$12:$R$14,N16,$K$12:$N$14)</f>
        <v>66</v>
      </c>
      <c r="P16" s="61" t="s">
        <v>15</v>
      </c>
      <c r="Q16" s="58" t="s">
        <v>247</v>
      </c>
    </row>
    <row r="17" spans="2:17">
      <c r="J17" s="36"/>
      <c r="K17" s="74" t="s">
        <v>53</v>
      </c>
      <c r="L17" s="54" t="s">
        <v>54</v>
      </c>
      <c r="N17" s="26" t="s">
        <v>235</v>
      </c>
      <c r="O17" s="61">
        <f t="shared" ref="O17:O20" si="7">SUMIF($O$12:$R$14,N17,$K$12:$N$14)</f>
        <v>52</v>
      </c>
      <c r="P17" s="26" t="s">
        <v>21</v>
      </c>
      <c r="Q17" s="58" t="s">
        <v>248</v>
      </c>
    </row>
    <row r="18" spans="2:17">
      <c r="C18" s="50" t="s">
        <v>217</v>
      </c>
      <c r="D18" s="2" t="s">
        <v>48</v>
      </c>
      <c r="E18" s="6">
        <v>210</v>
      </c>
      <c r="J18" s="36" t="s">
        <v>221</v>
      </c>
      <c r="K18" s="75">
        <f>SUM(K12:K14)</f>
        <v>54</v>
      </c>
      <c r="L18" s="3"/>
      <c r="N18" s="26" t="s">
        <v>236</v>
      </c>
      <c r="O18" s="61">
        <f t="shared" si="7"/>
        <v>26</v>
      </c>
      <c r="P18" s="26" t="s">
        <v>20</v>
      </c>
      <c r="Q18" s="58" t="s">
        <v>249</v>
      </c>
    </row>
    <row r="19" spans="2:17">
      <c r="C19" s="50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5">
        <f>SUM(L12:L14)</f>
        <v>45</v>
      </c>
      <c r="L19" s="3"/>
      <c r="N19" s="2" t="s">
        <v>237</v>
      </c>
      <c r="O19" s="61">
        <f t="shared" si="7"/>
        <v>42</v>
      </c>
      <c r="P19" s="2" t="s">
        <v>18</v>
      </c>
      <c r="Q19" s="58" t="s">
        <v>246</v>
      </c>
    </row>
    <row r="20" spans="2:17">
      <c r="C20" s="50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5">
        <f>SUM(M12:M14)</f>
        <v>39</v>
      </c>
      <c r="L20" s="3"/>
      <c r="N20" s="49" t="s">
        <v>239</v>
      </c>
      <c r="O20" s="61">
        <f t="shared" si="7"/>
        <v>24</v>
      </c>
      <c r="P20" s="49" t="s">
        <v>239</v>
      </c>
      <c r="Q20" s="58" t="s">
        <v>250</v>
      </c>
    </row>
    <row r="21" spans="2:17">
      <c r="C21" s="50">
        <v>5</v>
      </c>
      <c r="D21" s="9">
        <f>C21/SUM(C$19:C$22)</f>
        <v>0.17857142857142858</v>
      </c>
      <c r="E21" s="10">
        <f>$E$18*D21</f>
        <v>37.5</v>
      </c>
      <c r="J21" s="76" t="s">
        <v>227</v>
      </c>
      <c r="K21" s="75">
        <f>SUM(N12:N14)</f>
        <v>72</v>
      </c>
      <c r="L21" s="3">
        <v>50</v>
      </c>
      <c r="O21" s="58"/>
      <c r="Q21" s="58"/>
    </row>
    <row r="22" spans="2:17">
      <c r="C22" s="50">
        <v>10</v>
      </c>
      <c r="D22" s="9">
        <f>C22/SUM(C$19:C$22)</f>
        <v>0.35714285714285715</v>
      </c>
      <c r="E22" s="10">
        <f>$E$18*D22</f>
        <v>75</v>
      </c>
      <c r="O22" s="58"/>
      <c r="P22" s="58"/>
      <c r="Q22" s="58"/>
    </row>
    <row r="23" spans="2:17">
      <c r="N23" s="50" t="s">
        <v>35</v>
      </c>
      <c r="O23" s="58"/>
      <c r="P23" s="58"/>
      <c r="Q23" s="58"/>
    </row>
    <row r="24" spans="2:17">
      <c r="C24" s="50" t="s">
        <v>217</v>
      </c>
      <c r="D24" s="61" t="s">
        <v>54</v>
      </c>
      <c r="E24" s="27">
        <v>50</v>
      </c>
      <c r="F24" s="51"/>
      <c r="N24" s="50" t="s">
        <v>30</v>
      </c>
    </row>
    <row r="25" spans="2:17">
      <c r="C25" s="50">
        <v>6</v>
      </c>
      <c r="D25" s="52">
        <f>C25/SUM(C$25:C$27)</f>
        <v>0.42857142857142855</v>
      </c>
      <c r="E25" s="57">
        <f>$E$24*D25</f>
        <v>21.428571428571427</v>
      </c>
      <c r="F25" s="51"/>
      <c r="N25" s="50" t="s">
        <v>36</v>
      </c>
    </row>
    <row r="26" spans="2:17">
      <c r="C26" s="50">
        <v>5</v>
      </c>
      <c r="D26" s="52">
        <f t="shared" ref="D26:D27" si="9">C26/SUM(C$25:C$27)</f>
        <v>0.35714285714285715</v>
      </c>
      <c r="E26" s="57">
        <f>$E$24*D26</f>
        <v>17.857142857142858</v>
      </c>
      <c r="F26" s="51"/>
      <c r="N26" s="50" t="s">
        <v>32</v>
      </c>
    </row>
    <row r="27" spans="2:17">
      <c r="C27" s="50">
        <v>3</v>
      </c>
      <c r="D27" s="52">
        <f t="shared" si="9"/>
        <v>0.21428571428571427</v>
      </c>
      <c r="E27" s="57">
        <f t="shared" ref="E27" si="10">$E$24*D27</f>
        <v>10.714285714285714</v>
      </c>
      <c r="F27" s="51"/>
      <c r="N27" s="50" t="s">
        <v>39</v>
      </c>
    </row>
    <row r="28" spans="2:17">
      <c r="N28" s="50" t="s">
        <v>31</v>
      </c>
    </row>
    <row r="29" spans="2:17">
      <c r="N29" s="50" t="s">
        <v>29</v>
      </c>
    </row>
    <row r="30" spans="2:17">
      <c r="B30" s="27"/>
      <c r="C30" s="88" t="s">
        <v>45</v>
      </c>
      <c r="D30" s="88"/>
      <c r="E30" s="88"/>
      <c r="F30" s="89" t="s">
        <v>46</v>
      </c>
      <c r="G30" s="88"/>
      <c r="H30" s="88"/>
      <c r="I30" s="90" t="s">
        <v>47</v>
      </c>
      <c r="J30" s="90" t="s">
        <v>48</v>
      </c>
      <c r="K30" s="90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1"/>
      <c r="J31" s="91"/>
      <c r="K31" s="91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92"/>
      <c r="J32" s="92"/>
      <c r="K32" s="92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9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9"/>
      <c r="O35" s="23"/>
    </row>
    <row r="36" spans="2:15">
      <c r="B36" s="49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9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9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9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9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1"/>
    </row>
    <row r="45" spans="2:15">
      <c r="B45" s="3" t="s">
        <v>18</v>
      </c>
      <c r="C45" s="2"/>
      <c r="D45" s="26"/>
      <c r="E45" s="61"/>
    </row>
    <row r="46" spans="2:15">
      <c r="B46" s="3" t="s">
        <v>21</v>
      </c>
      <c r="C46" s="2"/>
      <c r="D46" s="26"/>
      <c r="E46" s="61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1"/>
    </row>
    <row r="49" spans="2:15">
      <c r="B49" s="26" t="s">
        <v>19</v>
      </c>
      <c r="C49" s="2"/>
      <c r="D49" s="2"/>
      <c r="E49" s="3"/>
    </row>
    <row r="50" spans="2:15">
      <c r="E50" s="51"/>
    </row>
    <row r="51" spans="2:15">
      <c r="B51" s="50" t="s">
        <v>35</v>
      </c>
      <c r="C51" s="50">
        <v>75</v>
      </c>
      <c r="D51" s="2"/>
    </row>
    <row r="52" spans="2:15">
      <c r="B52" s="50" t="s">
        <v>30</v>
      </c>
      <c r="C52" s="50">
        <v>59</v>
      </c>
      <c r="D52" s="2"/>
      <c r="O52" s="43"/>
    </row>
    <row r="53" spans="2:15">
      <c r="B53" s="50" t="s">
        <v>36</v>
      </c>
      <c r="C53" s="50">
        <v>54</v>
      </c>
      <c r="D53" s="2"/>
    </row>
    <row r="54" spans="2:15">
      <c r="B54" s="50" t="s">
        <v>32</v>
      </c>
      <c r="C54" s="50">
        <v>33</v>
      </c>
      <c r="D54" s="2"/>
      <c r="O54" s="24"/>
    </row>
    <row r="55" spans="2:15">
      <c r="B55" s="50" t="s">
        <v>39</v>
      </c>
      <c r="C55" s="50">
        <v>32</v>
      </c>
      <c r="D55" s="2"/>
    </row>
    <row r="56" spans="2:15">
      <c r="B56" s="50" t="s">
        <v>31</v>
      </c>
      <c r="C56" s="50">
        <v>4</v>
      </c>
      <c r="D56" s="2">
        <v>-4</v>
      </c>
    </row>
    <row r="57" spans="2:15">
      <c r="B57" s="50" t="s">
        <v>29</v>
      </c>
      <c r="C57" s="50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F0"/>
  </sheetPr>
  <dimension ref="A1:S57"/>
  <sheetViews>
    <sheetView tabSelected="1" zoomScale="85" zoomScaleNormal="85" workbookViewId="0">
      <selection activeCell="F34" sqref="F34"/>
    </sheetView>
  </sheetViews>
  <sheetFormatPr defaultRowHeight="13.5"/>
  <cols>
    <col min="2" max="2" width="11.5" customWidth="1"/>
    <col min="3" max="3" width="10.875" customWidth="1"/>
    <col min="4" max="4" width="12.625" customWidth="1"/>
    <col min="5" max="5" width="10.75" customWidth="1"/>
    <col min="10" max="10" width="11.125" customWidth="1"/>
    <col min="11" max="11" width="11.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6" t="s">
        <v>51</v>
      </c>
      <c r="I1" s="27" t="s">
        <v>96</v>
      </c>
      <c r="J1" s="56" t="s">
        <v>97</v>
      </c>
      <c r="K1" s="56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8</v>
      </c>
      <c r="J2" s="2">
        <f>H2*I2</f>
        <v>320</v>
      </c>
      <c r="K2" s="2">
        <v>20</v>
      </c>
      <c r="L2" s="2">
        <f>J2-K2</f>
        <v>300</v>
      </c>
      <c r="S2" s="58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28</v>
      </c>
      <c r="C9" s="8">
        <f t="shared" ref="C9:D9" si="3">C$13*C5</f>
        <v>23.999999999999996</v>
      </c>
      <c r="D9" s="8">
        <f t="shared" si="3"/>
        <v>20.000000000000004</v>
      </c>
      <c r="E9" s="8">
        <f>E$13*E5</f>
        <v>40.000000000000007</v>
      </c>
    </row>
    <row r="10" spans="1:19">
      <c r="A10" s="1" t="s">
        <v>11</v>
      </c>
      <c r="B10" s="8">
        <f t="shared" ref="B10:E11" si="4">B$13*B6</f>
        <v>20</v>
      </c>
      <c r="C10" s="8">
        <f t="shared" si="4"/>
        <v>17.142857142857139</v>
      </c>
      <c r="D10" s="8">
        <f>D$13*D6</f>
        <v>14.285714285714286</v>
      </c>
      <c r="E10" s="8">
        <f>E$13*E6</f>
        <v>28.571428571428573</v>
      </c>
    </row>
    <row r="11" spans="1:19">
      <c r="A11" t="s">
        <v>12</v>
      </c>
      <c r="B11" s="8">
        <f>B$13*B7</f>
        <v>12</v>
      </c>
      <c r="C11" s="8">
        <f t="shared" si="4"/>
        <v>10.285714285714285</v>
      </c>
      <c r="D11" s="8">
        <f t="shared" si="4"/>
        <v>8.571428571428573</v>
      </c>
      <c r="E11" s="8">
        <f t="shared" si="4"/>
        <v>17.142857142857146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7" t="s">
        <v>253</v>
      </c>
      <c r="Q11" s="87" t="s">
        <v>221</v>
      </c>
      <c r="R11" s="87" t="s">
        <v>256</v>
      </c>
    </row>
    <row r="12" spans="1:19">
      <c r="J12" s="2" t="s">
        <v>84</v>
      </c>
      <c r="K12" s="50">
        <v>28</v>
      </c>
      <c r="L12" s="50">
        <v>24</v>
      </c>
      <c r="M12" s="50">
        <v>20</v>
      </c>
      <c r="N12" s="50">
        <v>40</v>
      </c>
    </row>
    <row r="13" spans="1:19">
      <c r="B13" s="5">
        <f>E19</f>
        <v>60</v>
      </c>
      <c r="C13" s="5">
        <f>E20</f>
        <v>51.428571428571423</v>
      </c>
      <c r="D13" s="5">
        <f>E21</f>
        <v>42.857142857142861</v>
      </c>
      <c r="E13" s="5">
        <f>E22</f>
        <v>85.714285714285722</v>
      </c>
      <c r="J13" s="26" t="s">
        <v>44</v>
      </c>
      <c r="K13" s="50">
        <v>20</v>
      </c>
      <c r="L13" s="50">
        <v>17</v>
      </c>
      <c r="M13" s="50">
        <v>14</v>
      </c>
      <c r="N13" s="50">
        <v>29</v>
      </c>
    </row>
    <row r="14" spans="1:19">
      <c r="J14" s="2" t="s">
        <v>85</v>
      </c>
      <c r="K14" s="50">
        <v>12</v>
      </c>
      <c r="L14" s="50">
        <v>10</v>
      </c>
      <c r="M14" s="50">
        <v>9</v>
      </c>
      <c r="N14" s="50">
        <v>17</v>
      </c>
    </row>
    <row r="16" spans="1:19">
      <c r="N16" s="61" t="s">
        <v>15</v>
      </c>
      <c r="O16" s="61">
        <f>SUMIF($O$12:$R$14,N16,$K$12:$N$14)</f>
        <v>0</v>
      </c>
    </row>
    <row r="17" spans="2:17">
      <c r="J17" s="36"/>
      <c r="K17" s="74" t="s">
        <v>53</v>
      </c>
      <c r="L17" s="54" t="s">
        <v>54</v>
      </c>
      <c r="N17" s="26" t="s">
        <v>21</v>
      </c>
      <c r="O17" s="61">
        <f t="shared" ref="O17:O20" si="5">SUMIF($O$12:$R$14,N17,$K$12:$N$14)</f>
        <v>0</v>
      </c>
    </row>
    <row r="18" spans="2:17">
      <c r="C18" s="50" t="s">
        <v>217</v>
      </c>
      <c r="D18" s="2" t="s">
        <v>48</v>
      </c>
      <c r="E18" s="6">
        <v>240</v>
      </c>
      <c r="J18" s="36" t="s">
        <v>255</v>
      </c>
      <c r="K18" s="75">
        <f>SUM(K12:K14)</f>
        <v>60</v>
      </c>
      <c r="L18" s="3"/>
      <c r="N18" s="26" t="s">
        <v>20</v>
      </c>
      <c r="O18" s="61">
        <f t="shared" si="5"/>
        <v>0</v>
      </c>
    </row>
    <row r="19" spans="2:17">
      <c r="C19" s="50">
        <v>7</v>
      </c>
      <c r="D19" s="9">
        <f>C19/SUM(C$19:C$22)</f>
        <v>0.25</v>
      </c>
      <c r="E19" s="10">
        <f>$E$18*D19</f>
        <v>60</v>
      </c>
      <c r="J19" s="36" t="s">
        <v>253</v>
      </c>
      <c r="K19" s="75">
        <f>SUM(L12:L14)</f>
        <v>51</v>
      </c>
      <c r="L19" s="3"/>
      <c r="N19" s="2" t="s">
        <v>18</v>
      </c>
      <c r="O19" s="61">
        <f t="shared" si="5"/>
        <v>0</v>
      </c>
    </row>
    <row r="20" spans="2:17">
      <c r="C20" s="50">
        <v>6</v>
      </c>
      <c r="D20" s="9">
        <f>C20/SUM(C$19:C$22)</f>
        <v>0.21428571428571427</v>
      </c>
      <c r="E20" s="10">
        <f t="shared" ref="E20" si="6">$E$18*D20</f>
        <v>51.428571428571423</v>
      </c>
      <c r="J20" s="36" t="s">
        <v>221</v>
      </c>
      <c r="K20" s="75">
        <f>SUM(M12:M14)</f>
        <v>43</v>
      </c>
      <c r="L20" s="3"/>
      <c r="N20" s="61" t="s">
        <v>22</v>
      </c>
      <c r="O20" s="61">
        <f t="shared" si="5"/>
        <v>0</v>
      </c>
    </row>
    <row r="21" spans="2:17">
      <c r="C21" s="50">
        <v>5</v>
      </c>
      <c r="D21" s="9">
        <f>C21/SUM(C$19:C$22)</f>
        <v>0.17857142857142858</v>
      </c>
      <c r="E21" s="10">
        <f>$E$18*D21</f>
        <v>42.857142857142861</v>
      </c>
      <c r="J21" s="76" t="s">
        <v>227</v>
      </c>
      <c r="K21" s="75">
        <f>SUM(N12:N14)</f>
        <v>86</v>
      </c>
      <c r="L21" s="3">
        <v>60</v>
      </c>
      <c r="O21" s="58"/>
    </row>
    <row r="22" spans="2:17">
      <c r="C22" s="50">
        <v>10</v>
      </c>
      <c r="D22" s="9">
        <f>C22/SUM(C$19:C$22)</f>
        <v>0.35714285714285715</v>
      </c>
      <c r="E22" s="10">
        <f>$E$18*D22</f>
        <v>85.714285714285722</v>
      </c>
      <c r="O22" s="58"/>
      <c r="P22" s="58"/>
      <c r="Q22" s="58"/>
    </row>
    <row r="23" spans="2:17">
      <c r="N23" s="50" t="s">
        <v>35</v>
      </c>
      <c r="O23" s="58"/>
      <c r="P23" s="58"/>
      <c r="Q23" s="58"/>
    </row>
    <row r="24" spans="2:17">
      <c r="C24" s="50" t="s">
        <v>217</v>
      </c>
      <c r="D24" s="61" t="s">
        <v>54</v>
      </c>
      <c r="E24" s="27">
        <v>60</v>
      </c>
      <c r="F24" s="51"/>
      <c r="N24" s="50" t="s">
        <v>30</v>
      </c>
    </row>
    <row r="25" spans="2:17">
      <c r="C25" s="50">
        <v>6</v>
      </c>
      <c r="D25" s="52">
        <f>C25/SUM(C$25:C$27)</f>
        <v>0.42857142857142855</v>
      </c>
      <c r="E25" s="57">
        <f>$E$24*D25</f>
        <v>25.714285714285712</v>
      </c>
      <c r="F25" s="51"/>
      <c r="N25" s="50" t="s">
        <v>36</v>
      </c>
    </row>
    <row r="26" spans="2:17">
      <c r="C26" s="50">
        <v>5</v>
      </c>
      <c r="D26" s="52">
        <f t="shared" ref="D26:D27" si="7">C26/SUM(C$25:C$27)</f>
        <v>0.35714285714285715</v>
      </c>
      <c r="E26" s="57">
        <f>$E$24*D26</f>
        <v>21.428571428571431</v>
      </c>
      <c r="F26" s="51"/>
      <c r="N26" s="50" t="s">
        <v>32</v>
      </c>
    </row>
    <row r="27" spans="2:17">
      <c r="C27" s="50">
        <v>3</v>
      </c>
      <c r="D27" s="52">
        <f t="shared" si="7"/>
        <v>0.21428571428571427</v>
      </c>
      <c r="E27" s="57">
        <f t="shared" ref="E27" si="8">$E$24*D27</f>
        <v>12.857142857142856</v>
      </c>
      <c r="F27" s="51"/>
      <c r="N27" s="50" t="s">
        <v>39</v>
      </c>
    </row>
    <row r="28" spans="2:17">
      <c r="N28" s="50" t="s">
        <v>31</v>
      </c>
    </row>
    <row r="29" spans="2:17">
      <c r="N29" s="50" t="s">
        <v>29</v>
      </c>
    </row>
    <row r="30" spans="2:17">
      <c r="B30" s="27"/>
      <c r="C30" s="88" t="s">
        <v>45</v>
      </c>
      <c r="D30" s="88"/>
      <c r="E30" s="88"/>
      <c r="F30" s="89" t="s">
        <v>46</v>
      </c>
      <c r="G30" s="88"/>
      <c r="H30" s="88"/>
      <c r="I30" s="90" t="s">
        <v>47</v>
      </c>
      <c r="J30" s="90" t="s">
        <v>48</v>
      </c>
      <c r="K30" s="90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1"/>
      <c r="J31" s="91"/>
      <c r="K31" s="91"/>
    </row>
    <row r="32" spans="2:17">
      <c r="B32" s="2"/>
      <c r="C32" s="3">
        <f>SUM(C33:C39)</f>
        <v>0</v>
      </c>
      <c r="D32" s="3">
        <f t="shared" ref="D32:E32" si="9">SUM(D33:D39)</f>
        <v>0</v>
      </c>
      <c r="E32" s="3">
        <f t="shared" si="9"/>
        <v>0</v>
      </c>
      <c r="F32" s="3">
        <v>60</v>
      </c>
      <c r="G32" s="3"/>
      <c r="H32" s="3"/>
      <c r="I32" s="92"/>
      <c r="J32" s="92"/>
      <c r="K32" s="92"/>
    </row>
    <row r="33" spans="2:15">
      <c r="B33" s="26" t="s">
        <v>18</v>
      </c>
      <c r="C33" s="2"/>
      <c r="D33" s="2">
        <v>0</v>
      </c>
      <c r="E33" s="2">
        <v>0</v>
      </c>
      <c r="F33" s="25" t="str">
        <f>IFERROR(F$32/$C$32*C33,"")</f>
        <v/>
      </c>
      <c r="G33" s="25" t="str">
        <f>IFERROR(G$32/$D$32*D33,"")</f>
        <v/>
      </c>
      <c r="H33" s="25" t="str">
        <f>IFERROR(H$32/$E$32*E33,"")</f>
        <v/>
      </c>
      <c r="I33" s="34">
        <f>SUM(F33:H33)</f>
        <v>0</v>
      </c>
      <c r="J33" s="29">
        <f>IFERROR(VLOOKUP(B33,$N$16:$O$23,2,FALSE),0)</f>
        <v>0</v>
      </c>
      <c r="K33" s="29">
        <f t="shared" ref="K33:K38" si="10">SUM(I33:J33)</f>
        <v>0</v>
      </c>
      <c r="O33" s="43"/>
    </row>
    <row r="34" spans="2:15">
      <c r="B34" s="26" t="s">
        <v>35</v>
      </c>
      <c r="C34" s="2"/>
      <c r="D34" s="2">
        <v>0</v>
      </c>
      <c r="E34" s="2">
        <v>0</v>
      </c>
      <c r="F34" s="25" t="str">
        <f t="shared" ref="F34:F39" si="11">IFERROR(F$32/$C$32*C34,"")</f>
        <v/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0</v>
      </c>
      <c r="J34" s="29">
        <f t="shared" ref="J34:J39" si="15">IFERROR(VLOOKUP(B34,$N$16:$O$23,2,FALSE),0)</f>
        <v>0</v>
      </c>
      <c r="K34" s="29">
        <f t="shared" si="10"/>
        <v>0</v>
      </c>
      <c r="N34" s="59"/>
      <c r="O34" s="24"/>
    </row>
    <row r="35" spans="2:15">
      <c r="B35" s="2" t="s">
        <v>20</v>
      </c>
      <c r="C35" s="2"/>
      <c r="D35" s="2">
        <v>0</v>
      </c>
      <c r="E35" s="2">
        <v>0</v>
      </c>
      <c r="F35" s="25" t="str">
        <f t="shared" si="11"/>
        <v/>
      </c>
      <c r="G35" s="25" t="str">
        <f t="shared" si="12"/>
        <v/>
      </c>
      <c r="H35" s="25" t="str">
        <f t="shared" si="13"/>
        <v/>
      </c>
      <c r="I35" s="34">
        <f t="shared" si="14"/>
        <v>0</v>
      </c>
      <c r="J35" s="29">
        <f t="shared" si="15"/>
        <v>0</v>
      </c>
      <c r="K35" s="29">
        <f t="shared" si="10"/>
        <v>0</v>
      </c>
      <c r="N35" s="59"/>
      <c r="O35" s="23"/>
    </row>
    <row r="36" spans="2:15">
      <c r="B36" s="49" t="s">
        <v>21</v>
      </c>
      <c r="C36" s="2"/>
      <c r="D36" s="2">
        <v>0</v>
      </c>
      <c r="E36" s="2">
        <v>0</v>
      </c>
      <c r="F36" s="25" t="str">
        <f t="shared" si="11"/>
        <v/>
      </c>
      <c r="G36" s="25" t="str">
        <f t="shared" si="12"/>
        <v/>
      </c>
      <c r="H36" s="25" t="str">
        <f t="shared" si="13"/>
        <v/>
      </c>
      <c r="I36" s="34">
        <f t="shared" si="14"/>
        <v>0</v>
      </c>
      <c r="J36" s="29">
        <f t="shared" si="15"/>
        <v>0</v>
      </c>
      <c r="K36" s="29">
        <f t="shared" si="10"/>
        <v>0</v>
      </c>
      <c r="N36" s="59"/>
      <c r="O36" s="24"/>
    </row>
    <row r="37" spans="2:15">
      <c r="B37" s="26" t="s">
        <v>32</v>
      </c>
      <c r="C37" s="2"/>
      <c r="D37" s="2">
        <v>0</v>
      </c>
      <c r="E37" s="2">
        <v>0</v>
      </c>
      <c r="F37" s="25" t="str">
        <f t="shared" si="11"/>
        <v/>
      </c>
      <c r="G37" s="25" t="str">
        <f t="shared" si="12"/>
        <v/>
      </c>
      <c r="H37" s="25" t="str">
        <f t="shared" si="13"/>
        <v/>
      </c>
      <c r="I37" s="34">
        <f t="shared" si="14"/>
        <v>0</v>
      </c>
      <c r="J37" s="29">
        <f t="shared" si="15"/>
        <v>0</v>
      </c>
      <c r="K37" s="29">
        <f t="shared" si="10"/>
        <v>0</v>
      </c>
      <c r="N37" s="59"/>
      <c r="O37" s="24"/>
    </row>
    <row r="38" spans="2:15">
      <c r="B38" s="26" t="s">
        <v>19</v>
      </c>
      <c r="C38" s="2"/>
      <c r="D38" s="2">
        <v>0</v>
      </c>
      <c r="E38" s="2">
        <v>0</v>
      </c>
      <c r="F38" s="25" t="str">
        <f t="shared" si="11"/>
        <v/>
      </c>
      <c r="G38" s="25" t="str">
        <f t="shared" si="12"/>
        <v/>
      </c>
      <c r="H38" s="25" t="str">
        <f t="shared" si="13"/>
        <v/>
      </c>
      <c r="I38" s="34">
        <f t="shared" si="14"/>
        <v>0</v>
      </c>
      <c r="J38" s="29">
        <f t="shared" si="15"/>
        <v>0</v>
      </c>
      <c r="K38" s="29">
        <f t="shared" si="10"/>
        <v>0</v>
      </c>
      <c r="N38" s="59"/>
      <c r="O38" s="24"/>
    </row>
    <row r="39" spans="2:15">
      <c r="B39" s="26" t="s">
        <v>23</v>
      </c>
      <c r="C39" s="2"/>
      <c r="D39" s="2">
        <v>0</v>
      </c>
      <c r="E39" s="2">
        <v>0</v>
      </c>
      <c r="F39" s="25" t="str">
        <f t="shared" si="11"/>
        <v/>
      </c>
      <c r="G39" s="25" t="str">
        <f t="shared" si="12"/>
        <v/>
      </c>
      <c r="H39" s="25" t="str">
        <f t="shared" si="13"/>
        <v/>
      </c>
      <c r="I39" s="34">
        <f t="shared" si="14"/>
        <v>0</v>
      </c>
      <c r="J39" s="29">
        <f t="shared" si="15"/>
        <v>0</v>
      </c>
      <c r="K39" s="29">
        <f t="shared" ref="K39" si="16">SUM(I39:J39)</f>
        <v>0</v>
      </c>
      <c r="N39" s="59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1"/>
    </row>
    <row r="45" spans="2:15">
      <c r="B45" s="3" t="s">
        <v>18</v>
      </c>
      <c r="C45" s="2"/>
      <c r="D45" s="26"/>
      <c r="E45" s="61"/>
    </row>
    <row r="46" spans="2:15">
      <c r="B46" s="3" t="s">
        <v>21</v>
      </c>
      <c r="C46" s="2"/>
      <c r="D46" s="26"/>
      <c r="E46" s="61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1"/>
    </row>
    <row r="49" spans="2:15">
      <c r="B49" s="26" t="s">
        <v>19</v>
      </c>
      <c r="C49" s="2"/>
      <c r="D49" s="2"/>
      <c r="E49" s="3"/>
    </row>
    <row r="50" spans="2:15">
      <c r="E50" s="51"/>
    </row>
    <row r="51" spans="2:15">
      <c r="B51" s="50" t="s">
        <v>35</v>
      </c>
      <c r="C51" s="50">
        <v>75</v>
      </c>
      <c r="D51" s="2"/>
    </row>
    <row r="52" spans="2:15">
      <c r="B52" s="50" t="s">
        <v>30</v>
      </c>
      <c r="C52" s="50">
        <v>59</v>
      </c>
      <c r="D52" s="2"/>
      <c r="O52" s="43"/>
    </row>
    <row r="53" spans="2:15">
      <c r="B53" s="50" t="s">
        <v>36</v>
      </c>
      <c r="C53" s="50">
        <v>54</v>
      </c>
      <c r="D53" s="2"/>
    </row>
    <row r="54" spans="2:15">
      <c r="B54" s="50" t="s">
        <v>32</v>
      </c>
      <c r="C54" s="50">
        <v>33</v>
      </c>
      <c r="D54" s="2"/>
      <c r="O54" s="24"/>
    </row>
    <row r="55" spans="2:15">
      <c r="B55" s="50" t="s">
        <v>39</v>
      </c>
      <c r="C55" s="50">
        <v>32</v>
      </c>
      <c r="D55" s="2"/>
    </row>
    <row r="56" spans="2:15">
      <c r="B56" s="50" t="s">
        <v>31</v>
      </c>
      <c r="C56" s="50">
        <v>4</v>
      </c>
      <c r="D56" s="2">
        <v>-4</v>
      </c>
    </row>
    <row r="57" spans="2:15">
      <c r="B57" s="50" t="s">
        <v>29</v>
      </c>
      <c r="C57" s="50">
        <v>4</v>
      </c>
      <c r="D57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D23"/>
  <sheetViews>
    <sheetView workbookViewId="0">
      <selection activeCell="C23" sqref="C23"/>
    </sheetView>
  </sheetViews>
  <sheetFormatPr defaultRowHeight="13.5"/>
  <cols>
    <col min="1" max="1" width="5.375" bestFit="1" customWidth="1"/>
    <col min="2" max="3" width="11.625" style="85" bestFit="1" customWidth="1"/>
    <col min="4" max="4" width="10.5" style="84" bestFit="1" customWidth="1"/>
  </cols>
  <sheetData>
    <row r="2" spans="1:4">
      <c r="A2" s="2"/>
      <c r="B2" s="38" t="s">
        <v>61</v>
      </c>
      <c r="C2" s="39" t="s">
        <v>62</v>
      </c>
      <c r="D2" s="83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43136</v>
      </c>
      <c r="C23" s="41"/>
      <c r="D23" s="36">
        <f t="shared" ref="D23" si="3">C23-B23</f>
        <v>-43136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RowHeight="13.5"/>
  <cols>
    <col min="1" max="1" width="3.375" bestFit="1" customWidth="1"/>
    <col min="2" max="2" width="5.25" bestFit="1" customWidth="1"/>
    <col min="3" max="3" width="5.25" customWidth="1"/>
    <col min="4" max="8" width="5.375" bestFit="1" customWidth="1"/>
    <col min="9" max="9" width="5.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RowHeight="13.5"/>
  <cols>
    <col min="1" max="1" width="3.375" bestFit="1" customWidth="1"/>
    <col min="2" max="2" width="5.25" bestFit="1" customWidth="1"/>
    <col min="3" max="3" width="5.25" customWidth="1"/>
    <col min="4" max="8" width="5.375" bestFit="1" customWidth="1"/>
    <col min="9" max="9" width="5.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G24" sqref="G22:G24"/>
    </sheetView>
  </sheetViews>
  <sheetFormatPr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M37" sqref="M37"/>
    </sheetView>
  </sheetViews>
  <sheetFormatPr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92"/>
      <c r="J31" s="92"/>
      <c r="K31" s="92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H41" sqref="H41"/>
    </sheetView>
  </sheetViews>
  <sheetFormatPr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92"/>
      <c r="J31" s="92"/>
      <c r="K31" s="92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38" sqref="B38"/>
    </sheetView>
  </sheetViews>
  <sheetFormatPr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88" t="s">
        <v>45</v>
      </c>
      <c r="D29" s="88"/>
      <c r="E29" s="88"/>
      <c r="F29" s="89" t="s">
        <v>46</v>
      </c>
      <c r="G29" s="88"/>
      <c r="H29" s="88"/>
      <c r="I29" s="90" t="s">
        <v>47</v>
      </c>
      <c r="J29" s="90" t="s">
        <v>48</v>
      </c>
      <c r="K29" s="90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1"/>
      <c r="J30" s="91"/>
      <c r="K30" s="91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92"/>
      <c r="J31" s="92"/>
      <c r="K31" s="92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forbs </vt:lpstr>
      <vt:lpstr>forbs_bak2</vt:lpstr>
      <vt:lpstr>forbs_bak1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  <vt:lpstr>日期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2018-02-12T07:59:25Z</dcterms:modified>
</cp:coreProperties>
</file>