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6900" windowHeight="5090" activeTab="7"/>
  </bookViews>
  <sheets>
    <sheet name="Récap" sheetId="2" r:id="rId1"/>
    <sheet name="1vs1" sheetId="1" r:id="rId2"/>
    <sheet name="Base case" sheetId="3" r:id="rId3"/>
    <sheet name="Cure period" sheetId="4" r:id="rId4"/>
    <sheet name="Homo" sheetId="5" r:id="rId5"/>
    <sheet name="K" sheetId="6" r:id="rId6"/>
    <sheet name="K new" sheetId="7" r:id="rId7"/>
    <sheet name="Extremes CCP" sheetId="8" r:id="rId8"/>
  </sheets>
  <calcPr calcId="145621"/>
</workbook>
</file>

<file path=xl/calcChain.xml><?xml version="1.0" encoding="utf-8"?>
<calcChain xmlns="http://schemas.openxmlformats.org/spreadsheetml/2006/main">
  <c r="J16" i="8" l="1"/>
  <c r="J17" i="8"/>
  <c r="J18" i="8"/>
  <c r="J15" i="8"/>
  <c r="I16" i="8"/>
  <c r="I17" i="8"/>
  <c r="I18" i="8"/>
  <c r="I15" i="8"/>
  <c r="J9" i="8"/>
  <c r="J10" i="8"/>
  <c r="J11" i="8"/>
  <c r="J8" i="8"/>
  <c r="I9" i="8"/>
  <c r="I10" i="8"/>
  <c r="I11" i="8"/>
  <c r="I8" i="8"/>
  <c r="H16" i="8"/>
  <c r="G16" i="8"/>
  <c r="H17" i="8"/>
  <c r="H15" i="8"/>
  <c r="G17" i="8"/>
  <c r="G15" i="8"/>
  <c r="H9" i="8"/>
  <c r="G9" i="8"/>
  <c r="H10" i="8"/>
  <c r="H8" i="8"/>
  <c r="G10" i="8"/>
  <c r="G8" i="8"/>
  <c r="D26" i="5"/>
  <c r="D27" i="5"/>
  <c r="D28" i="5"/>
  <c r="D25" i="5"/>
  <c r="C26" i="5"/>
  <c r="C27" i="5"/>
  <c r="C28" i="5"/>
  <c r="C25" i="5"/>
  <c r="D29" i="5"/>
  <c r="H28" i="5"/>
  <c r="G28" i="5"/>
  <c r="H27" i="5"/>
  <c r="G27" i="5"/>
  <c r="H26" i="5"/>
  <c r="G26" i="5"/>
  <c r="H25" i="5"/>
  <c r="H29" i="5" s="1"/>
  <c r="G25" i="5"/>
  <c r="G29" i="5" s="1"/>
  <c r="H22" i="5"/>
  <c r="F32" i="7"/>
  <c r="F33" i="7"/>
  <c r="F34" i="7"/>
  <c r="F31" i="7"/>
  <c r="E32" i="7"/>
  <c r="E35" i="7" s="1"/>
  <c r="E33" i="7"/>
  <c r="E34" i="7"/>
  <c r="E31" i="7"/>
  <c r="D32" i="7"/>
  <c r="D33" i="7"/>
  <c r="D34" i="7"/>
  <c r="D31" i="7"/>
  <c r="F23" i="7"/>
  <c r="F24" i="7"/>
  <c r="F25" i="7"/>
  <c r="F26" i="7"/>
  <c r="F27" i="7"/>
  <c r="F22" i="7"/>
  <c r="E23" i="7"/>
  <c r="D23" i="7"/>
  <c r="E24" i="7"/>
  <c r="E25" i="7"/>
  <c r="E26" i="7"/>
  <c r="E27" i="7"/>
  <c r="E22" i="7"/>
  <c r="E28" i="7" s="1"/>
  <c r="D24" i="7"/>
  <c r="D25" i="7"/>
  <c r="D26" i="7"/>
  <c r="D27" i="7"/>
  <c r="D22" i="7"/>
  <c r="F35" i="7"/>
  <c r="F15" i="7"/>
  <c r="F16" i="7"/>
  <c r="F17" i="7"/>
  <c r="F14" i="7"/>
  <c r="E15" i="7"/>
  <c r="E16" i="7"/>
  <c r="E17" i="7"/>
  <c r="E14" i="7"/>
  <c r="D15" i="7"/>
  <c r="D16" i="7"/>
  <c r="D17" i="7"/>
  <c r="D14" i="7"/>
  <c r="F6" i="7"/>
  <c r="E6" i="7"/>
  <c r="D6" i="7"/>
  <c r="F7" i="7"/>
  <c r="F8" i="7"/>
  <c r="F9" i="7"/>
  <c r="F10" i="7"/>
  <c r="F5" i="7"/>
  <c r="E7" i="7"/>
  <c r="E8" i="7"/>
  <c r="E9" i="7"/>
  <c r="E10" i="7"/>
  <c r="E5" i="7"/>
  <c r="D7" i="7"/>
  <c r="D8" i="7"/>
  <c r="D9" i="7"/>
  <c r="D10" i="7"/>
  <c r="D5" i="7"/>
  <c r="J19" i="8" l="1"/>
  <c r="I19" i="8"/>
  <c r="J12" i="8"/>
  <c r="I12" i="8"/>
  <c r="G12" i="8"/>
  <c r="H12" i="8"/>
  <c r="H19" i="8"/>
  <c r="G19" i="8"/>
  <c r="C29" i="5"/>
  <c r="D28" i="7"/>
  <c r="D35" i="7"/>
  <c r="F28" i="7"/>
  <c r="D18" i="7"/>
  <c r="E18" i="7"/>
  <c r="F18" i="7"/>
  <c r="F11" i="7"/>
  <c r="D11" i="7"/>
  <c r="E11" i="7"/>
  <c r="G38" i="6"/>
  <c r="G36" i="6"/>
  <c r="G37" i="6"/>
  <c r="G35" i="6"/>
  <c r="H15" i="6"/>
  <c r="H12" i="6"/>
  <c r="H13" i="6"/>
  <c r="H14" i="6"/>
  <c r="H11" i="6"/>
  <c r="G12" i="6"/>
  <c r="G13" i="6"/>
  <c r="G14" i="6"/>
  <c r="G11" i="6"/>
  <c r="G15" i="6" s="1"/>
  <c r="L12" i="6"/>
  <c r="L13" i="6"/>
  <c r="L14" i="6"/>
  <c r="L11" i="6"/>
  <c r="I11" i="6"/>
  <c r="K12" i="6"/>
  <c r="K13" i="6"/>
  <c r="K14" i="6"/>
  <c r="K11" i="6"/>
  <c r="K10" i="6"/>
  <c r="J15" i="6"/>
  <c r="I12" i="6"/>
  <c r="I13" i="6"/>
  <c r="I14" i="6"/>
  <c r="I10" i="6"/>
  <c r="L15" i="6" l="1"/>
  <c r="K15" i="6"/>
  <c r="I15" i="6"/>
  <c r="D14" i="6"/>
  <c r="D15" i="6" s="1"/>
  <c r="F12" i="6" l="1"/>
  <c r="F13" i="6"/>
  <c r="F14" i="6"/>
  <c r="F11" i="6"/>
  <c r="E12" i="6"/>
  <c r="E13" i="6"/>
  <c r="E14" i="6"/>
  <c r="E11" i="6"/>
  <c r="F15" i="6" l="1"/>
  <c r="E15" i="6"/>
  <c r="G19" i="5"/>
  <c r="G20" i="5"/>
  <c r="G21" i="5"/>
  <c r="G18" i="5"/>
  <c r="H19" i="5"/>
  <c r="H20" i="5"/>
  <c r="H21" i="5"/>
  <c r="H18" i="5"/>
  <c r="D19" i="5"/>
  <c r="C19" i="5"/>
  <c r="D20" i="5"/>
  <c r="D22" i="5" s="1"/>
  <c r="D21" i="5"/>
  <c r="D18" i="5"/>
  <c r="C20" i="5"/>
  <c r="C21" i="5"/>
  <c r="C18" i="5"/>
  <c r="C22" i="5" s="1"/>
  <c r="F21" i="4"/>
  <c r="E21" i="4"/>
  <c r="D21" i="4"/>
  <c r="C21" i="4"/>
  <c r="F22" i="4"/>
  <c r="F23" i="4"/>
  <c r="F20" i="4"/>
  <c r="F24" i="4" s="1"/>
  <c r="E22" i="4"/>
  <c r="E23" i="4"/>
  <c r="E20" i="4"/>
  <c r="E24" i="4" s="1"/>
  <c r="D22" i="4"/>
  <c r="D23" i="4"/>
  <c r="D20" i="4"/>
  <c r="D24" i="4" s="1"/>
  <c r="C22" i="4"/>
  <c r="C23" i="4"/>
  <c r="C20" i="4"/>
  <c r="C24" i="4" s="1"/>
  <c r="C16" i="4"/>
  <c r="F16" i="4"/>
  <c r="F17" i="4"/>
  <c r="F18" i="4"/>
  <c r="F15" i="4"/>
  <c r="F19" i="4" s="1"/>
  <c r="C17" i="4"/>
  <c r="C18" i="4"/>
  <c r="C15" i="4"/>
  <c r="C19" i="4" s="1"/>
  <c r="E16" i="4"/>
  <c r="E17" i="4"/>
  <c r="E18" i="4"/>
  <c r="E15" i="4"/>
  <c r="E19" i="4" s="1"/>
  <c r="D16" i="4"/>
  <c r="D17" i="4"/>
  <c r="D18" i="4"/>
  <c r="D15" i="4"/>
  <c r="D19" i="4" s="1"/>
  <c r="D22" i="3"/>
  <c r="E22" i="3"/>
  <c r="F22" i="3"/>
  <c r="G22" i="3"/>
  <c r="H22" i="3"/>
  <c r="I22" i="3"/>
  <c r="J22" i="3"/>
  <c r="K22" i="3"/>
  <c r="C22" i="3"/>
  <c r="D21" i="3"/>
  <c r="E21" i="3"/>
  <c r="F21" i="3"/>
  <c r="G21" i="3"/>
  <c r="H21" i="3"/>
  <c r="I21" i="3"/>
  <c r="J21" i="3"/>
  <c r="K21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C23" i="3"/>
  <c r="C24" i="3"/>
  <c r="C25" i="3"/>
  <c r="C21" i="3"/>
  <c r="D41" i="1"/>
  <c r="E41" i="1"/>
  <c r="F41" i="1"/>
  <c r="G41" i="1"/>
  <c r="H41" i="1"/>
  <c r="I41" i="1"/>
  <c r="J41" i="1"/>
  <c r="C41" i="1"/>
  <c r="D36" i="1"/>
  <c r="E36" i="1"/>
  <c r="F36" i="1"/>
  <c r="G36" i="1"/>
  <c r="H36" i="1"/>
  <c r="I36" i="1"/>
  <c r="J36" i="1"/>
  <c r="C36" i="1"/>
  <c r="D28" i="3"/>
  <c r="E28" i="3"/>
  <c r="F28" i="3"/>
  <c r="G28" i="3"/>
  <c r="H28" i="3"/>
  <c r="I28" i="3"/>
  <c r="J28" i="3"/>
  <c r="K28" i="3"/>
  <c r="C28" i="3"/>
  <c r="D27" i="3"/>
  <c r="E27" i="3"/>
  <c r="F27" i="3"/>
  <c r="G27" i="3"/>
  <c r="H27" i="3"/>
  <c r="I27" i="3"/>
  <c r="J27" i="3"/>
  <c r="K27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C29" i="3"/>
  <c r="C30" i="3"/>
  <c r="C27" i="3"/>
  <c r="C31" i="3" s="1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C17" i="3"/>
  <c r="C18" i="3"/>
  <c r="C19" i="3"/>
  <c r="C20" i="3"/>
  <c r="B18" i="3"/>
  <c r="B19" i="3"/>
  <c r="B20" i="3"/>
  <c r="B17" i="3"/>
  <c r="E33" i="2"/>
  <c r="F33" i="2"/>
  <c r="G33" i="2"/>
  <c r="H33" i="2"/>
  <c r="I33" i="2"/>
  <c r="J33" i="2"/>
  <c r="D33" i="2"/>
  <c r="J36" i="2"/>
  <c r="L36" i="2"/>
  <c r="K36" i="2"/>
  <c r="I36" i="2"/>
  <c r="H36" i="2"/>
  <c r="G36" i="2"/>
  <c r="F36" i="2"/>
  <c r="E36" i="2"/>
  <c r="D36" i="2"/>
  <c r="L34" i="2"/>
  <c r="K34" i="2"/>
  <c r="J34" i="2"/>
  <c r="I34" i="2"/>
  <c r="H34" i="2"/>
  <c r="G34" i="2"/>
  <c r="F34" i="2"/>
  <c r="E34" i="2"/>
  <c r="D34" i="2"/>
  <c r="E35" i="2"/>
  <c r="F35" i="2"/>
  <c r="G35" i="2"/>
  <c r="H35" i="2"/>
  <c r="I35" i="2"/>
  <c r="J35" i="2"/>
  <c r="K35" i="2"/>
  <c r="L35" i="2"/>
  <c r="D35" i="2"/>
  <c r="L31" i="2"/>
  <c r="K31" i="2"/>
  <c r="J31" i="2"/>
  <c r="I31" i="2"/>
  <c r="H31" i="2"/>
  <c r="G31" i="2"/>
  <c r="F31" i="2"/>
  <c r="E31" i="2"/>
  <c r="D31" i="2"/>
  <c r="M14" i="2"/>
  <c r="M15" i="2"/>
  <c r="M16" i="2"/>
  <c r="M17" i="2"/>
  <c r="M18" i="2"/>
  <c r="M20" i="2"/>
  <c r="M22" i="2"/>
  <c r="E24" i="2"/>
  <c r="F24" i="2"/>
  <c r="G24" i="2"/>
  <c r="H24" i="2"/>
  <c r="I24" i="2"/>
  <c r="J24" i="2"/>
  <c r="K24" i="2"/>
  <c r="L24" i="2"/>
  <c r="D24" i="2"/>
  <c r="D26" i="3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C38" i="1"/>
  <c r="C39" i="1"/>
  <c r="C40" i="1"/>
  <c r="C37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C31" i="1" s="1"/>
  <c r="D28" i="1"/>
  <c r="D31" i="1" s="1"/>
  <c r="E28" i="1"/>
  <c r="E31" i="1" s="1"/>
  <c r="C29" i="1"/>
  <c r="D29" i="1"/>
  <c r="E29" i="1"/>
  <c r="C30" i="1"/>
  <c r="D30" i="1"/>
  <c r="E30" i="1"/>
  <c r="C32" i="1"/>
  <c r="D32" i="1"/>
  <c r="E32" i="1"/>
  <c r="C33" i="1"/>
  <c r="D33" i="1"/>
  <c r="E33" i="1"/>
  <c r="C34" i="1"/>
  <c r="D34" i="1"/>
  <c r="E34" i="1"/>
  <c r="C35" i="1"/>
  <c r="D35" i="1"/>
  <c r="E35" i="1"/>
  <c r="E19" i="2"/>
  <c r="F19" i="2"/>
  <c r="G19" i="2"/>
  <c r="H19" i="2"/>
  <c r="J19" i="2"/>
  <c r="K19" i="2"/>
  <c r="L19" i="2"/>
  <c r="E20" i="2"/>
  <c r="F20" i="2"/>
  <c r="G20" i="2"/>
  <c r="H20" i="2"/>
  <c r="I20" i="2"/>
  <c r="K20" i="2"/>
  <c r="L20" i="2"/>
  <c r="E21" i="2"/>
  <c r="F21" i="2"/>
  <c r="G21" i="2"/>
  <c r="H21" i="2"/>
  <c r="I21" i="2"/>
  <c r="J21" i="2"/>
  <c r="L21" i="2"/>
  <c r="E22" i="2"/>
  <c r="F22" i="2"/>
  <c r="G22" i="2"/>
  <c r="H22" i="2"/>
  <c r="I22" i="2"/>
  <c r="J22" i="2"/>
  <c r="K22" i="2"/>
  <c r="D22" i="2"/>
  <c r="D21" i="2"/>
  <c r="D20" i="2"/>
  <c r="D19" i="2"/>
  <c r="E18" i="2"/>
  <c r="F18" i="2"/>
  <c r="G18" i="2"/>
  <c r="I18" i="2"/>
  <c r="J18" i="2"/>
  <c r="K18" i="2"/>
  <c r="L18" i="2"/>
  <c r="D18" i="2"/>
  <c r="E17" i="2"/>
  <c r="F17" i="2"/>
  <c r="H17" i="2"/>
  <c r="I17" i="2"/>
  <c r="J17" i="2"/>
  <c r="K17" i="2"/>
  <c r="L17" i="2"/>
  <c r="D17" i="2"/>
  <c r="E16" i="2"/>
  <c r="G16" i="2"/>
  <c r="H16" i="2"/>
  <c r="I16" i="2"/>
  <c r="J16" i="2"/>
  <c r="K16" i="2"/>
  <c r="L16" i="2"/>
  <c r="D16" i="2"/>
  <c r="F15" i="2"/>
  <c r="G15" i="2"/>
  <c r="H15" i="2"/>
  <c r="I15" i="2"/>
  <c r="J15" i="2"/>
  <c r="K15" i="2"/>
  <c r="L15" i="2"/>
  <c r="D15" i="2"/>
  <c r="F14" i="2"/>
  <c r="G14" i="2"/>
  <c r="H14" i="2"/>
  <c r="I14" i="2"/>
  <c r="J14" i="2"/>
  <c r="K14" i="2"/>
  <c r="L14" i="2"/>
  <c r="E14" i="2"/>
  <c r="G22" i="5" l="1"/>
  <c r="I31" i="3"/>
  <c r="E31" i="3"/>
  <c r="H31" i="3"/>
  <c r="D31" i="3"/>
  <c r="F26" i="3"/>
  <c r="K31" i="3"/>
  <c r="G31" i="3"/>
  <c r="J31" i="3"/>
  <c r="F31" i="3"/>
  <c r="C26" i="3"/>
  <c r="K26" i="3"/>
  <c r="J26" i="3"/>
  <c r="H26" i="3"/>
  <c r="I26" i="3"/>
  <c r="E26" i="3"/>
  <c r="G26" i="3"/>
  <c r="M21" i="2"/>
  <c r="M19" i="2"/>
  <c r="B24" i="1"/>
  <c r="F24" i="1"/>
  <c r="G24" i="1"/>
  <c r="H24" i="1"/>
  <c r="I24" i="1"/>
  <c r="J24" i="1"/>
  <c r="B25" i="1"/>
  <c r="F25" i="1"/>
  <c r="G25" i="1"/>
  <c r="H25" i="1"/>
  <c r="I25" i="1"/>
  <c r="J25" i="1"/>
  <c r="D8" i="2"/>
  <c r="E8" i="2"/>
  <c r="F8" i="2"/>
  <c r="G8" i="2"/>
  <c r="H8" i="2"/>
  <c r="I8" i="2"/>
  <c r="J8" i="2"/>
  <c r="K8" i="2"/>
  <c r="K7" i="2"/>
  <c r="J7" i="2"/>
  <c r="I7" i="2"/>
  <c r="G7" i="2"/>
  <c r="H7" i="2"/>
  <c r="F7" i="2"/>
  <c r="E7" i="2"/>
  <c r="D7" i="2"/>
  <c r="F33" i="1"/>
  <c r="G33" i="1"/>
  <c r="H33" i="1"/>
  <c r="I33" i="1"/>
  <c r="J33" i="1"/>
  <c r="F27" i="1"/>
  <c r="G27" i="1"/>
  <c r="H27" i="1"/>
  <c r="I27" i="1"/>
  <c r="J27" i="1"/>
  <c r="F26" i="1"/>
  <c r="G26" i="1"/>
  <c r="H26" i="1"/>
  <c r="I26" i="1"/>
  <c r="J26" i="1"/>
  <c r="F28" i="1"/>
  <c r="F31" i="1" s="1"/>
  <c r="G28" i="1"/>
  <c r="G31" i="1" s="1"/>
  <c r="H28" i="1"/>
  <c r="H31" i="1" s="1"/>
  <c r="I28" i="1"/>
  <c r="I31" i="1" s="1"/>
  <c r="J28" i="1"/>
  <c r="J31" i="1" s="1"/>
  <c r="F29" i="1"/>
  <c r="G29" i="1"/>
  <c r="H29" i="1"/>
  <c r="I29" i="1"/>
  <c r="J29" i="1"/>
  <c r="F30" i="1"/>
  <c r="G30" i="1"/>
  <c r="H30" i="1"/>
  <c r="I30" i="1"/>
  <c r="J30" i="1"/>
  <c r="F32" i="1"/>
  <c r="G32" i="1"/>
  <c r="H32" i="1"/>
  <c r="I32" i="1"/>
  <c r="J32" i="1"/>
  <c r="F34" i="1"/>
  <c r="G34" i="1"/>
  <c r="H34" i="1"/>
  <c r="I34" i="1"/>
  <c r="J34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<sst xmlns="http://schemas.openxmlformats.org/spreadsheetml/2006/main" count="411" uniqueCount="95">
  <si>
    <t xml:space="preserve">CVA </t>
  </si>
  <si>
    <t xml:space="preserve">DVA </t>
  </si>
  <si>
    <t xml:space="preserve">FVA </t>
  </si>
  <si>
    <t xml:space="preserve">KVA </t>
  </si>
  <si>
    <t xml:space="preserve">KVA_CCR </t>
  </si>
  <si>
    <t xml:space="preserve">KVA_CVA </t>
  </si>
  <si>
    <t>Ids</t>
  </si>
  <si>
    <t>Positions</t>
  </si>
  <si>
    <t>Spreads</t>
  </si>
  <si>
    <t>CCP no SIG</t>
  </si>
  <si>
    <t>Bilat</t>
  </si>
  <si>
    <t>Ids en dur</t>
  </si>
  <si>
    <t>CCP SIG</t>
  </si>
  <si>
    <t>\times 10^4 (puis par -1 pour DVA) + formattage</t>
  </si>
  <si>
    <t>Nu_0</t>
  </si>
  <si>
    <t>Ordre</t>
  </si>
  <si>
    <t>\nu_0</t>
  </si>
  <si>
    <t>\alpha_0</t>
  </si>
  <si>
    <t>\Sigma_0</t>
  </si>
  <si>
    <t>BVA</t>
  </si>
  <si>
    <t>CCVA</t>
  </si>
  <si>
    <t>KVA</t>
  </si>
  <si>
    <t>normal</t>
  </si>
  <si>
    <t>modified</t>
  </si>
  <si>
    <t>TVA</t>
  </si>
  <si>
    <t>CSA 5d</t>
  </si>
  <si>
    <t>CSA 15d</t>
  </si>
  <si>
    <t>CCP 5d</t>
  </si>
  <si>
    <t>CCP 15d</t>
  </si>
  <si>
    <t>45 bps</t>
  </si>
  <si>
    <t>61 bps</t>
  </si>
  <si>
    <t>CSA</t>
  </si>
  <si>
    <t>CCP</t>
  </si>
  <si>
    <t>\nu_0 = 53</t>
  </si>
  <si>
    <t>\nu_0 = 1</t>
  </si>
  <si>
    <t>$\nu_0 = 53$</t>
  </si>
  <si>
    <t>q_IM = 0,9 - q_K = 0,95</t>
  </si>
  <si>
    <t>q_IM = 0,8 - q_K = 0,9</t>
  </si>
  <si>
    <t>q_IM = 0,8 - q_K = 0,85</t>
  </si>
  <si>
    <t>IM = 0.8; IM+DF = 0.9; cap_q = 0.9</t>
  </si>
  <si>
    <t>Data bilat</t>
  </si>
  <si>
    <t>Data CCP</t>
  </si>
  <si>
    <t>q_IM = 70; q_IM = 0,8; q_K = 0,85</t>
  </si>
  <si>
    <t>IM = 0.8 DF = 0.9, , cap_q = 0.95</t>
  </si>
  <si>
    <t>IM = 0.95 DF = 0.99, , cap_q = 0.997</t>
  </si>
  <si>
    <t xml:space="preserve">13 - IM = 0.95, cap_q = 0.997 </t>
  </si>
  <si>
    <t xml:space="preserve"> 0.102559138211</t>
  </si>
  <si>
    <t xml:space="preserve"> 0.0955060177262</t>
  </si>
  <si>
    <t xml:space="preserve"> 0.0916530488306</t>
  </si>
  <si>
    <t xml:space="preserve"> 0.0119430603838</t>
  </si>
  <si>
    <t xml:space="preserve"> 0.113391676319 </t>
  </si>
  <si>
    <t xml:space="preserve"> 0.0118918122042</t>
  </si>
  <si>
    <t xml:space="preserve"> 0.0489513020578 </t>
  </si>
  <si>
    <t xml:space="preserve"> 0.0126478651472</t>
  </si>
  <si>
    <t xml:space="preserve">q_IM = 0.95, q_K = 0.997 </t>
  </si>
  <si>
    <t>q_IM = 0,99; q_K = 0.997</t>
  </si>
  <si>
    <t xml:space="preserve"> 0.0330714895702</t>
  </si>
  <si>
    <t xml:space="preserve"> 0.0458610829947</t>
  </si>
  <si>
    <t>No IM</t>
  </si>
  <si>
    <t>Raw bilat</t>
  </si>
  <si>
    <t xml:space="preserve">13, qIM = 0.8, qK = 0.85 </t>
  </si>
  <si>
    <t xml:space="preserve">13, qIM = 0.9, qK = 0.95 </t>
  </si>
  <si>
    <t xml:space="preserve">13, qIM = 0.99, qK = 0.997 </t>
  </si>
  <si>
    <t xml:space="preserve">9, qIM = 0.8, qK = 0.85 </t>
  </si>
  <si>
    <t xml:space="preserve">9, qIM = 0.9, qK = 0.95 </t>
  </si>
  <si>
    <t xml:space="preserve">9, qIM = 0.99, qK = 0.997 </t>
  </si>
  <si>
    <t>13, qIM = 0.7, qDF = 0.8, qK = 0.85</t>
  </si>
  <si>
    <t>13, qIM = 0.8, qDF = 0.9, qK = 0.95</t>
  </si>
  <si>
    <t>13, qIM = 0.95, qDF = 0.99, qK = 0.997</t>
  </si>
  <si>
    <t>9, qIM = 0.7, qDF = 0.8, qK = 0.85</t>
  </si>
  <si>
    <t>9, qIM = 0.8, qDF = 0.9, qK = 0.95</t>
  </si>
  <si>
    <t>9, qIM = 0.95, qDF = 0.99, qK = 0.997</t>
  </si>
  <si>
    <t>Raw CCP</t>
  </si>
  <si>
    <t>Spread</t>
  </si>
  <si>
    <t>qK = 0,85</t>
  </si>
  <si>
    <t>qK = 0,95</t>
  </si>
  <si>
    <t>qK = 0,997</t>
  </si>
  <si>
    <t>qIM = 0.8</t>
  </si>
  <si>
    <t>qIM = 0.9</t>
  </si>
  <si>
    <t>qIM = 0.99</t>
  </si>
  <si>
    <t>qIM = 0.7, qDF = 0.8</t>
  </si>
  <si>
    <t>qIM = 0.8, qDF = 0.9</t>
  </si>
  <si>
    <t>qIM = 0.95, qDF = 0.99</t>
  </si>
  <si>
    <t>$\nu_0 = 1$</t>
  </si>
  <si>
    <t>\nu_0 = 4,87</t>
  </si>
  <si>
    <t>$\nu_0 = 4,87$</t>
  </si>
  <si>
    <t>13 - No DF - hetero</t>
  </si>
  <si>
    <t>9 - No DF - hetero</t>
  </si>
  <si>
    <t>9 - No DF - homo</t>
  </si>
  <si>
    <t>13 - No DF - homo</t>
  </si>
  <si>
    <t>No DF</t>
  </si>
  <si>
    <t>9 - No IM - hetero</t>
  </si>
  <si>
    <t>13 - No IM - hetero</t>
  </si>
  <si>
    <t>9 - No IM - homo</t>
  </si>
  <si>
    <t>13 - No IM - homo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</si>
</sst>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/>
    <xf numFmtId="2" fontId="0" fillId="2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3" xfId="0" applyFill="1" applyBorder="1"/>
    <xf numFmtId="2" fontId="0" fillId="0" borderId="1" xfId="0" applyNumberFormat="1" applyBorder="1"/>
    <xf numFmtId="0" fontId="0" fillId="0" borderId="12" xfId="0" applyFill="1" applyBorder="1"/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10" xfId="0" applyFont="1" applyBorder="1"/>
    <xf numFmtId="2" fontId="0" fillId="0" borderId="49" xfId="0" applyNumberFormat="1" applyBorder="1"/>
    <xf numFmtId="2" fontId="1" fillId="0" borderId="17" xfId="0" applyNumberFormat="1" applyFont="1" applyBorder="1"/>
    <xf numFmtId="0" fontId="2" fillId="0" borderId="16" xfId="0" applyFont="1" applyBorder="1"/>
    <xf numFmtId="2" fontId="2" fillId="0" borderId="8" xfId="0" applyNumberFormat="1" applyFont="1" applyBorder="1"/>
    <xf numFmtId="2" fontId="3" fillId="0" borderId="19" xfId="0" applyNumberFormat="1" applyFont="1" applyBorder="1"/>
    <xf numFmtId="0" fontId="2" fillId="0" borderId="47" xfId="0" applyFont="1" applyBorder="1"/>
    <xf numFmtId="2" fontId="2" fillId="0" borderId="1" xfId="0" applyNumberFormat="1" applyFont="1" applyBorder="1"/>
    <xf numFmtId="2" fontId="2" fillId="0" borderId="15" xfId="0" applyNumberFormat="1" applyFont="1" applyBorder="1"/>
    <xf numFmtId="2" fontId="3" fillId="0" borderId="44" xfId="0" applyNumberFormat="1" applyFont="1" applyBorder="1"/>
    <xf numFmtId="0" fontId="0" fillId="2" borderId="16" xfId="0" applyFill="1" applyBorder="1"/>
    <xf numFmtId="2" fontId="0" fillId="2" borderId="46" xfId="0" applyNumberFormat="1" applyFill="1" applyBorder="1"/>
    <xf numFmtId="2" fontId="0" fillId="2" borderId="37" xfId="0" applyNumberFormat="1" applyFill="1" applyBorder="1"/>
    <xf numFmtId="2" fontId="0" fillId="2" borderId="41" xfId="0" applyNumberFormat="1" applyFill="1" applyBorder="1"/>
    <xf numFmtId="2" fontId="1" fillId="2" borderId="16" xfId="0" applyNumberFormat="1" applyFont="1" applyFill="1" applyBorder="1"/>
    <xf numFmtId="0" fontId="0" fillId="2" borderId="48" xfId="0" applyFill="1" applyBorder="1"/>
    <xf numFmtId="2" fontId="0" fillId="2" borderId="7" xfId="0" applyNumberFormat="1" applyFill="1" applyBorder="1"/>
    <xf numFmtId="2" fontId="0" fillId="2" borderId="10" xfId="0" applyNumberFormat="1" applyFill="1" applyBorder="1"/>
    <xf numFmtId="2" fontId="0" fillId="2" borderId="2" xfId="0" applyNumberFormat="1" applyFill="1" applyBorder="1"/>
    <xf numFmtId="2" fontId="1" fillId="2" borderId="48" xfId="0" applyNumberFormat="1" applyFont="1" applyFill="1" applyBorder="1"/>
    <xf numFmtId="0" fontId="0" fillId="3" borderId="38" xfId="0" applyFill="1" applyBorder="1"/>
    <xf numFmtId="2" fontId="0" fillId="3" borderId="46" xfId="0" applyNumberFormat="1" applyFill="1" applyBorder="1"/>
    <xf numFmtId="2" fontId="0" fillId="3" borderId="37" xfId="0" applyNumberFormat="1" applyFill="1" applyBorder="1"/>
    <xf numFmtId="2" fontId="0" fillId="3" borderId="41" xfId="0" applyNumberFormat="1" applyFill="1" applyBorder="1"/>
    <xf numFmtId="2" fontId="1" fillId="3" borderId="38" xfId="0" applyNumberFormat="1" applyFont="1" applyFill="1" applyBorder="1"/>
    <xf numFmtId="0" fontId="0" fillId="3" borderId="19" xfId="0" applyFill="1" applyBorder="1"/>
    <xf numFmtId="2" fontId="0" fillId="3" borderId="43" xfId="0" applyNumberFormat="1" applyFill="1" applyBorder="1"/>
    <xf numFmtId="2" fontId="0" fillId="3" borderId="26" xfId="0" applyNumberFormat="1" applyFill="1" applyBorder="1"/>
    <xf numFmtId="2" fontId="0" fillId="3" borderId="30" xfId="0" applyNumberFormat="1" applyFill="1" applyBorder="1"/>
    <xf numFmtId="2" fontId="1" fillId="3" borderId="19" xfId="0" applyNumberFormat="1" applyFont="1" applyFill="1" applyBorder="1"/>
    <xf numFmtId="0" fontId="0" fillId="4" borderId="16" xfId="0" applyFill="1" applyBorder="1"/>
    <xf numFmtId="2" fontId="0" fillId="4" borderId="45" xfId="0" applyNumberFormat="1" applyFill="1" applyBorder="1"/>
    <xf numFmtId="2" fontId="0" fillId="4" borderId="21" xfId="0" applyNumberFormat="1" applyFill="1" applyBorder="1"/>
    <xf numFmtId="2" fontId="0" fillId="4" borderId="42" xfId="0" applyNumberFormat="1" applyFill="1" applyBorder="1"/>
    <xf numFmtId="2" fontId="1" fillId="4" borderId="16" xfId="0" applyNumberFormat="1" applyFont="1" applyFill="1" applyBorder="1"/>
    <xf numFmtId="0" fontId="0" fillId="4" borderId="38" xfId="0" applyFill="1" applyBorder="1"/>
    <xf numFmtId="2" fontId="0" fillId="4" borderId="8" xfId="0" applyNumberFormat="1" applyFill="1" applyBorder="1"/>
    <xf numFmtId="2" fontId="1" fillId="4" borderId="19" xfId="0" applyNumberFormat="1" applyFont="1" applyFill="1" applyBorder="1"/>
    <xf numFmtId="0" fontId="1" fillId="0" borderId="0" xfId="0" applyFont="1"/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0" zoomScaleNormal="100" workbookViewId="0">
      <selection activeCell="M18" sqref="M18"/>
    </sheetView>
  </sheetViews>
  <sheetFormatPr baseColWidth="10" defaultRowHeight="14.5" x14ac:dyDescent="0.35"/>
  <cols>
    <col min="1" max="1" width="7.453125" style="3" bestFit="1" customWidth="1"/>
    <col min="2" max="2" width="5.7265625" style="3" bestFit="1" customWidth="1"/>
    <col min="3" max="3" width="8.54296875" bestFit="1" customWidth="1"/>
    <col min="4" max="5" width="5.453125" bestFit="1" customWidth="1"/>
    <col min="6" max="6" width="5.26953125" bestFit="1" customWidth="1"/>
    <col min="7" max="7" width="4.90625" bestFit="1" customWidth="1"/>
    <col min="8" max="8" width="5.453125" bestFit="1" customWidth="1"/>
    <col min="9" max="10" width="5.26953125" bestFit="1" customWidth="1"/>
    <col min="11" max="12" width="5.453125" bestFit="1" customWidth="1"/>
    <col min="13" max="13" width="5.26953125" bestFit="1" customWidth="1"/>
  </cols>
  <sheetData>
    <row r="1" spans="1:13" x14ac:dyDescent="0.35">
      <c r="C1" t="s">
        <v>6</v>
      </c>
      <c r="D1">
        <v>26</v>
      </c>
      <c r="E1">
        <v>29</v>
      </c>
      <c r="F1">
        <v>17</v>
      </c>
      <c r="G1">
        <v>50</v>
      </c>
      <c r="H1">
        <v>13</v>
      </c>
      <c r="I1">
        <v>4</v>
      </c>
      <c r="J1">
        <v>5</v>
      </c>
      <c r="K1">
        <v>9</v>
      </c>
      <c r="L1">
        <v>64</v>
      </c>
    </row>
    <row r="2" spans="1:13" x14ac:dyDescent="0.35">
      <c r="C2" t="s">
        <v>7</v>
      </c>
      <c r="D2">
        <v>-0.36</v>
      </c>
      <c r="E2">
        <v>-0.44</v>
      </c>
      <c r="F2">
        <v>0.69</v>
      </c>
      <c r="G2">
        <v>0.34</v>
      </c>
      <c r="H2">
        <v>-0.05</v>
      </c>
      <c r="I2">
        <v>0.23</v>
      </c>
      <c r="J2">
        <v>0.09</v>
      </c>
      <c r="K2">
        <v>-0.46</v>
      </c>
      <c r="L2">
        <v>-0.04</v>
      </c>
    </row>
    <row r="3" spans="1:13" x14ac:dyDescent="0.35">
      <c r="C3" t="s">
        <v>8</v>
      </c>
      <c r="D3">
        <v>1053</v>
      </c>
      <c r="E3">
        <v>367</v>
      </c>
      <c r="F3">
        <v>176</v>
      </c>
      <c r="G3">
        <v>73</v>
      </c>
      <c r="H3">
        <v>61</v>
      </c>
      <c r="I3">
        <v>56</v>
      </c>
      <c r="J3">
        <v>52</v>
      </c>
      <c r="K3">
        <v>45</v>
      </c>
      <c r="L3">
        <v>108</v>
      </c>
    </row>
    <row r="5" spans="1:13" x14ac:dyDescent="0.35">
      <c r="C5" t="s">
        <v>15</v>
      </c>
      <c r="D5">
        <v>17</v>
      </c>
      <c r="E5">
        <v>9</v>
      </c>
      <c r="F5">
        <v>29</v>
      </c>
      <c r="G5">
        <v>26</v>
      </c>
      <c r="H5">
        <v>50</v>
      </c>
      <c r="I5">
        <v>4</v>
      </c>
      <c r="J5">
        <v>5</v>
      </c>
      <c r="K5">
        <v>64</v>
      </c>
    </row>
    <row r="7" spans="1:13" x14ac:dyDescent="0.35">
      <c r="C7" s="17" t="s">
        <v>6</v>
      </c>
      <c r="D7" s="15">
        <f>F1</f>
        <v>17</v>
      </c>
      <c r="E7" s="15">
        <f>K1</f>
        <v>9</v>
      </c>
      <c r="F7" s="15">
        <f>E1</f>
        <v>29</v>
      </c>
      <c r="G7" s="15">
        <f>D1</f>
        <v>26</v>
      </c>
      <c r="H7" s="15">
        <f>G1</f>
        <v>50</v>
      </c>
      <c r="I7" s="15">
        <f>I1</f>
        <v>4</v>
      </c>
      <c r="J7" s="15">
        <f>J1</f>
        <v>5</v>
      </c>
      <c r="K7" s="16">
        <f>L1</f>
        <v>64</v>
      </c>
    </row>
    <row r="8" spans="1:13" x14ac:dyDescent="0.35">
      <c r="C8" s="19" t="s">
        <v>8</v>
      </c>
      <c r="D8" s="12">
        <f>F3</f>
        <v>176</v>
      </c>
      <c r="E8" s="12">
        <f>K3</f>
        <v>45</v>
      </c>
      <c r="F8" s="12">
        <f>E3</f>
        <v>367</v>
      </c>
      <c r="G8" s="12">
        <f>D3</f>
        <v>1053</v>
      </c>
      <c r="H8" s="12">
        <f>G3</f>
        <v>73</v>
      </c>
      <c r="I8" s="12">
        <f t="shared" ref="I8:J8" si="0">I3</f>
        <v>56</v>
      </c>
      <c r="J8" s="12">
        <f t="shared" si="0"/>
        <v>52</v>
      </c>
      <c r="K8" s="13">
        <f>L3</f>
        <v>108</v>
      </c>
    </row>
    <row r="11" spans="1:13" x14ac:dyDescent="0.35">
      <c r="A11" s="17" t="s">
        <v>8</v>
      </c>
      <c r="B11" s="15"/>
      <c r="C11" s="16"/>
      <c r="D11" s="6">
        <v>1053</v>
      </c>
      <c r="E11" s="6">
        <v>367</v>
      </c>
      <c r="F11" s="6">
        <v>176</v>
      </c>
      <c r="G11" s="6">
        <v>73</v>
      </c>
      <c r="H11" s="6">
        <v>61</v>
      </c>
      <c r="I11" s="6">
        <v>56</v>
      </c>
      <c r="J11" s="6">
        <v>52</v>
      </c>
      <c r="K11" s="6">
        <v>45</v>
      </c>
      <c r="L11" s="7">
        <v>108</v>
      </c>
    </row>
    <row r="12" spans="1:13" x14ac:dyDescent="0.35">
      <c r="A12" s="18"/>
      <c r="B12" s="17" t="s">
        <v>6</v>
      </c>
      <c r="C12" s="16"/>
      <c r="D12" s="6">
        <v>26</v>
      </c>
      <c r="E12" s="6">
        <v>29</v>
      </c>
      <c r="F12" s="6">
        <v>17</v>
      </c>
      <c r="G12" s="6">
        <v>50</v>
      </c>
      <c r="H12" s="6">
        <v>13</v>
      </c>
      <c r="I12" s="6">
        <v>4</v>
      </c>
      <c r="J12" s="6">
        <v>5</v>
      </c>
      <c r="K12" s="6">
        <v>9</v>
      </c>
      <c r="L12" s="7">
        <v>64</v>
      </c>
    </row>
    <row r="13" spans="1:13" x14ac:dyDescent="0.35">
      <c r="A13" s="19"/>
      <c r="B13" s="19"/>
      <c r="C13" s="17" t="s">
        <v>7</v>
      </c>
      <c r="D13" s="14">
        <v>-0.36</v>
      </c>
      <c r="E13" s="15">
        <v>-0.44</v>
      </c>
      <c r="F13" s="15">
        <v>0.69</v>
      </c>
      <c r="G13" s="15">
        <v>0.34</v>
      </c>
      <c r="H13" s="15">
        <v>-0.05</v>
      </c>
      <c r="I13" s="15">
        <v>0.23</v>
      </c>
      <c r="J13" s="15">
        <v>0.09</v>
      </c>
      <c r="K13" s="15">
        <v>-0.46</v>
      </c>
      <c r="L13" s="16">
        <v>-0.04</v>
      </c>
    </row>
    <row r="14" spans="1:13" x14ac:dyDescent="0.35">
      <c r="A14" s="8">
        <v>1053</v>
      </c>
      <c r="B14" s="8">
        <v>26</v>
      </c>
      <c r="C14" s="20">
        <v>-0.36</v>
      </c>
      <c r="D14" s="9"/>
      <c r="E14" s="21">
        <f>ABS(E13/-$C$14)</f>
        <v>1.2222222222222223</v>
      </c>
      <c r="F14" s="21">
        <f t="shared" ref="F14:L14" si="1">ABS(F13/-$C$14)</f>
        <v>1.9166666666666665</v>
      </c>
      <c r="G14" s="21">
        <f t="shared" si="1"/>
        <v>0.94444444444444453</v>
      </c>
      <c r="H14" s="21">
        <f t="shared" si="1"/>
        <v>0.1388888888888889</v>
      </c>
      <c r="I14" s="21">
        <f t="shared" si="1"/>
        <v>0.63888888888888895</v>
      </c>
      <c r="J14" s="21">
        <f t="shared" si="1"/>
        <v>0.25</v>
      </c>
      <c r="K14" s="21">
        <f t="shared" si="1"/>
        <v>1.2777777777777779</v>
      </c>
      <c r="L14" s="22">
        <f t="shared" si="1"/>
        <v>0.11111111111111112</v>
      </c>
      <c r="M14" s="2">
        <f>SUM(D14:L14)</f>
        <v>6.5</v>
      </c>
    </row>
    <row r="15" spans="1:13" x14ac:dyDescent="0.35">
      <c r="A15" s="8">
        <v>367</v>
      </c>
      <c r="B15" s="8">
        <v>29</v>
      </c>
      <c r="C15" s="18">
        <v>-0.44</v>
      </c>
      <c r="D15" s="21">
        <f>ABS(D13/-$C$15)</f>
        <v>0.81818181818181812</v>
      </c>
      <c r="E15" s="21"/>
      <c r="F15" s="21">
        <f t="shared" ref="F15:L15" si="2">ABS(F13/-$C$15)</f>
        <v>1.5681818181818181</v>
      </c>
      <c r="G15" s="21">
        <f t="shared" si="2"/>
        <v>0.77272727272727282</v>
      </c>
      <c r="H15" s="21">
        <f t="shared" si="2"/>
        <v>0.11363636363636365</v>
      </c>
      <c r="I15" s="21">
        <f t="shared" si="2"/>
        <v>0.52272727272727271</v>
      </c>
      <c r="J15" s="21">
        <f t="shared" si="2"/>
        <v>0.20454545454545453</v>
      </c>
      <c r="K15" s="21">
        <f t="shared" si="2"/>
        <v>1.0454545454545454</v>
      </c>
      <c r="L15" s="22">
        <f t="shared" si="2"/>
        <v>9.0909090909090912E-2</v>
      </c>
      <c r="M15" s="2">
        <f>SUM(D15:L15)</f>
        <v>5.1363636363636358</v>
      </c>
    </row>
    <row r="16" spans="1:13" x14ac:dyDescent="0.35">
      <c r="A16" s="8">
        <v>176</v>
      </c>
      <c r="B16" s="8">
        <v>17</v>
      </c>
      <c r="C16" s="18">
        <v>0.69</v>
      </c>
      <c r="D16" s="21">
        <f>ABS(D13/-$C$16)</f>
        <v>0.52173913043478259</v>
      </c>
      <c r="E16" s="21">
        <f>ABS(E13/-$C$16)</f>
        <v>0.63768115942028991</v>
      </c>
      <c r="F16" s="21"/>
      <c r="G16" s="21">
        <f t="shared" ref="G16:L16" si="3">ABS(G13/-$C$16)</f>
        <v>0.49275362318840588</v>
      </c>
      <c r="H16" s="21">
        <f t="shared" si="3"/>
        <v>7.2463768115942045E-2</v>
      </c>
      <c r="I16" s="21">
        <f t="shared" si="3"/>
        <v>0.33333333333333337</v>
      </c>
      <c r="J16" s="21">
        <f t="shared" si="3"/>
        <v>0.13043478260869565</v>
      </c>
      <c r="K16" s="21">
        <f t="shared" si="3"/>
        <v>0.66666666666666674</v>
      </c>
      <c r="L16" s="22">
        <f t="shared" si="3"/>
        <v>5.7971014492753631E-2</v>
      </c>
      <c r="M16" s="2">
        <f>SUM(D16:L16)</f>
        <v>2.9130434782608696</v>
      </c>
    </row>
    <row r="17" spans="1:13" x14ac:dyDescent="0.35">
      <c r="A17" s="8">
        <v>73</v>
      </c>
      <c r="B17" s="8">
        <v>50</v>
      </c>
      <c r="C17" s="18">
        <v>0.34</v>
      </c>
      <c r="D17" s="21">
        <f>ABS(D13/-$C$17)</f>
        <v>1.0588235294117645</v>
      </c>
      <c r="E17" s="21">
        <f>ABS(E13/-$C$17)</f>
        <v>1.2941176470588234</v>
      </c>
      <c r="F17" s="21">
        <f>ABS(F13/-$C$17)</f>
        <v>2.0294117647058822</v>
      </c>
      <c r="G17" s="21"/>
      <c r="H17" s="21">
        <f>ABS(H13/-$C$17)</f>
        <v>0.14705882352941177</v>
      </c>
      <c r="I17" s="21">
        <f>ABS(I13/-$C$17)</f>
        <v>0.67647058823529405</v>
      </c>
      <c r="J17" s="21">
        <f>ABS(J13/-$C$17)</f>
        <v>0.26470588235294112</v>
      </c>
      <c r="K17" s="21">
        <f>ABS(K13/-$C$17)</f>
        <v>1.3529411764705881</v>
      </c>
      <c r="L17" s="22">
        <f>ABS(L13/-$C$17)</f>
        <v>0.11764705882352941</v>
      </c>
      <c r="M17" s="2">
        <f>SUM(D17:L17)</f>
        <v>6.9411764705882346</v>
      </c>
    </row>
    <row r="18" spans="1:13" x14ac:dyDescent="0.35">
      <c r="A18" s="8">
        <v>61</v>
      </c>
      <c r="B18" s="8">
        <v>13</v>
      </c>
      <c r="C18" s="18">
        <v>-0.05</v>
      </c>
      <c r="D18" s="21">
        <f>ABS(D13/-$C$18)</f>
        <v>7.1999999999999993</v>
      </c>
      <c r="E18" s="21">
        <f>ABS(E13/-$C$18)</f>
        <v>8.7999999999999989</v>
      </c>
      <c r="F18" s="21">
        <f>ABS(F13/-$C$18)</f>
        <v>13.799999999999999</v>
      </c>
      <c r="G18" s="21">
        <f>ABS(G13/-$C$18)</f>
        <v>6.8</v>
      </c>
      <c r="H18" s="21"/>
      <c r="I18" s="21">
        <f>ABS(I13/-$C$18)</f>
        <v>4.5999999999999996</v>
      </c>
      <c r="J18" s="21">
        <f>ABS(J13/-$C$18)</f>
        <v>1.7999999999999998</v>
      </c>
      <c r="K18" s="21">
        <f>ABS(K13/-$C$18)</f>
        <v>9.1999999999999993</v>
      </c>
      <c r="L18" s="22">
        <f>ABS(L13/-$C$18)</f>
        <v>0.79999999999999993</v>
      </c>
      <c r="M18" s="4">
        <f>SUM(D18:L18)</f>
        <v>52.999999999999986</v>
      </c>
    </row>
    <row r="19" spans="1:13" x14ac:dyDescent="0.35">
      <c r="A19" s="8">
        <v>56</v>
      </c>
      <c r="B19" s="8">
        <v>4</v>
      </c>
      <c r="C19" s="18">
        <v>0.23</v>
      </c>
      <c r="D19" s="21">
        <f>ABS(D13/-$C$19)</f>
        <v>1.5652173913043477</v>
      </c>
      <c r="E19" s="21">
        <f>ABS(E13/-$C$19)</f>
        <v>1.9130434782608694</v>
      </c>
      <c r="F19" s="21">
        <f>ABS(F13/-$C$19)</f>
        <v>2.9999999999999996</v>
      </c>
      <c r="G19" s="21">
        <f>ABS(G13/-$C$19)</f>
        <v>1.4782608695652175</v>
      </c>
      <c r="H19" s="21">
        <f>ABS(H13/-$C$19)</f>
        <v>0.21739130434782608</v>
      </c>
      <c r="I19" s="21"/>
      <c r="J19" s="21">
        <f>ABS(J13/-$C$19)</f>
        <v>0.39130434782608692</v>
      </c>
      <c r="K19" s="21">
        <f>ABS(K13/-$C$19)</f>
        <v>2</v>
      </c>
      <c r="L19" s="22">
        <f>ABS(L13/-$C$19)</f>
        <v>0.17391304347826086</v>
      </c>
      <c r="M19" s="2">
        <f t="shared" ref="M19" si="4">SUM(D19:L19)</f>
        <v>10.739130434782609</v>
      </c>
    </row>
    <row r="20" spans="1:13" x14ac:dyDescent="0.35">
      <c r="A20" s="8">
        <v>52</v>
      </c>
      <c r="B20" s="8">
        <v>5</v>
      </c>
      <c r="C20" s="18">
        <v>0.09</v>
      </c>
      <c r="D20" s="21">
        <f t="shared" ref="D20:I20" si="5">ABS(D13/-$C$20)</f>
        <v>4</v>
      </c>
      <c r="E20" s="21">
        <f t="shared" si="5"/>
        <v>4.8888888888888893</v>
      </c>
      <c r="F20" s="21">
        <f t="shared" si="5"/>
        <v>7.6666666666666661</v>
      </c>
      <c r="G20" s="21">
        <f t="shared" si="5"/>
        <v>3.7777777777777781</v>
      </c>
      <c r="H20" s="21">
        <f t="shared" si="5"/>
        <v>0.55555555555555558</v>
      </c>
      <c r="I20" s="21">
        <f t="shared" si="5"/>
        <v>2.5555555555555558</v>
      </c>
      <c r="J20" s="21"/>
      <c r="K20" s="21">
        <f>ABS(K13/-$C$20)</f>
        <v>5.1111111111111116</v>
      </c>
      <c r="L20" s="22">
        <f>ABS(L13/-$C$20)</f>
        <v>0.44444444444444448</v>
      </c>
      <c r="M20" s="2">
        <f>SUM(D20:L20)</f>
        <v>29.000000000000004</v>
      </c>
    </row>
    <row r="21" spans="1:13" x14ac:dyDescent="0.35">
      <c r="A21" s="8">
        <v>45</v>
      </c>
      <c r="B21" s="8">
        <v>9</v>
      </c>
      <c r="C21" s="18">
        <v>-0.46</v>
      </c>
      <c r="D21" s="21">
        <f t="shared" ref="D21:J21" si="6">ABS(D13/-$C$21)</f>
        <v>0.78260869565217384</v>
      </c>
      <c r="E21" s="21">
        <f t="shared" si="6"/>
        <v>0.9565217391304347</v>
      </c>
      <c r="F21" s="21">
        <f t="shared" si="6"/>
        <v>1.4999999999999998</v>
      </c>
      <c r="G21" s="21">
        <f t="shared" si="6"/>
        <v>0.73913043478260876</v>
      </c>
      <c r="H21" s="21">
        <f t="shared" si="6"/>
        <v>0.10869565217391304</v>
      </c>
      <c r="I21" s="21">
        <f t="shared" si="6"/>
        <v>0.5</v>
      </c>
      <c r="J21" s="21">
        <f t="shared" si="6"/>
        <v>0.19565217391304346</v>
      </c>
      <c r="K21" s="21"/>
      <c r="L21" s="22">
        <f>ABS(L13/-$C$21)</f>
        <v>8.6956521739130432E-2</v>
      </c>
      <c r="M21" s="4">
        <f t="shared" ref="M21" si="7">SUM(D21:L21)</f>
        <v>4.8695652173913047</v>
      </c>
    </row>
    <row r="22" spans="1:13" x14ac:dyDescent="0.35">
      <c r="A22" s="11">
        <v>108</v>
      </c>
      <c r="B22" s="11">
        <v>64</v>
      </c>
      <c r="C22" s="19">
        <v>-0.04</v>
      </c>
      <c r="D22" s="23">
        <f t="shared" ref="D22:K22" si="8">ABS(D13/-$C$22)</f>
        <v>9</v>
      </c>
      <c r="E22" s="23">
        <f t="shared" si="8"/>
        <v>11</v>
      </c>
      <c r="F22" s="23">
        <f t="shared" si="8"/>
        <v>17.25</v>
      </c>
      <c r="G22" s="23">
        <f t="shared" si="8"/>
        <v>8.5</v>
      </c>
      <c r="H22" s="23">
        <f t="shared" si="8"/>
        <v>1.25</v>
      </c>
      <c r="I22" s="23">
        <f t="shared" si="8"/>
        <v>5.75</v>
      </c>
      <c r="J22" s="23">
        <f t="shared" si="8"/>
        <v>2.25</v>
      </c>
      <c r="K22" s="23">
        <f t="shared" si="8"/>
        <v>11.5</v>
      </c>
      <c r="L22" s="24"/>
      <c r="M22" s="2">
        <f>SUM(D22:L22)</f>
        <v>66.5</v>
      </c>
    </row>
    <row r="24" spans="1:13" x14ac:dyDescent="0.35">
      <c r="C24" t="s">
        <v>6</v>
      </c>
      <c r="D24">
        <f>D12</f>
        <v>26</v>
      </c>
      <c r="E24" s="3">
        <f t="shared" ref="E24:L24" si="9">E12</f>
        <v>29</v>
      </c>
      <c r="F24" s="3">
        <f t="shared" si="9"/>
        <v>17</v>
      </c>
      <c r="G24" s="3">
        <f t="shared" si="9"/>
        <v>50</v>
      </c>
      <c r="H24" s="3">
        <f t="shared" si="9"/>
        <v>13</v>
      </c>
      <c r="I24" s="3">
        <f t="shared" si="9"/>
        <v>4</v>
      </c>
      <c r="J24" s="3">
        <f t="shared" si="9"/>
        <v>5</v>
      </c>
      <c r="K24" s="3">
        <f t="shared" si="9"/>
        <v>9</v>
      </c>
      <c r="L24" s="3">
        <f t="shared" si="9"/>
        <v>64</v>
      </c>
    </row>
    <row r="25" spans="1:13" s="3" customFormat="1" x14ac:dyDescent="0.35">
      <c r="C25" s="3" t="s">
        <v>7</v>
      </c>
      <c r="D25" s="3">
        <v>-0.36</v>
      </c>
      <c r="E25" s="3">
        <v>-0.44</v>
      </c>
      <c r="F25" s="3">
        <v>0.69</v>
      </c>
      <c r="G25" s="3">
        <v>0.34</v>
      </c>
      <c r="H25" s="3">
        <v>-0.05</v>
      </c>
      <c r="I25" s="3">
        <v>0.23</v>
      </c>
      <c r="J25" s="3">
        <v>0.09</v>
      </c>
      <c r="K25" s="3">
        <v>-0.46</v>
      </c>
      <c r="L25" s="3">
        <v>-0.04</v>
      </c>
    </row>
    <row r="26" spans="1:13" s="3" customFormat="1" x14ac:dyDescent="0.35">
      <c r="C26" s="3" t="s">
        <v>8</v>
      </c>
      <c r="D26" s="3">
        <v>1053</v>
      </c>
      <c r="E26" s="3">
        <v>367</v>
      </c>
      <c r="F26" s="3">
        <v>176</v>
      </c>
      <c r="G26" s="3">
        <v>73</v>
      </c>
      <c r="H26" s="3">
        <v>61</v>
      </c>
      <c r="I26" s="3">
        <v>56</v>
      </c>
      <c r="J26" s="3">
        <v>52</v>
      </c>
      <c r="K26" s="3">
        <v>45</v>
      </c>
      <c r="L26" s="3">
        <v>108</v>
      </c>
    </row>
    <row r="27" spans="1:13" x14ac:dyDescent="0.35">
      <c r="C27" t="s">
        <v>14</v>
      </c>
      <c r="D27" s="2">
        <v>6.5</v>
      </c>
      <c r="E27" s="2">
        <v>5.1363636363636358</v>
      </c>
      <c r="F27" s="2">
        <v>2.9130434782608696</v>
      </c>
      <c r="G27" s="2">
        <v>6.9411764705882346</v>
      </c>
      <c r="H27" s="4">
        <v>52.999999999999986</v>
      </c>
      <c r="I27" s="2">
        <v>10.739130434782609</v>
      </c>
      <c r="J27" s="2">
        <v>29.000000000000004</v>
      </c>
      <c r="K27" s="4">
        <v>4.8695652173913047</v>
      </c>
      <c r="L27" s="2">
        <v>66.5</v>
      </c>
      <c r="M27" s="2"/>
    </row>
    <row r="28" spans="1:13" x14ac:dyDescent="0.35">
      <c r="C28" s="3" t="s">
        <v>7</v>
      </c>
      <c r="D28" s="3">
        <v>-0.36</v>
      </c>
      <c r="E28" s="3">
        <v>-0.44</v>
      </c>
      <c r="F28" s="3">
        <v>0.69</v>
      </c>
      <c r="G28" s="3">
        <v>0.34</v>
      </c>
      <c r="H28" s="3">
        <v>-0.05</v>
      </c>
      <c r="I28" s="3">
        <v>0.23</v>
      </c>
      <c r="J28" s="3">
        <v>0.09</v>
      </c>
      <c r="K28" s="3">
        <v>-0.46</v>
      </c>
      <c r="L28" s="3">
        <v>-0.04</v>
      </c>
    </row>
    <row r="29" spans="1:13" s="3" customFormat="1" x14ac:dyDescent="0.35"/>
    <row r="30" spans="1:13" s="3" customFormat="1" x14ac:dyDescent="0.35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B31" s="3" t="s">
        <v>15</v>
      </c>
      <c r="C31" t="s">
        <v>17</v>
      </c>
      <c r="D31" s="2">
        <f>F25</f>
        <v>0.69</v>
      </c>
      <c r="E31" s="2">
        <f>K25</f>
        <v>-0.46</v>
      </c>
      <c r="F31" s="2">
        <f>E25</f>
        <v>-0.44</v>
      </c>
      <c r="G31" s="2">
        <f>D25</f>
        <v>-0.36</v>
      </c>
      <c r="H31" s="2">
        <f>G25</f>
        <v>0.34</v>
      </c>
      <c r="I31" s="2">
        <f>I25</f>
        <v>0.23</v>
      </c>
      <c r="J31" s="2">
        <f>J25</f>
        <v>0.09</v>
      </c>
      <c r="K31" s="2">
        <f>H25</f>
        <v>-0.05</v>
      </c>
      <c r="L31" s="2">
        <f>L25</f>
        <v>-0.04</v>
      </c>
    </row>
    <row r="32" spans="1:13" s="3" customFormat="1" x14ac:dyDescent="0.35">
      <c r="D32" s="2"/>
      <c r="E32" s="2"/>
      <c r="F32" s="2"/>
      <c r="G32" s="2"/>
      <c r="H32" s="2"/>
      <c r="I32" s="2"/>
      <c r="J32" s="2"/>
      <c r="K32" s="2"/>
      <c r="L32" s="2"/>
    </row>
    <row r="33" spans="3:12" s="3" customFormat="1" x14ac:dyDescent="0.35">
      <c r="C33" s="3" t="s">
        <v>6</v>
      </c>
      <c r="D33" s="3">
        <f>D7</f>
        <v>17</v>
      </c>
      <c r="E33" s="3">
        <f t="shared" ref="E33:J33" si="10">E7</f>
        <v>9</v>
      </c>
      <c r="F33" s="3">
        <f t="shared" si="10"/>
        <v>29</v>
      </c>
      <c r="G33" s="3">
        <f t="shared" si="10"/>
        <v>26</v>
      </c>
      <c r="H33" s="3">
        <f t="shared" si="10"/>
        <v>50</v>
      </c>
      <c r="I33" s="3">
        <f t="shared" si="10"/>
        <v>4</v>
      </c>
      <c r="J33" s="3">
        <f t="shared" si="10"/>
        <v>5</v>
      </c>
      <c r="K33" s="3">
        <v>13</v>
      </c>
      <c r="L33" s="3">
        <v>64</v>
      </c>
    </row>
    <row r="34" spans="3:12" x14ac:dyDescent="0.35">
      <c r="C34" s="17" t="s">
        <v>16</v>
      </c>
      <c r="D34" s="25">
        <f>F27</f>
        <v>2.9130434782608696</v>
      </c>
      <c r="E34" s="25">
        <f>K27</f>
        <v>4.8695652173913047</v>
      </c>
      <c r="F34" s="25">
        <f>E27</f>
        <v>5.1363636363636358</v>
      </c>
      <c r="G34" s="25">
        <f>D27</f>
        <v>6.5</v>
      </c>
      <c r="H34" s="25">
        <f>G27</f>
        <v>6.9411764705882346</v>
      </c>
      <c r="I34" s="25">
        <f>I27</f>
        <v>10.739130434782609</v>
      </c>
      <c r="J34" s="25">
        <f>J27</f>
        <v>29.000000000000004</v>
      </c>
      <c r="K34" s="25">
        <f>H27</f>
        <v>52.999999999999986</v>
      </c>
      <c r="L34" s="26">
        <f>L27</f>
        <v>66.5</v>
      </c>
    </row>
    <row r="35" spans="3:12" x14ac:dyDescent="0.35">
      <c r="C35" s="17" t="s">
        <v>17</v>
      </c>
      <c r="D35" s="35">
        <f>D31</f>
        <v>0.69</v>
      </c>
      <c r="E35" s="36">
        <f t="shared" ref="E35:L35" si="11">E31</f>
        <v>-0.46</v>
      </c>
      <c r="F35" s="36">
        <f t="shared" si="11"/>
        <v>-0.44</v>
      </c>
      <c r="G35" s="36">
        <f t="shared" si="11"/>
        <v>-0.36</v>
      </c>
      <c r="H35" s="36">
        <f t="shared" si="11"/>
        <v>0.34</v>
      </c>
      <c r="I35" s="36">
        <f t="shared" si="11"/>
        <v>0.23</v>
      </c>
      <c r="J35" s="36">
        <f t="shared" si="11"/>
        <v>0.09</v>
      </c>
      <c r="K35" s="36">
        <f t="shared" si="11"/>
        <v>-0.05</v>
      </c>
      <c r="L35" s="37">
        <f t="shared" si="11"/>
        <v>-0.04</v>
      </c>
    </row>
    <row r="36" spans="3:12" x14ac:dyDescent="0.35">
      <c r="C36" s="17" t="s">
        <v>18</v>
      </c>
      <c r="D36" s="33">
        <f>F26</f>
        <v>176</v>
      </c>
      <c r="E36" s="33">
        <f>K26</f>
        <v>45</v>
      </c>
      <c r="F36" s="33">
        <f>E26</f>
        <v>367</v>
      </c>
      <c r="G36" s="33">
        <f>D26</f>
        <v>1053</v>
      </c>
      <c r="H36" s="33">
        <f>G26</f>
        <v>73</v>
      </c>
      <c r="I36" s="33">
        <f>I26</f>
        <v>56</v>
      </c>
      <c r="J36" s="33">
        <f>J26</f>
        <v>52</v>
      </c>
      <c r="K36" s="33">
        <f>H26</f>
        <v>61</v>
      </c>
      <c r="L36" s="34">
        <f>L26</f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opLeftCell="A19" zoomScaleNormal="100" workbookViewId="0">
      <selection activeCell="A47" sqref="A47"/>
    </sheetView>
  </sheetViews>
  <sheetFormatPr baseColWidth="10" defaultRowHeight="14.5" x14ac:dyDescent="0.35"/>
  <cols>
    <col min="1" max="1" width="41.36328125" bestFit="1" customWidth="1"/>
    <col min="2" max="2" width="9.1796875" bestFit="1" customWidth="1"/>
    <col min="3" max="10" width="7.90625" bestFit="1" customWidth="1"/>
  </cols>
  <sheetData>
    <row r="2" spans="1:10" x14ac:dyDescent="0.35">
      <c r="C2">
        <v>17</v>
      </c>
      <c r="D2">
        <v>9</v>
      </c>
      <c r="E2">
        <v>29</v>
      </c>
      <c r="F2">
        <v>26</v>
      </c>
      <c r="G2">
        <v>50</v>
      </c>
      <c r="H2">
        <v>4</v>
      </c>
      <c r="I2">
        <v>5</v>
      </c>
      <c r="J2">
        <v>64</v>
      </c>
    </row>
    <row r="3" spans="1:10" x14ac:dyDescent="0.35">
      <c r="A3" t="s">
        <v>10</v>
      </c>
      <c r="B3" t="s">
        <v>0</v>
      </c>
      <c r="C3" s="1">
        <v>2.1379752036999999E-4</v>
      </c>
      <c r="D3" s="1">
        <v>5.7818290870399999E-5</v>
      </c>
      <c r="E3" s="1">
        <v>4.5049149115600001E-4</v>
      </c>
      <c r="F3" s="1">
        <v>1.0620367211699999E-3</v>
      </c>
      <c r="G3" s="1">
        <v>9.0748360148999998E-5</v>
      </c>
      <c r="H3" s="1">
        <v>7.4841592360800003E-5</v>
      </c>
      <c r="I3" s="1">
        <v>6.7926736800500006E-5</v>
      </c>
      <c r="J3" s="1">
        <v>1.3406673642E-4</v>
      </c>
    </row>
    <row r="4" spans="1:10" x14ac:dyDescent="0.35">
      <c r="B4" t="s">
        <v>1</v>
      </c>
      <c r="C4" s="1">
        <v>6.6237773991099995E-5</v>
      </c>
      <c r="D4" s="1">
        <v>6.9220248519600005E-5</v>
      </c>
      <c r="E4" s="1">
        <v>6.1653087530299998E-5</v>
      </c>
      <c r="F4" s="1">
        <v>4.9680870229900001E-5</v>
      </c>
      <c r="G4" s="1">
        <v>6.8853252542099998E-5</v>
      </c>
      <c r="H4" s="1">
        <v>6.8864118052300001E-5</v>
      </c>
      <c r="I4" s="1">
        <v>6.9638075793500002E-5</v>
      </c>
      <c r="J4" s="1">
        <v>6.7632855918199996E-5</v>
      </c>
    </row>
    <row r="5" spans="1:10" x14ac:dyDescent="0.35">
      <c r="B5" t="s">
        <v>2</v>
      </c>
      <c r="C5" s="1">
        <v>1.20835861644E-4</v>
      </c>
      <c r="D5" s="1">
        <v>1.2810961818E-4</v>
      </c>
      <c r="E5" s="1">
        <v>1.12438133475E-4</v>
      </c>
      <c r="F5" s="1">
        <v>8.7550252147199997E-5</v>
      </c>
      <c r="G5" s="1">
        <v>1.25322870784E-4</v>
      </c>
      <c r="H5" s="1">
        <v>1.26746973342E-4</v>
      </c>
      <c r="I5" s="1">
        <v>1.26928233938E-4</v>
      </c>
      <c r="J5" s="1">
        <v>1.27039092287E-4</v>
      </c>
    </row>
    <row r="6" spans="1:10" x14ac:dyDescent="0.35">
      <c r="B6" t="s">
        <v>3</v>
      </c>
      <c r="C6" s="1">
        <v>6.6655932412500001E-4</v>
      </c>
      <c r="D6" s="1">
        <v>4.6768011815799998E-4</v>
      </c>
      <c r="E6" s="1">
        <v>6.2305838813800005E-4</v>
      </c>
      <c r="F6" s="1">
        <v>5.3292133276599998E-4</v>
      </c>
      <c r="G6" s="1">
        <v>5.2849735892899997E-4</v>
      </c>
      <c r="H6" s="1">
        <v>3.5817339278300001E-4</v>
      </c>
      <c r="I6" s="1">
        <v>3.8396337631699999E-4</v>
      </c>
      <c r="J6" s="1">
        <v>5.6598834749599998E-4</v>
      </c>
    </row>
    <row r="7" spans="1:10" x14ac:dyDescent="0.35">
      <c r="B7" t="s">
        <v>4</v>
      </c>
      <c r="C7" s="1">
        <v>4.5448064557099998E-4</v>
      </c>
      <c r="D7" s="1">
        <v>3.22115781546E-4</v>
      </c>
      <c r="E7" s="1">
        <v>4.1966838037300002E-4</v>
      </c>
      <c r="F7" s="1">
        <v>3.6178131432000002E-4</v>
      </c>
      <c r="G7" s="1">
        <v>3.83904210786E-4</v>
      </c>
      <c r="H7" s="1">
        <v>2.85718187428E-4</v>
      </c>
      <c r="I7" s="1">
        <v>3.11420614933E-4</v>
      </c>
      <c r="J7" s="1">
        <v>4.2206698154400002E-4</v>
      </c>
    </row>
    <row r="8" spans="1:10" x14ac:dyDescent="0.35">
      <c r="B8" t="s">
        <v>5</v>
      </c>
      <c r="C8" s="1">
        <v>2.12078678554E-4</v>
      </c>
      <c r="D8" s="1">
        <v>1.4556433661200001E-4</v>
      </c>
      <c r="E8" s="1">
        <v>2.03390007765E-4</v>
      </c>
      <c r="F8" s="1">
        <v>1.7114001844600001E-4</v>
      </c>
      <c r="G8" s="1">
        <v>1.44593148143E-4</v>
      </c>
      <c r="H8" s="1">
        <v>7.2455205354599993E-5</v>
      </c>
      <c r="I8" s="1">
        <v>7.2542761384300006E-5</v>
      </c>
      <c r="J8" s="1">
        <v>1.4392136595199999E-4</v>
      </c>
    </row>
    <row r="9" spans="1:10" x14ac:dyDescent="0.35">
      <c r="C9" s="1"/>
      <c r="D9" s="1"/>
      <c r="E9" s="1"/>
      <c r="F9" s="1"/>
      <c r="G9" s="1"/>
      <c r="H9" s="1"/>
      <c r="I9" s="1"/>
      <c r="J9" s="1"/>
    </row>
    <row r="10" spans="1:10" x14ac:dyDescent="0.35">
      <c r="A10" t="s">
        <v>9</v>
      </c>
      <c r="B10" t="s">
        <v>0</v>
      </c>
      <c r="C10" s="1">
        <v>5.17872592967E-4</v>
      </c>
      <c r="D10" s="1">
        <v>7.3327368870500006E-5</v>
      </c>
      <c r="E10" s="1">
        <v>8.5866935086999999E-4</v>
      </c>
      <c r="F10" s="1">
        <v>2.0451473026999998E-3</v>
      </c>
      <c r="G10" s="1">
        <v>1.8975837318899999E-4</v>
      </c>
      <c r="H10" s="1">
        <v>1.11165166459E-4</v>
      </c>
      <c r="I10" s="1">
        <v>8.4755730941899995E-5</v>
      </c>
      <c r="J10" s="1">
        <v>2.3097684852800001E-4</v>
      </c>
    </row>
    <row r="11" spans="1:10" x14ac:dyDescent="0.35">
      <c r="B11" t="s">
        <v>1</v>
      </c>
      <c r="C11" s="1">
        <v>7.3786537805100002E-5</v>
      </c>
      <c r="D11" s="1">
        <v>7.3786537805100002E-5</v>
      </c>
      <c r="E11" s="1">
        <v>7.3786537805100002E-5</v>
      </c>
      <c r="F11" s="1">
        <v>7.3786537805100002E-5</v>
      </c>
      <c r="G11" s="1">
        <v>7.3786537805100002E-5</v>
      </c>
      <c r="H11" s="1">
        <v>7.3786537805100002E-5</v>
      </c>
      <c r="I11" s="1">
        <v>7.3786537805100002E-5</v>
      </c>
      <c r="J11" s="1">
        <v>7.3786537805100002E-5</v>
      </c>
    </row>
    <row r="12" spans="1:10" x14ac:dyDescent="0.35">
      <c r="B12" t="s">
        <v>2</v>
      </c>
      <c r="C12" s="1">
        <v>4.5021377657999999E-4</v>
      </c>
      <c r="D12" s="1">
        <v>4.5021377657999999E-4</v>
      </c>
      <c r="E12" s="1">
        <v>4.5021377657999999E-4</v>
      </c>
      <c r="F12" s="1">
        <v>4.5021377657999999E-4</v>
      </c>
      <c r="G12" s="1">
        <v>4.5021377657999999E-4</v>
      </c>
      <c r="H12" s="1">
        <v>4.5021377657999999E-4</v>
      </c>
      <c r="I12" s="1">
        <v>4.5021377657999999E-4</v>
      </c>
      <c r="J12" s="1">
        <v>4.5021377657999999E-4</v>
      </c>
    </row>
    <row r="13" spans="1:10" x14ac:dyDescent="0.35">
      <c r="B13" t="s">
        <v>3</v>
      </c>
      <c r="C13" s="1">
        <v>1.9284942659499999E-5</v>
      </c>
      <c r="D13" s="1">
        <v>1.9280823798599999E-5</v>
      </c>
      <c r="E13" s="1">
        <v>1.9290428277800001E-5</v>
      </c>
      <c r="F13" s="1">
        <v>1.9309722014799999E-5</v>
      </c>
      <c r="G13" s="1">
        <v>1.92811987797E-5</v>
      </c>
      <c r="H13" s="1">
        <v>1.9281463808399999E-5</v>
      </c>
      <c r="I13" s="1">
        <v>1.92812020597E-5</v>
      </c>
      <c r="J13" s="1">
        <v>1.92824333465E-5</v>
      </c>
    </row>
    <row r="15" spans="1:10" s="3" customFormat="1" x14ac:dyDescent="0.35">
      <c r="A15" s="3" t="s">
        <v>12</v>
      </c>
      <c r="B15" s="3" t="s">
        <v>0</v>
      </c>
      <c r="C15" s="1">
        <v>5.1743694720099995E-4</v>
      </c>
      <c r="D15" s="1">
        <v>7.3257241881499998E-5</v>
      </c>
      <c r="E15" s="1">
        <v>8.5801125863700005E-4</v>
      </c>
      <c r="F15" s="1">
        <v>2.0437198083099999E-3</v>
      </c>
      <c r="G15" s="1">
        <v>1.89622931298E-4</v>
      </c>
      <c r="H15" s="1">
        <v>1.1109233167900001E-4</v>
      </c>
      <c r="I15" s="1">
        <v>8.4691623454799999E-5</v>
      </c>
      <c r="J15" s="1">
        <v>2.3074062942600001E-4</v>
      </c>
    </row>
    <row r="16" spans="1:10" s="3" customFormat="1" x14ac:dyDescent="0.35">
      <c r="B16" s="3" t="s">
        <v>1</v>
      </c>
      <c r="C16" s="1">
        <v>7.3786537805100002E-5</v>
      </c>
      <c r="D16" s="1">
        <v>7.3786537805100002E-5</v>
      </c>
      <c r="E16" s="1">
        <v>7.3786537805100002E-5</v>
      </c>
      <c r="F16" s="1">
        <v>7.3786537805100002E-5</v>
      </c>
      <c r="G16" s="1">
        <v>7.3786537805100002E-5</v>
      </c>
      <c r="H16" s="1">
        <v>7.3786537805100002E-5</v>
      </c>
      <c r="I16" s="1">
        <v>7.3786537805100002E-5</v>
      </c>
      <c r="J16" s="1">
        <v>7.3786537805100002E-5</v>
      </c>
    </row>
    <row r="17" spans="1:10" s="3" customFormat="1" x14ac:dyDescent="0.35">
      <c r="B17" s="3" t="s">
        <v>2</v>
      </c>
      <c r="C17" s="1">
        <v>4.5021377657999999E-4</v>
      </c>
      <c r="D17" s="1">
        <v>4.5021377657999999E-4</v>
      </c>
      <c r="E17" s="1">
        <v>4.5021377657999999E-4</v>
      </c>
      <c r="F17" s="1">
        <v>4.5021377657999999E-4</v>
      </c>
      <c r="G17" s="1">
        <v>4.5021377657999999E-4</v>
      </c>
      <c r="H17" s="1">
        <v>4.5021377657999999E-4</v>
      </c>
      <c r="I17" s="1">
        <v>4.5021377657999999E-4</v>
      </c>
      <c r="J17" s="1">
        <v>4.5021377657999999E-4</v>
      </c>
    </row>
    <row r="18" spans="1:10" s="3" customFormat="1" x14ac:dyDescent="0.35">
      <c r="B18" s="3" t="s">
        <v>3</v>
      </c>
      <c r="C18" s="1">
        <v>1.9252082032300001E-5</v>
      </c>
      <c r="D18" s="1">
        <v>1.9248103885100002E-5</v>
      </c>
      <c r="E18" s="1">
        <v>1.92573270917E-5</v>
      </c>
      <c r="F18" s="1">
        <v>1.9276296562100001E-5</v>
      </c>
      <c r="G18" s="1">
        <v>1.9248486151600001E-5</v>
      </c>
      <c r="H18" s="1">
        <v>1.9248663557999999E-5</v>
      </c>
      <c r="I18" s="1">
        <v>1.9248408653599999E-5</v>
      </c>
      <c r="J18" s="1">
        <v>1.92496106736E-5</v>
      </c>
    </row>
    <row r="19" spans="1:10" s="3" customFormat="1" x14ac:dyDescent="0.35"/>
    <row r="20" spans="1:10" s="3" customFormat="1" x14ac:dyDescent="0.35"/>
    <row r="21" spans="1:10" x14ac:dyDescent="0.35">
      <c r="A21" t="s">
        <v>13</v>
      </c>
    </row>
    <row r="22" spans="1:10" s="3" customFormat="1" x14ac:dyDescent="0.35"/>
    <row r="23" spans="1:10" x14ac:dyDescent="0.35">
      <c r="B23" t="s">
        <v>11</v>
      </c>
      <c r="C23">
        <v>17</v>
      </c>
      <c r="D23">
        <v>9</v>
      </c>
      <c r="E23">
        <v>29</v>
      </c>
      <c r="F23">
        <v>26</v>
      </c>
      <c r="G23">
        <v>50</v>
      </c>
      <c r="H23">
        <v>4</v>
      </c>
      <c r="I23">
        <v>5</v>
      </c>
      <c r="J23">
        <v>64</v>
      </c>
    </row>
    <row r="24" spans="1:10" x14ac:dyDescent="0.35">
      <c r="B24" s="3" t="str">
        <f>Récap!C7</f>
        <v>Ids</v>
      </c>
      <c r="C24" s="3">
        <f>Récap!D7</f>
        <v>17</v>
      </c>
      <c r="D24" s="3">
        <f>Récap!E7</f>
        <v>9</v>
      </c>
      <c r="E24" s="3">
        <f>Récap!F7</f>
        <v>29</v>
      </c>
      <c r="F24" s="3">
        <f>Récap!G7</f>
        <v>26</v>
      </c>
      <c r="G24" s="3">
        <f>Récap!H7</f>
        <v>50</v>
      </c>
      <c r="H24" s="3">
        <f>Récap!I7</f>
        <v>4</v>
      </c>
      <c r="I24" s="3">
        <f>Récap!J7</f>
        <v>5</v>
      </c>
      <c r="J24" s="3">
        <f>Récap!K7</f>
        <v>64</v>
      </c>
    </row>
    <row r="25" spans="1:10" x14ac:dyDescent="0.35">
      <c r="A25" s="20"/>
      <c r="B25" s="20" t="str">
        <f>Récap!C8</f>
        <v>Spreads</v>
      </c>
      <c r="C25" s="20">
        <f>Récap!D8</f>
        <v>176</v>
      </c>
      <c r="D25" s="20">
        <f>Récap!E8</f>
        <v>45</v>
      </c>
      <c r="E25" s="20">
        <f>Récap!F8</f>
        <v>367</v>
      </c>
      <c r="F25" s="20">
        <f>Récap!G8</f>
        <v>1053</v>
      </c>
      <c r="G25" s="20">
        <f>Récap!H8</f>
        <v>73</v>
      </c>
      <c r="H25" s="20">
        <f>Récap!I8</f>
        <v>56</v>
      </c>
      <c r="I25" s="20">
        <f>Récap!J8</f>
        <v>52</v>
      </c>
      <c r="J25" s="7">
        <f>Récap!K8</f>
        <v>108</v>
      </c>
    </row>
    <row r="26" spans="1:10" x14ac:dyDescent="0.35">
      <c r="A26" s="20" t="s">
        <v>10</v>
      </c>
      <c r="B26" s="7" t="s">
        <v>0</v>
      </c>
      <c r="C26" s="27">
        <f>C3*10000</f>
        <v>2.1379752036999999</v>
      </c>
      <c r="D26" s="27">
        <f t="shared" ref="D26:J26" si="0">D3*10000</f>
        <v>0.57818290870400002</v>
      </c>
      <c r="E26" s="27">
        <f t="shared" si="0"/>
        <v>4.5049149115600002</v>
      </c>
      <c r="F26" s="27">
        <f t="shared" si="0"/>
        <v>10.6203672117</v>
      </c>
      <c r="G26" s="27">
        <f t="shared" si="0"/>
        <v>0.90748360148999996</v>
      </c>
      <c r="H26" s="27">
        <f t="shared" si="0"/>
        <v>0.74841592360800002</v>
      </c>
      <c r="I26" s="27">
        <f t="shared" si="0"/>
        <v>0.67926736800500009</v>
      </c>
      <c r="J26" s="26">
        <f t="shared" si="0"/>
        <v>1.3406673642</v>
      </c>
    </row>
    <row r="27" spans="1:10" x14ac:dyDescent="0.35">
      <c r="A27" s="18"/>
      <c r="B27" s="10" t="s">
        <v>1</v>
      </c>
      <c r="C27" s="28">
        <f>C4*(-10000)</f>
        <v>-0.66237773991099991</v>
      </c>
      <c r="D27" s="28">
        <f t="shared" ref="D27:J27" si="1">D4*(-10000)</f>
        <v>-0.69220248519600003</v>
      </c>
      <c r="E27" s="28">
        <f t="shared" si="1"/>
        <v>-0.61653087530299999</v>
      </c>
      <c r="F27" s="28">
        <f t="shared" si="1"/>
        <v>-0.49680870229899998</v>
      </c>
      <c r="G27" s="28">
        <f t="shared" si="1"/>
        <v>-0.68853252542099996</v>
      </c>
      <c r="H27" s="28">
        <f t="shared" si="1"/>
        <v>-0.68864118052300005</v>
      </c>
      <c r="I27" s="28">
        <f t="shared" si="1"/>
        <v>-0.69638075793499998</v>
      </c>
      <c r="J27" s="22">
        <f t="shared" si="1"/>
        <v>-0.67632855918199997</v>
      </c>
    </row>
    <row r="28" spans="1:10" x14ac:dyDescent="0.35">
      <c r="A28" s="18"/>
      <c r="B28" s="10" t="s">
        <v>2</v>
      </c>
      <c r="C28" s="28">
        <f t="shared" ref="C28:J28" si="2">C5*10000</f>
        <v>1.20835861644</v>
      </c>
      <c r="D28" s="28">
        <f t="shared" si="2"/>
        <v>1.2810961818</v>
      </c>
      <c r="E28" s="28">
        <f t="shared" si="2"/>
        <v>1.12438133475</v>
      </c>
      <c r="F28" s="28">
        <f t="shared" si="2"/>
        <v>0.87550252147200003</v>
      </c>
      <c r="G28" s="28">
        <f t="shared" si="2"/>
        <v>1.25322870784</v>
      </c>
      <c r="H28" s="28">
        <f t="shared" si="2"/>
        <v>1.26746973342</v>
      </c>
      <c r="I28" s="28">
        <f t="shared" si="2"/>
        <v>1.2692823393799999</v>
      </c>
      <c r="J28" s="22">
        <f t="shared" si="2"/>
        <v>1.2703909228699999</v>
      </c>
    </row>
    <row r="29" spans="1:10" x14ac:dyDescent="0.35">
      <c r="A29" s="18"/>
      <c r="B29" s="10" t="s">
        <v>4</v>
      </c>
      <c r="C29" s="28">
        <f t="shared" ref="C29:J30" si="3">C7*10000</f>
        <v>4.5448064557099999</v>
      </c>
      <c r="D29" s="28">
        <f t="shared" si="3"/>
        <v>3.2211578154599998</v>
      </c>
      <c r="E29" s="28">
        <f t="shared" si="3"/>
        <v>4.1966838037300001</v>
      </c>
      <c r="F29" s="28">
        <f t="shared" si="3"/>
        <v>3.6178131432000002</v>
      </c>
      <c r="G29" s="28">
        <f t="shared" si="3"/>
        <v>3.8390421078600001</v>
      </c>
      <c r="H29" s="28">
        <f t="shared" si="3"/>
        <v>2.8571818742800001</v>
      </c>
      <c r="I29" s="28">
        <f t="shared" si="3"/>
        <v>3.1142061493300002</v>
      </c>
      <c r="J29" s="22">
        <f t="shared" si="3"/>
        <v>4.22066981544</v>
      </c>
    </row>
    <row r="30" spans="1:10" x14ac:dyDescent="0.35">
      <c r="A30" s="18"/>
      <c r="B30" s="13" t="s">
        <v>5</v>
      </c>
      <c r="C30" s="29">
        <f t="shared" si="3"/>
        <v>2.12078678554</v>
      </c>
      <c r="D30" s="29">
        <f t="shared" si="3"/>
        <v>1.4556433661200001</v>
      </c>
      <c r="E30" s="29">
        <f t="shared" si="3"/>
        <v>2.0339000776500002</v>
      </c>
      <c r="F30" s="29">
        <f t="shared" si="3"/>
        <v>1.71140018446</v>
      </c>
      <c r="G30" s="29">
        <f t="shared" si="3"/>
        <v>1.4459314814299999</v>
      </c>
      <c r="H30" s="29">
        <f t="shared" si="3"/>
        <v>0.72455205354599994</v>
      </c>
      <c r="I30" s="29">
        <f t="shared" si="3"/>
        <v>0.72542761384300003</v>
      </c>
      <c r="J30" s="24">
        <f t="shared" si="3"/>
        <v>1.43921365952</v>
      </c>
    </row>
    <row r="31" spans="1:10" s="3" customFormat="1" x14ac:dyDescent="0.35">
      <c r="A31" s="19"/>
      <c r="B31" s="10" t="s">
        <v>19</v>
      </c>
      <c r="C31" s="28">
        <f>SUM(C26:C30)</f>
        <v>9.3495493214789995</v>
      </c>
      <c r="D31" s="28">
        <f t="shared" ref="D31:J31" si="4">SUM(D26:D30)</f>
        <v>5.8438777868880001</v>
      </c>
      <c r="E31" s="28">
        <f t="shared" si="4"/>
        <v>11.243349252386999</v>
      </c>
      <c r="F31" s="28">
        <f t="shared" si="4"/>
        <v>16.328274358533001</v>
      </c>
      <c r="G31" s="28">
        <f t="shared" si="4"/>
        <v>6.7571533731989994</v>
      </c>
      <c r="H31" s="28">
        <f t="shared" si="4"/>
        <v>4.9089784043310001</v>
      </c>
      <c r="I31" s="28">
        <f t="shared" si="4"/>
        <v>5.091802712623001</v>
      </c>
      <c r="J31" s="28">
        <f t="shared" si="4"/>
        <v>7.5946132028480005</v>
      </c>
    </row>
    <row r="32" spans="1:10" x14ac:dyDescent="0.35">
      <c r="A32" s="20" t="s">
        <v>9</v>
      </c>
      <c r="B32" s="7" t="s">
        <v>0</v>
      </c>
      <c r="C32" s="27">
        <f t="shared" ref="C32:J32" si="5">C10*10000</f>
        <v>5.1787259296699997</v>
      </c>
      <c r="D32" s="27">
        <f t="shared" si="5"/>
        <v>0.73327368870500009</v>
      </c>
      <c r="E32" s="27">
        <f t="shared" si="5"/>
        <v>8.5866935086999998</v>
      </c>
      <c r="F32" s="27">
        <f t="shared" si="5"/>
        <v>20.451473026999999</v>
      </c>
      <c r="G32" s="27">
        <f t="shared" si="5"/>
        <v>1.89758373189</v>
      </c>
      <c r="H32" s="27">
        <f t="shared" si="5"/>
        <v>1.1116516645899999</v>
      </c>
      <c r="I32" s="27">
        <f t="shared" si="5"/>
        <v>0.84755730941899998</v>
      </c>
      <c r="J32" s="26">
        <f t="shared" si="5"/>
        <v>2.3097684852800002</v>
      </c>
    </row>
    <row r="33" spans="1:10" x14ac:dyDescent="0.35">
      <c r="A33" s="18"/>
      <c r="B33" s="10" t="s">
        <v>1</v>
      </c>
      <c r="C33" s="28">
        <f>C11*(-10000)</f>
        <v>-0.73786537805100005</v>
      </c>
      <c r="D33" s="28">
        <f t="shared" ref="D33:J33" si="6">D11*(-10000)</f>
        <v>-0.73786537805100005</v>
      </c>
      <c r="E33" s="28">
        <f t="shared" si="6"/>
        <v>-0.73786537805100005</v>
      </c>
      <c r="F33" s="28">
        <f t="shared" si="6"/>
        <v>-0.73786537805100005</v>
      </c>
      <c r="G33" s="28">
        <f t="shared" si="6"/>
        <v>-0.73786537805100005</v>
      </c>
      <c r="H33" s="28">
        <f t="shared" si="6"/>
        <v>-0.73786537805100005</v>
      </c>
      <c r="I33" s="28">
        <f t="shared" si="6"/>
        <v>-0.73786537805100005</v>
      </c>
      <c r="J33" s="22">
        <f t="shared" si="6"/>
        <v>-0.73786537805100005</v>
      </c>
    </row>
    <row r="34" spans="1:10" x14ac:dyDescent="0.35">
      <c r="A34" s="18"/>
      <c r="B34" s="10" t="s">
        <v>2</v>
      </c>
      <c r="C34" s="28">
        <f t="shared" ref="C34:J34" si="7">C12*10000</f>
        <v>4.5021377657999997</v>
      </c>
      <c r="D34" s="28">
        <f t="shared" si="7"/>
        <v>4.5021377657999997</v>
      </c>
      <c r="E34" s="28">
        <f t="shared" si="7"/>
        <v>4.5021377657999997</v>
      </c>
      <c r="F34" s="28">
        <f t="shared" si="7"/>
        <v>4.5021377657999997</v>
      </c>
      <c r="G34" s="28">
        <f t="shared" si="7"/>
        <v>4.5021377657999997</v>
      </c>
      <c r="H34" s="28">
        <f t="shared" si="7"/>
        <v>4.5021377657999997</v>
      </c>
      <c r="I34" s="28">
        <f t="shared" si="7"/>
        <v>4.5021377657999997</v>
      </c>
      <c r="J34" s="22">
        <f t="shared" si="7"/>
        <v>4.5021377657999997</v>
      </c>
    </row>
    <row r="35" spans="1:10" x14ac:dyDescent="0.35">
      <c r="A35" s="18"/>
      <c r="B35" s="13" t="s">
        <v>3</v>
      </c>
      <c r="C35" s="29">
        <f>C13*10000</f>
        <v>0.19284942659499998</v>
      </c>
      <c r="D35" s="29">
        <f t="shared" ref="D35:J35" si="8">D13*10000</f>
        <v>0.192808237986</v>
      </c>
      <c r="E35" s="29">
        <f t="shared" si="8"/>
        <v>0.19290428277800001</v>
      </c>
      <c r="F35" s="29">
        <f t="shared" si="8"/>
        <v>0.19309722014799999</v>
      </c>
      <c r="G35" s="29">
        <f t="shared" si="8"/>
        <v>0.19281198779700001</v>
      </c>
      <c r="H35" s="29">
        <f t="shared" si="8"/>
        <v>0.19281463808399998</v>
      </c>
      <c r="I35" s="29">
        <f t="shared" si="8"/>
        <v>0.19281202059700001</v>
      </c>
      <c r="J35" s="24">
        <f t="shared" si="8"/>
        <v>0.192824333465</v>
      </c>
    </row>
    <row r="36" spans="1:10" s="3" customFormat="1" x14ac:dyDescent="0.35">
      <c r="A36" s="19"/>
      <c r="B36" s="10" t="s">
        <v>20</v>
      </c>
      <c r="C36" s="28">
        <f>SUM(C32:C35)</f>
        <v>9.1358477440140007</v>
      </c>
      <c r="D36" s="28">
        <f t="shared" ref="D36:J36" si="9">SUM(D32:D35)</f>
        <v>4.6903543144399995</v>
      </c>
      <c r="E36" s="28">
        <f t="shared" si="9"/>
        <v>12.543870179227001</v>
      </c>
      <c r="F36" s="28">
        <f t="shared" si="9"/>
        <v>24.408842634896999</v>
      </c>
      <c r="G36" s="28">
        <f t="shared" si="9"/>
        <v>5.854668107435999</v>
      </c>
      <c r="H36" s="28">
        <f t="shared" si="9"/>
        <v>5.0687386904229994</v>
      </c>
      <c r="I36" s="28">
        <f t="shared" si="9"/>
        <v>4.8046417177649996</v>
      </c>
      <c r="J36" s="28">
        <f t="shared" si="9"/>
        <v>6.2668652064940007</v>
      </c>
    </row>
    <row r="37" spans="1:10" x14ac:dyDescent="0.35">
      <c r="A37" s="18" t="s">
        <v>12</v>
      </c>
      <c r="B37" s="7" t="s">
        <v>0</v>
      </c>
      <c r="C37" s="27">
        <f>C15*10000</f>
        <v>5.1743694720099995</v>
      </c>
      <c r="D37" s="27">
        <f t="shared" ref="D37:J37" si="10">D15*10000</f>
        <v>0.73257241881500001</v>
      </c>
      <c r="E37" s="27">
        <f t="shared" si="10"/>
        <v>8.5801125863700012</v>
      </c>
      <c r="F37" s="27">
        <f t="shared" si="10"/>
        <v>20.4371980831</v>
      </c>
      <c r="G37" s="27">
        <f t="shared" si="10"/>
        <v>1.8962293129800001</v>
      </c>
      <c r="H37" s="27">
        <f t="shared" si="10"/>
        <v>1.1109233167900001</v>
      </c>
      <c r="I37" s="27">
        <f t="shared" si="10"/>
        <v>0.84691623454800002</v>
      </c>
      <c r="J37" s="26">
        <f t="shared" si="10"/>
        <v>2.3074062942600002</v>
      </c>
    </row>
    <row r="38" spans="1:10" x14ac:dyDescent="0.35">
      <c r="A38" s="18"/>
      <c r="B38" s="10" t="s">
        <v>1</v>
      </c>
      <c r="C38" s="28">
        <f>C16*(-10000)</f>
        <v>-0.73786537805100005</v>
      </c>
      <c r="D38" s="28">
        <f t="shared" ref="D38:J38" si="11">D16*(-10000)</f>
        <v>-0.73786537805100005</v>
      </c>
      <c r="E38" s="28">
        <f t="shared" si="11"/>
        <v>-0.73786537805100005</v>
      </c>
      <c r="F38" s="28">
        <f t="shared" si="11"/>
        <v>-0.73786537805100005</v>
      </c>
      <c r="G38" s="28">
        <f t="shared" si="11"/>
        <v>-0.73786537805100005</v>
      </c>
      <c r="H38" s="28">
        <f t="shared" si="11"/>
        <v>-0.73786537805100005</v>
      </c>
      <c r="I38" s="28">
        <f t="shared" si="11"/>
        <v>-0.73786537805100005</v>
      </c>
      <c r="J38" s="22">
        <f t="shared" si="11"/>
        <v>-0.73786537805100005</v>
      </c>
    </row>
    <row r="39" spans="1:10" x14ac:dyDescent="0.35">
      <c r="A39" s="18"/>
      <c r="B39" s="10" t="s">
        <v>2</v>
      </c>
      <c r="C39" s="28">
        <f t="shared" ref="C39:J40" si="12">C17*10000</f>
        <v>4.5021377657999997</v>
      </c>
      <c r="D39" s="28">
        <f t="shared" si="12"/>
        <v>4.5021377657999997</v>
      </c>
      <c r="E39" s="28">
        <f t="shared" si="12"/>
        <v>4.5021377657999997</v>
      </c>
      <c r="F39" s="28">
        <f t="shared" si="12"/>
        <v>4.5021377657999997</v>
      </c>
      <c r="G39" s="28">
        <f t="shared" si="12"/>
        <v>4.5021377657999997</v>
      </c>
      <c r="H39" s="28">
        <f t="shared" si="12"/>
        <v>4.5021377657999997</v>
      </c>
      <c r="I39" s="28">
        <f t="shared" si="12"/>
        <v>4.5021377657999997</v>
      </c>
      <c r="J39" s="22">
        <f t="shared" si="12"/>
        <v>4.5021377657999997</v>
      </c>
    </row>
    <row r="40" spans="1:10" x14ac:dyDescent="0.35">
      <c r="A40" s="18"/>
      <c r="B40" s="13" t="s">
        <v>3</v>
      </c>
      <c r="C40" s="29">
        <f t="shared" si="12"/>
        <v>0.19252082032300002</v>
      </c>
      <c r="D40" s="29">
        <f t="shared" si="12"/>
        <v>0.19248103885100001</v>
      </c>
      <c r="E40" s="29">
        <f t="shared" si="12"/>
        <v>0.19257327091699999</v>
      </c>
      <c r="F40" s="29">
        <f t="shared" si="12"/>
        <v>0.19276296562100001</v>
      </c>
      <c r="G40" s="29">
        <f t="shared" si="12"/>
        <v>0.192484861516</v>
      </c>
      <c r="H40" s="29">
        <f t="shared" si="12"/>
        <v>0.19248663557999998</v>
      </c>
      <c r="I40" s="29">
        <f t="shared" si="12"/>
        <v>0.19248408653599999</v>
      </c>
      <c r="J40" s="24">
        <f t="shared" si="12"/>
        <v>0.19249610673600001</v>
      </c>
    </row>
    <row r="41" spans="1:10" x14ac:dyDescent="0.35">
      <c r="A41" s="19"/>
      <c r="B41" s="40" t="s">
        <v>20</v>
      </c>
      <c r="C41" s="36">
        <f>SUM(C37:C40)</f>
        <v>9.1311626800819994</v>
      </c>
      <c r="D41" s="36">
        <f t="shared" ref="D41:J41" si="13">SUM(D37:D40)</f>
        <v>4.6893258454149995</v>
      </c>
      <c r="E41" s="36">
        <f t="shared" si="13"/>
        <v>12.536958245036002</v>
      </c>
      <c r="F41" s="36">
        <f t="shared" si="13"/>
        <v>24.39423343647</v>
      </c>
      <c r="G41" s="36">
        <f t="shared" si="13"/>
        <v>5.8529865622450004</v>
      </c>
      <c r="H41" s="36">
        <f t="shared" si="13"/>
        <v>5.0676823401189992</v>
      </c>
      <c r="I41" s="36">
        <f t="shared" si="13"/>
        <v>4.803672708833</v>
      </c>
      <c r="J41" s="36">
        <f t="shared" si="13"/>
        <v>6.2641747887449997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zoomScaleNormal="100" workbookViewId="0">
      <selection activeCell="D21" sqref="D21"/>
    </sheetView>
  </sheetViews>
  <sheetFormatPr baseColWidth="10" defaultRowHeight="14.5" x14ac:dyDescent="0.35"/>
  <cols>
    <col min="1" max="1" width="41.36328125" bestFit="1" customWidth="1"/>
    <col min="2" max="2" width="9.1796875" bestFit="1" customWidth="1"/>
    <col min="3" max="11" width="7.90625" bestFit="1" customWidth="1"/>
  </cols>
  <sheetData>
    <row r="1" spans="1:11" x14ac:dyDescent="0.35">
      <c r="A1" s="3"/>
      <c r="B1" s="3"/>
    </row>
    <row r="2" spans="1:11" x14ac:dyDescent="0.35">
      <c r="A2" s="3"/>
      <c r="B2" s="3"/>
      <c r="C2" s="3">
        <v>17</v>
      </c>
      <c r="D2" s="3">
        <v>9</v>
      </c>
      <c r="E2" s="3">
        <v>29</v>
      </c>
      <c r="F2" s="3">
        <v>26</v>
      </c>
      <c r="G2" s="3">
        <v>50</v>
      </c>
      <c r="H2" s="3">
        <v>4</v>
      </c>
      <c r="I2" s="3">
        <v>5</v>
      </c>
      <c r="J2" s="3">
        <v>13</v>
      </c>
      <c r="K2">
        <v>64</v>
      </c>
    </row>
    <row r="3" spans="1:11" x14ac:dyDescent="0.35">
      <c r="A3" s="3" t="s">
        <v>10</v>
      </c>
      <c r="B3" s="3" t="s">
        <v>0</v>
      </c>
      <c r="C3" s="1">
        <v>9.4104172902900003E-4</v>
      </c>
      <c r="D3" s="1">
        <v>1.5917540409899999E-3</v>
      </c>
      <c r="E3" s="1">
        <v>1.21503632742E-3</v>
      </c>
      <c r="F3" s="1">
        <v>8.66395205618E-4</v>
      </c>
      <c r="G3" s="1">
        <v>2.26350580526E-3</v>
      </c>
      <c r="H3" s="1">
        <v>3.4009783963E-3</v>
      </c>
      <c r="I3" s="1">
        <v>8.8356810769600006E-3</v>
      </c>
      <c r="J3" s="1">
        <v>1.5049357522600001E-2</v>
      </c>
      <c r="K3" s="1">
        <v>1.8743618369100001E-2</v>
      </c>
    </row>
    <row r="4" spans="1:11" x14ac:dyDescent="0.35">
      <c r="A4" s="3"/>
      <c r="B4" s="3" t="s">
        <v>1</v>
      </c>
      <c r="C4" s="1">
        <v>5.4848701316400001E-4</v>
      </c>
      <c r="D4" s="1">
        <v>2.4504351382000002E-4</v>
      </c>
      <c r="E4" s="1">
        <v>2.0759701556699998E-3</v>
      </c>
      <c r="F4" s="1">
        <v>6.3732239330800003E-3</v>
      </c>
      <c r="G4" s="1">
        <v>5.5332971530400003E-4</v>
      </c>
      <c r="H4" s="1">
        <v>7.1899851421599996E-4</v>
      </c>
      <c r="I4" s="1">
        <v>1.76680894886E-3</v>
      </c>
      <c r="J4" s="1">
        <v>3.6023650781399998E-3</v>
      </c>
      <c r="K4" s="1">
        <v>7.9520805924400001E-3</v>
      </c>
    </row>
    <row r="5" spans="1:11" x14ac:dyDescent="0.35">
      <c r="A5" s="3"/>
      <c r="B5" s="3" t="s">
        <v>2</v>
      </c>
      <c r="C5" s="1">
        <v>9.0139651496600002E-4</v>
      </c>
      <c r="D5" s="1">
        <v>3.98918469506E-4</v>
      </c>
      <c r="E5" s="1">
        <v>2.7446162131999998E-3</v>
      </c>
      <c r="F5" s="1">
        <v>7.4774183614399999E-3</v>
      </c>
      <c r="G5" s="1">
        <v>9.6112864571399996E-4</v>
      </c>
      <c r="H5" s="1">
        <v>1.0274524378799999E-3</v>
      </c>
      <c r="I5" s="1">
        <v>2.7399940214700002E-3</v>
      </c>
      <c r="J5" s="1">
        <v>6.4354789787000001E-3</v>
      </c>
      <c r="K5" s="1">
        <v>1.40129127316E-2</v>
      </c>
    </row>
    <row r="6" spans="1:11" x14ac:dyDescent="0.35">
      <c r="A6" s="3"/>
      <c r="B6" s="3" t="s">
        <v>4</v>
      </c>
      <c r="C6" s="1">
        <v>1.0022084915999999E-3</v>
      </c>
      <c r="D6" s="1">
        <v>1.8923041266E-3</v>
      </c>
      <c r="E6" s="1">
        <v>1.7590873687700001E-3</v>
      </c>
      <c r="F6" s="1">
        <v>1.8793414300000001E-3</v>
      </c>
      <c r="G6" s="1">
        <v>2.58692960689E-3</v>
      </c>
      <c r="H6" s="1">
        <v>4.09300926361E-3</v>
      </c>
      <c r="I6" s="1">
        <v>1.0875844136799999E-2</v>
      </c>
      <c r="J6" s="1">
        <v>1.9782936018300001E-2</v>
      </c>
      <c r="K6" s="1">
        <v>2.4666777811899999E-2</v>
      </c>
    </row>
    <row r="7" spans="1:11" x14ac:dyDescent="0.35">
      <c r="A7" s="3"/>
      <c r="B7" s="3" t="s">
        <v>5</v>
      </c>
      <c r="C7" s="1">
        <v>4.2400126121299998E-4</v>
      </c>
      <c r="D7" s="1">
        <v>8.1184124465599999E-4</v>
      </c>
      <c r="E7" s="1">
        <v>7.5020249169700001E-4</v>
      </c>
      <c r="F7" s="1">
        <v>8.3034392272899997E-4</v>
      </c>
      <c r="G7" s="1">
        <v>1.1442798855400001E-3</v>
      </c>
      <c r="H7" s="1">
        <v>1.8253936392200001E-3</v>
      </c>
      <c r="I7" s="1">
        <v>4.7788274048900002E-3</v>
      </c>
      <c r="J7" s="1">
        <v>8.5719433321399998E-3</v>
      </c>
      <c r="K7" s="1">
        <v>1.0712724774099999E-2</v>
      </c>
    </row>
    <row r="8" spans="1:11" x14ac:dyDescent="0.35">
      <c r="A8" s="3"/>
      <c r="B8" s="3"/>
    </row>
    <row r="9" spans="1:11" x14ac:dyDescent="0.35">
      <c r="A9" s="3" t="s">
        <v>12</v>
      </c>
      <c r="B9" s="3" t="s">
        <v>0</v>
      </c>
      <c r="C9" s="1">
        <v>5.1826287030499996E-4</v>
      </c>
      <c r="D9" s="1">
        <v>8.6665738397100002E-4</v>
      </c>
      <c r="E9" s="1">
        <v>5.0202585089499999E-4</v>
      </c>
      <c r="F9" s="1">
        <v>2.4835703829800002E-4</v>
      </c>
      <c r="G9" s="1">
        <v>7.38003333163E-4</v>
      </c>
      <c r="H9" s="1">
        <v>8.2868997387599999E-4</v>
      </c>
      <c r="I9" s="1">
        <v>8.2354107286100001E-4</v>
      </c>
      <c r="J9" s="1">
        <v>8.8410413027299999E-4</v>
      </c>
      <c r="K9" s="1">
        <v>7.1151178098199995E-4</v>
      </c>
    </row>
    <row r="10" spans="1:11" x14ac:dyDescent="0.35">
      <c r="A10" s="3"/>
      <c r="B10" s="3" t="s">
        <v>1</v>
      </c>
      <c r="C10" s="1">
        <v>2.0544519803199999E-4</v>
      </c>
      <c r="D10" s="1">
        <v>5.4798744679000003E-5</v>
      </c>
      <c r="E10" s="1">
        <v>4.18401751076E-4</v>
      </c>
      <c r="F10" s="1">
        <v>1.00558795975E-3</v>
      </c>
      <c r="G10" s="1">
        <v>8.7873070437599998E-5</v>
      </c>
      <c r="H10" s="1">
        <v>7.0212101153599993E-5</v>
      </c>
      <c r="I10" s="1">
        <v>6.4225515966300002E-5</v>
      </c>
      <c r="J10" s="1">
        <v>7.3786537805100002E-5</v>
      </c>
      <c r="K10" s="1">
        <v>1.2884673367800001E-4</v>
      </c>
    </row>
    <row r="11" spans="1:11" x14ac:dyDescent="0.35">
      <c r="A11" s="3"/>
      <c r="B11" s="3" t="s">
        <v>2</v>
      </c>
      <c r="C11" s="1">
        <v>1.06607787333E-3</v>
      </c>
      <c r="D11" s="1">
        <v>3.6789841380399998E-4</v>
      </c>
      <c r="E11" s="1">
        <v>2.08263514949E-3</v>
      </c>
      <c r="F11" s="1">
        <v>4.6744838791699999E-3</v>
      </c>
      <c r="G11" s="1">
        <v>5.1562399353800002E-4</v>
      </c>
      <c r="H11" s="1">
        <v>4.4042345373899999E-4</v>
      </c>
      <c r="I11" s="1">
        <v>4.1214095835300001E-4</v>
      </c>
      <c r="J11" s="1">
        <v>4.5021377657999999E-4</v>
      </c>
      <c r="K11" s="1">
        <v>7.0355194054099997E-4</v>
      </c>
    </row>
    <row r="12" spans="1:11" x14ac:dyDescent="0.35">
      <c r="A12" s="3"/>
      <c r="B12" s="3" t="s">
        <v>3</v>
      </c>
      <c r="C12" s="1">
        <v>1.86281761208E-5</v>
      </c>
      <c r="D12" s="1">
        <v>1.93171944737E-5</v>
      </c>
      <c r="E12" s="1">
        <v>1.7662901040400001E-5</v>
      </c>
      <c r="F12" s="1">
        <v>1.42932525954E-5</v>
      </c>
      <c r="G12" s="1">
        <v>1.9170911662300001E-5</v>
      </c>
      <c r="H12" s="1">
        <v>1.9214507839000001E-5</v>
      </c>
      <c r="I12" s="1">
        <v>1.9263017772999999E-5</v>
      </c>
      <c r="J12" s="1">
        <v>1.92429485757E-5</v>
      </c>
      <c r="K12" s="1">
        <v>1.9045866818999999E-5</v>
      </c>
    </row>
    <row r="14" spans="1:11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1" x14ac:dyDescent="0.35">
      <c r="A16" s="3"/>
      <c r="B16" s="20" t="s">
        <v>11</v>
      </c>
      <c r="C16" s="5">
        <v>17</v>
      </c>
      <c r="D16" s="6">
        <v>9</v>
      </c>
      <c r="E16" s="6">
        <v>29</v>
      </c>
      <c r="F16" s="6">
        <v>26</v>
      </c>
      <c r="G16" s="6">
        <v>50</v>
      </c>
      <c r="H16" s="6">
        <v>4</v>
      </c>
      <c r="I16" s="6">
        <v>5</v>
      </c>
      <c r="J16" s="38">
        <v>13</v>
      </c>
      <c r="K16" s="20">
        <v>64</v>
      </c>
    </row>
    <row r="17" spans="1:11" s="3" customFormat="1" x14ac:dyDescent="0.35">
      <c r="B17" s="18" t="str">
        <f>Récap!C33</f>
        <v>Ids</v>
      </c>
      <c r="C17" s="18">
        <f>Récap!D33</f>
        <v>17</v>
      </c>
      <c r="D17" s="18">
        <f>Récap!E33</f>
        <v>9</v>
      </c>
      <c r="E17" s="18">
        <f>Récap!F33</f>
        <v>29</v>
      </c>
      <c r="F17" s="18">
        <f>Récap!G33</f>
        <v>26</v>
      </c>
      <c r="G17" s="18">
        <f>Récap!H33</f>
        <v>50</v>
      </c>
      <c r="H17" s="18">
        <f>Récap!I33</f>
        <v>4</v>
      </c>
      <c r="I17" s="18">
        <f>Récap!J33</f>
        <v>5</v>
      </c>
      <c r="J17" s="8">
        <f>Récap!K33</f>
        <v>13</v>
      </c>
      <c r="K17" s="18">
        <f>Récap!L33</f>
        <v>64</v>
      </c>
    </row>
    <row r="18" spans="1:11" x14ac:dyDescent="0.35">
      <c r="A18" s="3"/>
      <c r="B18" s="20" t="str">
        <f>Récap!C34</f>
        <v>\nu_0</v>
      </c>
      <c r="C18" s="27">
        <f>Récap!D34</f>
        <v>2.9130434782608696</v>
      </c>
      <c r="D18" s="27">
        <f>Récap!E34</f>
        <v>4.8695652173913047</v>
      </c>
      <c r="E18" s="27">
        <f>Récap!F34</f>
        <v>5.1363636363636358</v>
      </c>
      <c r="F18" s="27">
        <f>Récap!G34</f>
        <v>6.5</v>
      </c>
      <c r="G18" s="27">
        <f>Récap!H34</f>
        <v>6.9411764705882346</v>
      </c>
      <c r="H18" s="27">
        <f>Récap!I34</f>
        <v>10.739130434782609</v>
      </c>
      <c r="I18" s="27">
        <f>Récap!J34</f>
        <v>29.000000000000004</v>
      </c>
      <c r="J18" s="30">
        <f>Récap!K34</f>
        <v>52.999999999999986</v>
      </c>
      <c r="K18" s="27">
        <f>Récap!L34</f>
        <v>66.5</v>
      </c>
    </row>
    <row r="19" spans="1:11" x14ac:dyDescent="0.35">
      <c r="A19" s="9"/>
      <c r="B19" s="18" t="str">
        <f>Récap!C35</f>
        <v>\alpha_0</v>
      </c>
      <c r="C19" s="18">
        <f>Récap!D35</f>
        <v>0.69</v>
      </c>
      <c r="D19" s="18">
        <f>Récap!E35</f>
        <v>-0.46</v>
      </c>
      <c r="E19" s="18">
        <f>Récap!F35</f>
        <v>-0.44</v>
      </c>
      <c r="F19" s="18">
        <f>Récap!G35</f>
        <v>-0.36</v>
      </c>
      <c r="G19" s="18">
        <f>Récap!H35</f>
        <v>0.34</v>
      </c>
      <c r="H19" s="18">
        <f>Récap!I35</f>
        <v>0.23</v>
      </c>
      <c r="I19" s="18">
        <f>Récap!J35</f>
        <v>0.09</v>
      </c>
      <c r="J19" s="8">
        <f>Récap!K35</f>
        <v>-0.05</v>
      </c>
      <c r="K19" s="18">
        <f>Récap!L35</f>
        <v>-0.04</v>
      </c>
    </row>
    <row r="20" spans="1:11" s="3" customFormat="1" x14ac:dyDescent="0.35">
      <c r="A20" s="9"/>
      <c r="B20" s="19" t="str">
        <f>Récap!C36</f>
        <v>\Sigma_0</v>
      </c>
      <c r="C20" s="19">
        <f>Récap!D36</f>
        <v>176</v>
      </c>
      <c r="D20" s="19">
        <f>Récap!E36</f>
        <v>45</v>
      </c>
      <c r="E20" s="19">
        <f>Récap!F36</f>
        <v>367</v>
      </c>
      <c r="F20" s="19">
        <f>Récap!G36</f>
        <v>1053</v>
      </c>
      <c r="G20" s="19">
        <f>Récap!H36</f>
        <v>73</v>
      </c>
      <c r="H20" s="19">
        <f>Récap!I36</f>
        <v>56</v>
      </c>
      <c r="I20" s="19">
        <f>Récap!J36</f>
        <v>52</v>
      </c>
      <c r="J20" s="11">
        <f>Récap!K36</f>
        <v>61</v>
      </c>
      <c r="K20" s="19">
        <f>Récap!L36</f>
        <v>108</v>
      </c>
    </row>
    <row r="21" spans="1:11" x14ac:dyDescent="0.35">
      <c r="A21" s="20" t="s">
        <v>10</v>
      </c>
      <c r="B21" s="20" t="s">
        <v>0</v>
      </c>
      <c r="C21" s="31">
        <f>C3*10000</f>
        <v>9.4104172902900007</v>
      </c>
      <c r="D21" s="31">
        <f t="shared" ref="D21:K21" si="0">D3*10000</f>
        <v>15.917540409899999</v>
      </c>
      <c r="E21" s="31">
        <f t="shared" si="0"/>
        <v>12.1503632742</v>
      </c>
      <c r="F21" s="31">
        <f t="shared" si="0"/>
        <v>8.6639520561799994</v>
      </c>
      <c r="G21" s="31">
        <f t="shared" si="0"/>
        <v>22.635058052600002</v>
      </c>
      <c r="H21" s="31">
        <f t="shared" si="0"/>
        <v>34.009783962999997</v>
      </c>
      <c r="I21" s="31">
        <f t="shared" si="0"/>
        <v>88.356810769600003</v>
      </c>
      <c r="J21" s="31">
        <f t="shared" si="0"/>
        <v>150.49357522600002</v>
      </c>
      <c r="K21" s="28">
        <f t="shared" si="0"/>
        <v>187.436183691</v>
      </c>
    </row>
    <row r="22" spans="1:11" x14ac:dyDescent="0.35">
      <c r="A22" s="18"/>
      <c r="B22" s="18" t="s">
        <v>1</v>
      </c>
      <c r="C22" s="31">
        <f t="shared" ref="C22:K22" si="1">C4*(-10000)</f>
        <v>-5.4848701316400001</v>
      </c>
      <c r="D22" s="31">
        <f t="shared" si="1"/>
        <v>-2.4504351382</v>
      </c>
      <c r="E22" s="31">
        <f t="shared" si="1"/>
        <v>-20.759701556699998</v>
      </c>
      <c r="F22" s="31">
        <f t="shared" si="1"/>
        <v>-63.732239330800006</v>
      </c>
      <c r="G22" s="31">
        <f t="shared" si="1"/>
        <v>-5.5332971530400004</v>
      </c>
      <c r="H22" s="31">
        <f t="shared" si="1"/>
        <v>-7.1899851421599994</v>
      </c>
      <c r="I22" s="31">
        <f t="shared" si="1"/>
        <v>-17.6680894886</v>
      </c>
      <c r="J22" s="31">
        <f t="shared" si="1"/>
        <v>-36.023650781400001</v>
      </c>
      <c r="K22" s="28">
        <f t="shared" si="1"/>
        <v>-79.520805924399994</v>
      </c>
    </row>
    <row r="23" spans="1:11" x14ac:dyDescent="0.35">
      <c r="A23" s="18"/>
      <c r="B23" s="18" t="s">
        <v>2</v>
      </c>
      <c r="C23" s="31">
        <f t="shared" ref="C23:K23" si="2">C5*10000</f>
        <v>9.0139651496600006</v>
      </c>
      <c r="D23" s="31">
        <f t="shared" si="2"/>
        <v>3.9891846950600001</v>
      </c>
      <c r="E23" s="31">
        <f t="shared" si="2"/>
        <v>27.446162131999998</v>
      </c>
      <c r="F23" s="31">
        <f t="shared" si="2"/>
        <v>74.774183614400002</v>
      </c>
      <c r="G23" s="31">
        <f t="shared" si="2"/>
        <v>9.6112864571400003</v>
      </c>
      <c r="H23" s="31">
        <f t="shared" si="2"/>
        <v>10.274524378799999</v>
      </c>
      <c r="I23" s="31">
        <f t="shared" si="2"/>
        <v>27.399940214700003</v>
      </c>
      <c r="J23" s="31">
        <f t="shared" si="2"/>
        <v>64.354789787000001</v>
      </c>
      <c r="K23" s="28">
        <f t="shared" si="2"/>
        <v>140.12912731599999</v>
      </c>
    </row>
    <row r="24" spans="1:11" x14ac:dyDescent="0.35">
      <c r="A24" s="18"/>
      <c r="B24" s="18" t="s">
        <v>4</v>
      </c>
      <c r="C24" s="31">
        <f t="shared" ref="C24:K24" si="3">C6*10000</f>
        <v>10.022084915999999</v>
      </c>
      <c r="D24" s="31">
        <f t="shared" si="3"/>
        <v>18.923041266000002</v>
      </c>
      <c r="E24" s="31">
        <f t="shared" si="3"/>
        <v>17.5908736877</v>
      </c>
      <c r="F24" s="31">
        <f t="shared" si="3"/>
        <v>18.793414300000002</v>
      </c>
      <c r="G24" s="31">
        <f t="shared" si="3"/>
        <v>25.869296068899999</v>
      </c>
      <c r="H24" s="31">
        <f t="shared" si="3"/>
        <v>40.930092636099999</v>
      </c>
      <c r="I24" s="31">
        <f t="shared" si="3"/>
        <v>108.75844136799999</v>
      </c>
      <c r="J24" s="31">
        <f t="shared" si="3"/>
        <v>197.82936018300001</v>
      </c>
      <c r="K24" s="28">
        <f t="shared" si="3"/>
        <v>246.66777811899999</v>
      </c>
    </row>
    <row r="25" spans="1:11" x14ac:dyDescent="0.35">
      <c r="A25" s="19"/>
      <c r="B25" s="19" t="s">
        <v>5</v>
      </c>
      <c r="C25" s="31">
        <f t="shared" ref="C25:K25" si="4">C7*10000</f>
        <v>4.2400126121300001</v>
      </c>
      <c r="D25" s="31">
        <f t="shared" si="4"/>
        <v>8.1184124465600007</v>
      </c>
      <c r="E25" s="31">
        <f t="shared" si="4"/>
        <v>7.50202491697</v>
      </c>
      <c r="F25" s="31">
        <f t="shared" si="4"/>
        <v>8.3034392272899993</v>
      </c>
      <c r="G25" s="31">
        <f t="shared" si="4"/>
        <v>11.442798855400001</v>
      </c>
      <c r="H25" s="31">
        <f t="shared" si="4"/>
        <v>18.2539363922</v>
      </c>
      <c r="I25" s="31">
        <f t="shared" si="4"/>
        <v>47.7882740489</v>
      </c>
      <c r="J25" s="31">
        <f t="shared" si="4"/>
        <v>85.719433321400004</v>
      </c>
      <c r="K25" s="28">
        <f t="shared" si="4"/>
        <v>107.12724774099999</v>
      </c>
    </row>
    <row r="26" spans="1:11" s="3" customFormat="1" x14ac:dyDescent="0.35">
      <c r="A26" s="17"/>
      <c r="B26" s="14" t="s">
        <v>19</v>
      </c>
      <c r="C26" s="35">
        <f t="shared" ref="C26:K26" si="5">SUM(C21:C25)</f>
        <v>27.201609836439999</v>
      </c>
      <c r="D26" s="35">
        <f t="shared" si="5"/>
        <v>44.497743679320003</v>
      </c>
      <c r="E26" s="35">
        <f t="shared" si="5"/>
        <v>43.929722454170005</v>
      </c>
      <c r="F26" s="35">
        <f t="shared" si="5"/>
        <v>46.802749867069998</v>
      </c>
      <c r="G26" s="35">
        <f t="shared" si="5"/>
        <v>64.025142281000001</v>
      </c>
      <c r="H26" s="35">
        <f t="shared" si="5"/>
        <v>96.278352227940005</v>
      </c>
      <c r="I26" s="35">
        <f t="shared" si="5"/>
        <v>254.63537691260001</v>
      </c>
      <c r="J26" s="35">
        <f t="shared" si="5"/>
        <v>462.37350773600002</v>
      </c>
      <c r="K26" s="39">
        <f t="shared" si="5"/>
        <v>601.83953094259994</v>
      </c>
    </row>
    <row r="27" spans="1:11" x14ac:dyDescent="0.35">
      <c r="A27" s="18" t="s">
        <v>12</v>
      </c>
      <c r="B27" s="8" t="s">
        <v>0</v>
      </c>
      <c r="C27" s="31">
        <f>C9*10000</f>
        <v>5.1826287030499998</v>
      </c>
      <c r="D27" s="31">
        <f t="shared" ref="D27:K27" si="6">D9*10000</f>
        <v>8.6665738397100007</v>
      </c>
      <c r="E27" s="31">
        <f t="shared" si="6"/>
        <v>5.0202585089499996</v>
      </c>
      <c r="F27" s="31">
        <f t="shared" si="6"/>
        <v>2.48357038298</v>
      </c>
      <c r="G27" s="31">
        <f t="shared" si="6"/>
        <v>7.38003333163</v>
      </c>
      <c r="H27" s="31">
        <f t="shared" si="6"/>
        <v>8.2868997387600007</v>
      </c>
      <c r="I27" s="31">
        <f t="shared" si="6"/>
        <v>8.2354107286100007</v>
      </c>
      <c r="J27" s="31">
        <f t="shared" si="6"/>
        <v>8.8410413027299999</v>
      </c>
      <c r="K27" s="28">
        <f t="shared" si="6"/>
        <v>7.1151178098199992</v>
      </c>
    </row>
    <row r="28" spans="1:11" x14ac:dyDescent="0.35">
      <c r="A28" s="18"/>
      <c r="B28" s="8" t="s">
        <v>1</v>
      </c>
      <c r="C28" s="31">
        <f t="shared" ref="C28:K28" si="7">C10*(-10000)</f>
        <v>-2.0544519803200001</v>
      </c>
      <c r="D28" s="31">
        <f t="shared" si="7"/>
        <v>-0.54798744679</v>
      </c>
      <c r="E28" s="31">
        <f t="shared" si="7"/>
        <v>-4.1840175107600004</v>
      </c>
      <c r="F28" s="31">
        <f t="shared" si="7"/>
        <v>-10.055879597500001</v>
      </c>
      <c r="G28" s="31">
        <f t="shared" si="7"/>
        <v>-0.87873070437599998</v>
      </c>
      <c r="H28" s="31">
        <f t="shared" si="7"/>
        <v>-0.70212101153599993</v>
      </c>
      <c r="I28" s="31">
        <f t="shared" si="7"/>
        <v>-0.64225515966300006</v>
      </c>
      <c r="J28" s="31">
        <f t="shared" si="7"/>
        <v>-0.73786537805100005</v>
      </c>
      <c r="K28" s="28">
        <f t="shared" si="7"/>
        <v>-1.2884673367800001</v>
      </c>
    </row>
    <row r="29" spans="1:11" x14ac:dyDescent="0.35">
      <c r="A29" s="18"/>
      <c r="B29" s="8" t="s">
        <v>2</v>
      </c>
      <c r="C29" s="31">
        <f t="shared" ref="C29:K29" si="8">C11*10000</f>
        <v>10.660778733300001</v>
      </c>
      <c r="D29" s="31">
        <f t="shared" si="8"/>
        <v>3.6789841380399997</v>
      </c>
      <c r="E29" s="31">
        <f t="shared" si="8"/>
        <v>20.826351494899999</v>
      </c>
      <c r="F29" s="31">
        <f t="shared" si="8"/>
        <v>46.744838791699998</v>
      </c>
      <c r="G29" s="31">
        <f t="shared" si="8"/>
        <v>5.1562399353800004</v>
      </c>
      <c r="H29" s="31">
        <f t="shared" si="8"/>
        <v>4.4042345373899998</v>
      </c>
      <c r="I29" s="31">
        <f t="shared" si="8"/>
        <v>4.1214095835300002</v>
      </c>
      <c r="J29" s="31">
        <f t="shared" si="8"/>
        <v>4.5021377657999997</v>
      </c>
      <c r="K29" s="28">
        <f t="shared" si="8"/>
        <v>7.0355194054099996</v>
      </c>
    </row>
    <row r="30" spans="1:11" x14ac:dyDescent="0.35">
      <c r="A30" s="19"/>
      <c r="B30" s="11" t="s">
        <v>3</v>
      </c>
      <c r="C30" s="32">
        <f t="shared" ref="C30:K30" si="9">C12*10000</f>
        <v>0.186281761208</v>
      </c>
      <c r="D30" s="32">
        <f t="shared" si="9"/>
        <v>0.193171944737</v>
      </c>
      <c r="E30" s="32">
        <f t="shared" si="9"/>
        <v>0.176629010404</v>
      </c>
      <c r="F30" s="32">
        <f t="shared" si="9"/>
        <v>0.14293252595399999</v>
      </c>
      <c r="G30" s="32">
        <f t="shared" si="9"/>
        <v>0.191709116623</v>
      </c>
      <c r="H30" s="32">
        <f t="shared" si="9"/>
        <v>0.19214507839</v>
      </c>
      <c r="I30" s="32">
        <f t="shared" si="9"/>
        <v>0.19263017772999999</v>
      </c>
      <c r="J30" s="32">
        <f t="shared" si="9"/>
        <v>0.192429485757</v>
      </c>
      <c r="K30" s="29">
        <f t="shared" si="9"/>
        <v>0.19045866818999999</v>
      </c>
    </row>
    <row r="31" spans="1:11" x14ac:dyDescent="0.35">
      <c r="A31" s="17"/>
      <c r="B31" s="14" t="s">
        <v>20</v>
      </c>
      <c r="C31" s="35">
        <f>SUM(C27:C30)</f>
        <v>13.975237217238002</v>
      </c>
      <c r="D31" s="35">
        <f t="shared" ref="D31:K31" si="10">SUM(D27:D30)</f>
        <v>11.990742475697001</v>
      </c>
      <c r="E31" s="35">
        <f t="shared" si="10"/>
        <v>21.839221503493999</v>
      </c>
      <c r="F31" s="35">
        <f t="shared" si="10"/>
        <v>39.315462103134003</v>
      </c>
      <c r="G31" s="35">
        <f t="shared" si="10"/>
        <v>11.849251679257</v>
      </c>
      <c r="H31" s="35">
        <f t="shared" si="10"/>
        <v>12.181158343004002</v>
      </c>
      <c r="I31" s="35">
        <f t="shared" si="10"/>
        <v>11.907195330207001</v>
      </c>
      <c r="J31" s="35">
        <f t="shared" si="10"/>
        <v>12.797743176236001</v>
      </c>
      <c r="K31" s="39">
        <f t="shared" si="10"/>
        <v>13.052628546639999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B14" sqref="B14:F24"/>
    </sheetView>
  </sheetViews>
  <sheetFormatPr baseColWidth="10" defaultRowHeight="14.5" x14ac:dyDescent="0.35"/>
  <cols>
    <col min="1" max="1" width="7.1796875" bestFit="1" customWidth="1"/>
    <col min="2" max="2" width="4.81640625" bestFit="1" customWidth="1"/>
    <col min="3" max="4" width="8.90625" bestFit="1" customWidth="1"/>
    <col min="5" max="5" width="8.54296875" bestFit="1" customWidth="1"/>
    <col min="6" max="6" width="8.90625" bestFit="1" customWidth="1"/>
  </cols>
  <sheetData>
    <row r="1" spans="1:10" x14ac:dyDescent="0.35">
      <c r="C1" t="s">
        <v>22</v>
      </c>
      <c r="D1" t="s">
        <v>23</v>
      </c>
      <c r="I1" s="3" t="s">
        <v>22</v>
      </c>
      <c r="J1" s="3" t="s">
        <v>23</v>
      </c>
    </row>
    <row r="2" spans="1:10" x14ac:dyDescent="0.35">
      <c r="A2" s="3"/>
      <c r="B2" s="3"/>
      <c r="C2" s="3">
        <v>9</v>
      </c>
      <c r="D2" s="3"/>
      <c r="I2">
        <v>13</v>
      </c>
    </row>
    <row r="3" spans="1:10" x14ac:dyDescent="0.35">
      <c r="A3" s="3" t="s">
        <v>10</v>
      </c>
      <c r="B3" s="3" t="s">
        <v>0</v>
      </c>
      <c r="C3" s="1">
        <v>1.5917540409899999E-3</v>
      </c>
      <c r="D3" s="1">
        <v>8.86114250965E-4</v>
      </c>
      <c r="I3" s="1">
        <v>1.5049357522600001E-2</v>
      </c>
      <c r="J3" s="1">
        <v>8.3860448493399999E-3</v>
      </c>
    </row>
    <row r="4" spans="1:10" x14ac:dyDescent="0.35">
      <c r="A4" s="3"/>
      <c r="B4" s="3" t="s">
        <v>1</v>
      </c>
      <c r="C4" s="1">
        <v>2.4504351382000002E-4</v>
      </c>
      <c r="D4" s="1">
        <v>1.3671349546399999E-4</v>
      </c>
      <c r="I4" s="1">
        <v>3.6023650781399998E-3</v>
      </c>
      <c r="J4" s="1">
        <v>2.0177281776000001E-3</v>
      </c>
    </row>
    <row r="5" spans="1:10" x14ac:dyDescent="0.35">
      <c r="A5" s="3"/>
      <c r="B5" s="3" t="s">
        <v>2</v>
      </c>
      <c r="C5" s="1">
        <v>3.98918469506E-4</v>
      </c>
      <c r="D5" s="1">
        <v>1.3654306936799999E-4</v>
      </c>
      <c r="I5" s="1">
        <v>6.4354789787000001E-3</v>
      </c>
      <c r="J5" s="1">
        <v>2.1964325547399999E-3</v>
      </c>
    </row>
    <row r="6" spans="1:10" x14ac:dyDescent="0.35">
      <c r="A6" s="3"/>
      <c r="B6" s="3" t="s">
        <v>21</v>
      </c>
      <c r="C6" s="1">
        <v>2.70414537126E-3</v>
      </c>
      <c r="D6" s="1">
        <v>1.6080927492499999E-3</v>
      </c>
      <c r="I6" s="1">
        <v>2.83548793504E-2</v>
      </c>
      <c r="J6" s="1">
        <v>1.6893098460099999E-2</v>
      </c>
    </row>
    <row r="7" spans="1:10" x14ac:dyDescent="0.35">
      <c r="A7" s="3"/>
      <c r="B7" s="3"/>
      <c r="C7" s="1"/>
      <c r="D7" s="1"/>
      <c r="I7" s="1"/>
      <c r="J7" s="1"/>
    </row>
    <row r="8" spans="1:10" x14ac:dyDescent="0.35">
      <c r="A8" s="3" t="s">
        <v>12</v>
      </c>
      <c r="B8" s="3" t="s">
        <v>0</v>
      </c>
      <c r="C8" s="1">
        <v>8.6665738397100002E-4</v>
      </c>
      <c r="D8" s="1">
        <v>1.34184603209E-3</v>
      </c>
      <c r="I8" s="1">
        <v>8.8410413027299999E-4</v>
      </c>
      <c r="J8" s="1">
        <v>1.36242614408E-3</v>
      </c>
    </row>
    <row r="9" spans="1:10" x14ac:dyDescent="0.35">
      <c r="A9" s="3"/>
      <c r="B9" s="3" t="s">
        <v>1</v>
      </c>
      <c r="C9" s="1">
        <v>5.4798744679000003E-5</v>
      </c>
      <c r="D9" s="1">
        <v>9.7294964742500006E-5</v>
      </c>
      <c r="I9" s="1">
        <v>7.3786537805100002E-5</v>
      </c>
      <c r="J9" s="1">
        <v>1.2814963012700001E-4</v>
      </c>
    </row>
    <row r="10" spans="1:10" x14ac:dyDescent="0.35">
      <c r="A10" s="3"/>
      <c r="B10" s="3" t="s">
        <v>2</v>
      </c>
      <c r="C10" s="1">
        <v>3.6789841380399998E-4</v>
      </c>
      <c r="D10" s="1">
        <v>6.4214882941000004E-4</v>
      </c>
      <c r="I10" s="1">
        <v>4.5021377657999999E-4</v>
      </c>
      <c r="J10" s="1">
        <v>7.8485056064900001E-4</v>
      </c>
    </row>
    <row r="11" spans="1:10" x14ac:dyDescent="0.35">
      <c r="A11" s="3"/>
      <c r="B11" s="3" t="s">
        <v>3</v>
      </c>
      <c r="C11" s="1">
        <v>1.93171944737E-5</v>
      </c>
      <c r="D11" s="1">
        <v>3.2501631503999998E-5</v>
      </c>
      <c r="I11" s="1">
        <v>1.92429485757E-5</v>
      </c>
      <c r="J11" s="1">
        <v>3.2362688351799998E-5</v>
      </c>
    </row>
    <row r="13" spans="1:10" ht="15" thickBot="1" x14ac:dyDescent="0.4"/>
    <row r="14" spans="1:10" ht="15" thickBot="1" x14ac:dyDescent="0.4">
      <c r="A14" s="9"/>
      <c r="B14" s="9"/>
      <c r="C14" s="42" t="s">
        <v>25</v>
      </c>
      <c r="D14" s="43" t="s">
        <v>26</v>
      </c>
      <c r="E14" s="43" t="s">
        <v>27</v>
      </c>
      <c r="F14" s="44" t="s">
        <v>28</v>
      </c>
    </row>
    <row r="15" spans="1:10" x14ac:dyDescent="0.35">
      <c r="A15" s="104" t="s">
        <v>29</v>
      </c>
      <c r="B15" s="45" t="s">
        <v>0</v>
      </c>
      <c r="C15" s="48">
        <f>D3*10000</f>
        <v>8.8611425096499996</v>
      </c>
      <c r="D15" s="49">
        <f>C3*10000</f>
        <v>15.917540409899999</v>
      </c>
      <c r="E15" s="54">
        <f>C8*10000</f>
        <v>8.6665738397100007</v>
      </c>
      <c r="F15" s="49">
        <f>D8*10000</f>
        <v>13.4184603209</v>
      </c>
    </row>
    <row r="16" spans="1:10" x14ac:dyDescent="0.35">
      <c r="A16" s="105"/>
      <c r="B16" s="46" t="s">
        <v>1</v>
      </c>
      <c r="C16" s="50">
        <f>D4*(-10000)</f>
        <v>-1.36713495464</v>
      </c>
      <c r="D16" s="51">
        <f>C4*(-10000)</f>
        <v>-2.4504351382</v>
      </c>
      <c r="E16" s="37">
        <f>C9*(-10000)</f>
        <v>-0.54798744679</v>
      </c>
      <c r="F16" s="51">
        <f>D9*(-10000)</f>
        <v>-0.97294964742500001</v>
      </c>
    </row>
    <row r="17" spans="1:6" x14ac:dyDescent="0.35">
      <c r="A17" s="105"/>
      <c r="B17" s="46" t="s">
        <v>2</v>
      </c>
      <c r="C17" s="50">
        <f t="shared" ref="C17:C18" si="0">D5*10000</f>
        <v>1.3654306936799998</v>
      </c>
      <c r="D17" s="51">
        <f t="shared" ref="D17:D18" si="1">C5*10000</f>
        <v>3.9891846950600001</v>
      </c>
      <c r="E17" s="37">
        <f t="shared" ref="E17:E18" si="2">C10*10000</f>
        <v>3.6789841380399997</v>
      </c>
      <c r="F17" s="51">
        <f t="shared" ref="F17:F18" si="3">D10*10000</f>
        <v>6.4214882941000004</v>
      </c>
    </row>
    <row r="18" spans="1:6" x14ac:dyDescent="0.35">
      <c r="A18" s="105"/>
      <c r="B18" s="46" t="s">
        <v>21</v>
      </c>
      <c r="C18" s="50">
        <f t="shared" si="0"/>
        <v>16.080927492499999</v>
      </c>
      <c r="D18" s="51">
        <f t="shared" si="1"/>
        <v>27.041453712599999</v>
      </c>
      <c r="E18" s="37">
        <f t="shared" si="2"/>
        <v>0.193171944737</v>
      </c>
      <c r="F18" s="51">
        <f t="shared" si="3"/>
        <v>0.32501631504</v>
      </c>
    </row>
    <row r="19" spans="1:6" ht="15" thickBot="1" x14ac:dyDescent="0.4">
      <c r="A19" s="106"/>
      <c r="B19" s="47" t="s">
        <v>24</v>
      </c>
      <c r="C19" s="52">
        <f>SUM(C15:C18)</f>
        <v>24.94036574119</v>
      </c>
      <c r="D19" s="53">
        <f t="shared" ref="D19:F19" si="4">SUM(D15:D18)</f>
        <v>44.497743679359999</v>
      </c>
      <c r="E19" s="26">
        <f t="shared" si="4"/>
        <v>11.990742475697001</v>
      </c>
      <c r="F19" s="55">
        <f t="shared" si="4"/>
        <v>19.192015282614999</v>
      </c>
    </row>
    <row r="20" spans="1:6" x14ac:dyDescent="0.35">
      <c r="A20" s="104" t="s">
        <v>30</v>
      </c>
      <c r="B20" s="58" t="s">
        <v>0</v>
      </c>
      <c r="C20" s="56">
        <f>J3*10000</f>
        <v>83.8604484934</v>
      </c>
      <c r="D20" s="32">
        <f>I3*10000</f>
        <v>150.49357522600002</v>
      </c>
      <c r="E20" s="48">
        <f>I8*10000</f>
        <v>8.8410413027299999</v>
      </c>
      <c r="F20" s="49">
        <f>J8*10000</f>
        <v>13.6242614408</v>
      </c>
    </row>
    <row r="21" spans="1:6" x14ac:dyDescent="0.35">
      <c r="A21" s="105"/>
      <c r="B21" s="59" t="s">
        <v>1</v>
      </c>
      <c r="C21" s="50">
        <f>J4*(-10000)</f>
        <v>-20.177281776000001</v>
      </c>
      <c r="D21" s="35">
        <f>I4*(-10000)</f>
        <v>-36.023650781400001</v>
      </c>
      <c r="E21" s="50">
        <f>I9*(-10000)</f>
        <v>-0.73786537805100005</v>
      </c>
      <c r="F21" s="51">
        <f>J9*(-10000)</f>
        <v>-1.28149630127</v>
      </c>
    </row>
    <row r="22" spans="1:6" x14ac:dyDescent="0.35">
      <c r="A22" s="105"/>
      <c r="B22" s="59" t="s">
        <v>2</v>
      </c>
      <c r="C22" s="50">
        <f>J5*10000</f>
        <v>21.964325547399998</v>
      </c>
      <c r="D22" s="35">
        <f>I5*10000</f>
        <v>64.354789787000001</v>
      </c>
      <c r="E22" s="50">
        <f>I10*10000</f>
        <v>4.5021377657999997</v>
      </c>
      <c r="F22" s="51">
        <f>J10*10000</f>
        <v>7.8485056064899998</v>
      </c>
    </row>
    <row r="23" spans="1:6" x14ac:dyDescent="0.35">
      <c r="A23" s="105"/>
      <c r="B23" s="59" t="s">
        <v>21</v>
      </c>
      <c r="C23" s="50">
        <f>J6*10000</f>
        <v>168.93098460099998</v>
      </c>
      <c r="D23" s="35">
        <f>I6*10000</f>
        <v>283.548793504</v>
      </c>
      <c r="E23" s="50">
        <f>I11*10000</f>
        <v>0.192429485757</v>
      </c>
      <c r="F23" s="51">
        <f>J11*10000</f>
        <v>0.32362688351799995</v>
      </c>
    </row>
    <row r="24" spans="1:6" ht="15" thickBot="1" x14ac:dyDescent="0.4">
      <c r="A24" s="106"/>
      <c r="B24" s="60" t="s">
        <v>24</v>
      </c>
      <c r="C24" s="52">
        <f>SUM(C20:C23)</f>
        <v>254.57847686579998</v>
      </c>
      <c r="D24" s="57">
        <f t="shared" ref="D24:F24" si="5">SUM(D20:D23)</f>
        <v>462.37350773560001</v>
      </c>
      <c r="E24" s="52">
        <f t="shared" si="5"/>
        <v>12.797743176236001</v>
      </c>
      <c r="F24" s="53">
        <f t="shared" si="5"/>
        <v>20.514897629537998</v>
      </c>
    </row>
  </sheetData>
  <mergeCells count="2">
    <mergeCell ref="A20:A24"/>
    <mergeCell ref="A15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J23" sqref="J23"/>
    </sheetView>
  </sheetViews>
  <sheetFormatPr baseColWidth="10" defaultRowHeight="14.5" x14ac:dyDescent="0.35"/>
  <cols>
    <col min="1" max="1" width="6.26953125" style="41" bestFit="1" customWidth="1"/>
    <col min="2" max="2" width="13.1796875" style="41" bestFit="1" customWidth="1"/>
    <col min="3" max="4" width="9.26953125" style="41" bestFit="1" customWidth="1"/>
    <col min="5" max="5" width="10.90625" style="41"/>
    <col min="6" max="6" width="10.7265625" style="41" bestFit="1" customWidth="1"/>
    <col min="7" max="8" width="7.90625" style="41" bestFit="1" customWidth="1"/>
    <col min="9" max="9" width="10.90625" style="41"/>
    <col min="10" max="10" width="18.36328125" style="41" bestFit="1" customWidth="1"/>
    <col min="11" max="16384" width="10.90625" style="41"/>
  </cols>
  <sheetData>
    <row r="2" spans="1:10" x14ac:dyDescent="0.35">
      <c r="A2" s="41" t="s">
        <v>30</v>
      </c>
      <c r="B2" s="41" t="s">
        <v>33</v>
      </c>
      <c r="C2" s="41" t="s">
        <v>31</v>
      </c>
      <c r="D2" s="41" t="s">
        <v>32</v>
      </c>
      <c r="F2" s="41" t="s">
        <v>34</v>
      </c>
      <c r="G2" s="41" t="s">
        <v>31</v>
      </c>
      <c r="H2" s="41" t="s">
        <v>32</v>
      </c>
    </row>
    <row r="3" spans="1:10" x14ac:dyDescent="0.35">
      <c r="A3" s="119"/>
      <c r="B3" s="116" t="s">
        <v>0</v>
      </c>
      <c r="C3" s="112">
        <v>1.5049357522600001E-2</v>
      </c>
      <c r="D3" s="112">
        <v>8.8410413027299999E-4</v>
      </c>
      <c r="E3" s="112"/>
      <c r="F3" s="116" t="s">
        <v>0</v>
      </c>
      <c r="G3" s="112">
        <v>2.6896593116299998E-4</v>
      </c>
      <c r="H3" s="112">
        <v>2.9142705017499998E-4</v>
      </c>
    </row>
    <row r="4" spans="1:10" x14ac:dyDescent="0.35">
      <c r="A4" s="119"/>
      <c r="B4" s="116" t="s">
        <v>1</v>
      </c>
      <c r="C4" s="112">
        <v>3.6023650781399998E-3</v>
      </c>
      <c r="D4" s="112">
        <v>7.3786537805100002E-5</v>
      </c>
      <c r="E4" s="112"/>
      <c r="F4" s="116" t="s">
        <v>1</v>
      </c>
      <c r="G4" s="112">
        <v>6.5222535322099996E-5</v>
      </c>
      <c r="H4" s="112">
        <v>7.3786537805100002E-5</v>
      </c>
    </row>
    <row r="5" spans="1:10" x14ac:dyDescent="0.35">
      <c r="A5" s="119"/>
      <c r="B5" s="116" t="s">
        <v>2</v>
      </c>
      <c r="C5" s="112">
        <v>6.4354789787000001E-3</v>
      </c>
      <c r="D5" s="112">
        <v>4.5021377657999999E-4</v>
      </c>
      <c r="E5" s="112"/>
      <c r="F5" s="116" t="s">
        <v>2</v>
      </c>
      <c r="G5" s="112">
        <v>1.19371379475E-4</v>
      </c>
      <c r="H5" s="112">
        <v>4.5021377657999999E-4</v>
      </c>
    </row>
    <row r="6" spans="1:10" x14ac:dyDescent="0.35">
      <c r="A6" s="119"/>
      <c r="B6" s="116" t="s">
        <v>21</v>
      </c>
      <c r="C6" s="112">
        <v>2.83548793504E-2</v>
      </c>
      <c r="D6" s="112">
        <v>1.92429485757E-5</v>
      </c>
      <c r="E6" s="112"/>
      <c r="F6" s="116" t="s">
        <v>21</v>
      </c>
      <c r="G6" s="112">
        <v>5.15855204839E-4</v>
      </c>
      <c r="H6" s="112">
        <v>1.92517316561E-5</v>
      </c>
    </row>
    <row r="7" spans="1:10" x14ac:dyDescent="0.35">
      <c r="A7" s="119"/>
      <c r="B7" s="116"/>
      <c r="C7" s="112"/>
      <c r="D7" s="120"/>
      <c r="E7" s="120"/>
      <c r="F7" s="121"/>
      <c r="G7" s="119"/>
      <c r="H7" s="120"/>
      <c r="I7" s="112"/>
      <c r="J7" s="120"/>
    </row>
    <row r="8" spans="1:10" x14ac:dyDescent="0.35">
      <c r="A8" s="119" t="s">
        <v>29</v>
      </c>
      <c r="B8" s="41" t="s">
        <v>84</v>
      </c>
      <c r="C8" s="41" t="s">
        <v>31</v>
      </c>
      <c r="D8" s="41" t="s">
        <v>32</v>
      </c>
      <c r="F8" s="41" t="s">
        <v>34</v>
      </c>
      <c r="G8" s="41" t="s">
        <v>31</v>
      </c>
      <c r="H8" s="41" t="s">
        <v>32</v>
      </c>
      <c r="I8" s="112"/>
      <c r="J8" s="120"/>
    </row>
    <row r="9" spans="1:10" x14ac:dyDescent="0.35">
      <c r="A9" s="119"/>
      <c r="B9" s="116" t="s">
        <v>0</v>
      </c>
      <c r="C9" s="112">
        <v>15.917540409899999</v>
      </c>
      <c r="D9" s="112">
        <v>8.6665738397100007</v>
      </c>
      <c r="F9" s="116" t="s">
        <v>0</v>
      </c>
      <c r="G9" s="112">
        <v>2.7153459450299998E-4</v>
      </c>
      <c r="H9" s="112">
        <v>2.9920214194200002E-4</v>
      </c>
      <c r="I9" s="112"/>
      <c r="J9" s="120"/>
    </row>
    <row r="10" spans="1:10" x14ac:dyDescent="0.35">
      <c r="A10" s="119"/>
      <c r="B10" s="116" t="s">
        <v>1</v>
      </c>
      <c r="C10" s="112">
        <v>-2.4504351382</v>
      </c>
      <c r="D10" s="112">
        <v>-0.54798744679</v>
      </c>
      <c r="F10" s="116" t="s">
        <v>1</v>
      </c>
      <c r="G10" s="112">
        <v>4.9468582575000002E-5</v>
      </c>
      <c r="H10" s="112">
        <v>5.4798744679000003E-5</v>
      </c>
      <c r="I10" s="112"/>
      <c r="J10" s="120"/>
    </row>
    <row r="11" spans="1:10" x14ac:dyDescent="0.35">
      <c r="A11" s="119"/>
      <c r="B11" s="116" t="s">
        <v>2</v>
      </c>
      <c r="C11" s="112">
        <v>3.9891846950600001</v>
      </c>
      <c r="D11" s="112">
        <v>3.6789841380399997</v>
      </c>
      <c r="F11" s="116" t="s">
        <v>2</v>
      </c>
      <c r="G11" s="112">
        <v>7.6667224133199999E-5</v>
      </c>
      <c r="H11" s="112">
        <v>3.6789841380399998E-4</v>
      </c>
      <c r="I11" s="112"/>
      <c r="J11" s="120"/>
    </row>
    <row r="12" spans="1:10" x14ac:dyDescent="0.35">
      <c r="A12" s="119"/>
      <c r="B12" s="116" t="s">
        <v>21</v>
      </c>
      <c r="C12" s="112">
        <v>27.041453712560003</v>
      </c>
      <c r="D12" s="112">
        <v>0.193171944737</v>
      </c>
      <c r="F12" s="116" t="s">
        <v>3</v>
      </c>
      <c r="G12" s="112">
        <v>5.2445673329100005E-4</v>
      </c>
      <c r="H12" s="112">
        <v>1.9325919769399999E-5</v>
      </c>
      <c r="I12" s="112"/>
      <c r="J12" s="120"/>
    </row>
    <row r="13" spans="1:10" x14ac:dyDescent="0.35">
      <c r="A13" s="119"/>
      <c r="F13" s="116"/>
      <c r="G13" s="112"/>
      <c r="H13" s="120"/>
      <c r="I13" s="112"/>
      <c r="J13" s="120"/>
    </row>
    <row r="16" spans="1:10" ht="15" thickBot="1" x14ac:dyDescent="0.4"/>
    <row r="17" spans="2:8" ht="15" thickBot="1" x14ac:dyDescent="0.4">
      <c r="B17" s="103" t="s">
        <v>35</v>
      </c>
      <c r="C17" s="61" t="s">
        <v>31</v>
      </c>
      <c r="D17" s="62" t="s">
        <v>32</v>
      </c>
      <c r="E17" s="116"/>
      <c r="F17" s="61" t="s">
        <v>83</v>
      </c>
      <c r="G17" s="63" t="s">
        <v>31</v>
      </c>
      <c r="H17" s="62" t="s">
        <v>32</v>
      </c>
    </row>
    <row r="18" spans="2:8" ht="15" thickBot="1" x14ac:dyDescent="0.4">
      <c r="B18" s="103" t="s">
        <v>0</v>
      </c>
      <c r="C18" s="123">
        <f>C3*10000</f>
        <v>150.49357522600002</v>
      </c>
      <c r="D18" s="123">
        <f>D3*10000</f>
        <v>8.8410413027299999</v>
      </c>
      <c r="E18" s="121"/>
      <c r="F18" s="103" t="s">
        <v>0</v>
      </c>
      <c r="G18" s="122">
        <f>G3*10000</f>
        <v>2.6896593116299998</v>
      </c>
      <c r="H18" s="123">
        <f>H3*10000</f>
        <v>2.9142705017499999</v>
      </c>
    </row>
    <row r="19" spans="2:8" ht="15" thickBot="1" x14ac:dyDescent="0.4">
      <c r="B19" s="103" t="s">
        <v>1</v>
      </c>
      <c r="C19" s="125">
        <f>C4*(-10000)</f>
        <v>-36.023650781400001</v>
      </c>
      <c r="D19" s="125">
        <f>D4*(-10000)</f>
        <v>-0.73786537805100005</v>
      </c>
      <c r="E19" s="121"/>
      <c r="F19" s="103" t="s">
        <v>1</v>
      </c>
      <c r="G19" s="124">
        <f>G4*(-10000)</f>
        <v>-0.65222535322099995</v>
      </c>
      <c r="H19" s="125">
        <f>H4*(-10000)</f>
        <v>-0.73786537805100005</v>
      </c>
    </row>
    <row r="20" spans="2:8" ht="15" thickBot="1" x14ac:dyDescent="0.4">
      <c r="B20" s="103" t="s">
        <v>2</v>
      </c>
      <c r="C20" s="125">
        <f t="shared" ref="C20:D21" si="0">C5*10000</f>
        <v>64.354789787000001</v>
      </c>
      <c r="D20" s="125">
        <f t="shared" si="0"/>
        <v>4.5021377657999997</v>
      </c>
      <c r="E20" s="121"/>
      <c r="F20" s="103" t="s">
        <v>2</v>
      </c>
      <c r="G20" s="124">
        <f t="shared" ref="G20:G21" si="1">G5*10000</f>
        <v>1.1937137947500001</v>
      </c>
      <c r="H20" s="125">
        <f t="shared" ref="H20:H21" si="2">H5*10000</f>
        <v>4.5021377657999997</v>
      </c>
    </row>
    <row r="21" spans="2:8" ht="15" thickBot="1" x14ac:dyDescent="0.4">
      <c r="B21" s="103" t="s">
        <v>21</v>
      </c>
      <c r="C21" s="125">
        <f t="shared" si="0"/>
        <v>283.548793504</v>
      </c>
      <c r="D21" s="125">
        <f t="shared" si="0"/>
        <v>0.192429485757</v>
      </c>
      <c r="E21" s="121"/>
      <c r="F21" s="103" t="s">
        <v>21</v>
      </c>
      <c r="G21" s="126">
        <f t="shared" si="1"/>
        <v>5.1585520483899998</v>
      </c>
      <c r="H21" s="127">
        <f t="shared" si="2"/>
        <v>0.19251731656099999</v>
      </c>
    </row>
    <row r="22" spans="2:8" ht="15" thickBot="1" x14ac:dyDescent="0.4">
      <c r="B22" s="130" t="s">
        <v>24</v>
      </c>
      <c r="C22" s="132">
        <f>SUM(C18:C21)</f>
        <v>462.37350773560001</v>
      </c>
      <c r="D22" s="132">
        <f>SUM(D18:D21)</f>
        <v>12.797743176236001</v>
      </c>
      <c r="E22" s="121"/>
      <c r="F22" s="130" t="s">
        <v>24</v>
      </c>
      <c r="G22" s="128">
        <f>SUM(G18:G21)</f>
        <v>8.3896998015489999</v>
      </c>
      <c r="H22" s="129">
        <f>SUM(H18:H21)</f>
        <v>6.8710602060599992</v>
      </c>
    </row>
    <row r="23" spans="2:8" ht="15" thickBot="1" x14ac:dyDescent="0.4">
      <c r="B23" s="131"/>
      <c r="C23" s="121"/>
      <c r="D23" s="121"/>
      <c r="E23" s="121"/>
      <c r="F23" s="131"/>
      <c r="G23" s="121"/>
      <c r="H23" s="121"/>
    </row>
    <row r="24" spans="2:8" ht="15" thickBot="1" x14ac:dyDescent="0.4">
      <c r="B24" s="103" t="s">
        <v>85</v>
      </c>
      <c r="C24" s="62" t="s">
        <v>31</v>
      </c>
      <c r="D24" s="62" t="s">
        <v>32</v>
      </c>
      <c r="F24" s="61" t="s">
        <v>83</v>
      </c>
      <c r="G24" s="63" t="s">
        <v>31</v>
      </c>
      <c r="H24" s="62" t="s">
        <v>32</v>
      </c>
    </row>
    <row r="25" spans="2:8" ht="15" thickBot="1" x14ac:dyDescent="0.4">
      <c r="B25" s="103" t="s">
        <v>0</v>
      </c>
      <c r="C25" s="123">
        <f>C9</f>
        <v>15.917540409899999</v>
      </c>
      <c r="D25" s="123">
        <f>D9</f>
        <v>8.6665738397100007</v>
      </c>
      <c r="F25" s="103" t="s">
        <v>0</v>
      </c>
      <c r="G25" s="122">
        <f>G9*10000</f>
        <v>2.7153459450299997</v>
      </c>
      <c r="H25" s="123">
        <f>H9*10000</f>
        <v>2.9920214194200003</v>
      </c>
    </row>
    <row r="26" spans="2:8" ht="15" thickBot="1" x14ac:dyDescent="0.4">
      <c r="B26" s="103" t="s">
        <v>1</v>
      </c>
      <c r="C26" s="125">
        <f t="shared" ref="C26:D28" si="3">C10</f>
        <v>-2.4504351382</v>
      </c>
      <c r="D26" s="125">
        <f>D10</f>
        <v>-0.54798744679</v>
      </c>
      <c r="F26" s="103" t="s">
        <v>1</v>
      </c>
      <c r="G26" s="124">
        <f>G10*(-10000)</f>
        <v>-0.49468582575000003</v>
      </c>
      <c r="H26" s="125">
        <f>H10*(-10000)</f>
        <v>-0.54798744679</v>
      </c>
    </row>
    <row r="27" spans="2:8" ht="15" thickBot="1" x14ac:dyDescent="0.4">
      <c r="B27" s="103" t="s">
        <v>2</v>
      </c>
      <c r="C27" s="125">
        <f t="shared" si="3"/>
        <v>3.9891846950600001</v>
      </c>
      <c r="D27" s="125">
        <f t="shared" si="3"/>
        <v>3.6789841380399997</v>
      </c>
      <c r="F27" s="103" t="s">
        <v>2</v>
      </c>
      <c r="G27" s="124">
        <f t="shared" ref="G27:H28" si="4">G11*10000</f>
        <v>0.76667224133199996</v>
      </c>
      <c r="H27" s="125">
        <f t="shared" si="4"/>
        <v>3.6789841380399997</v>
      </c>
    </row>
    <row r="28" spans="2:8" ht="15" thickBot="1" x14ac:dyDescent="0.4">
      <c r="B28" s="103" t="s">
        <v>21</v>
      </c>
      <c r="C28" s="125">
        <f t="shared" si="3"/>
        <v>27.041453712560003</v>
      </c>
      <c r="D28" s="125">
        <f t="shared" si="3"/>
        <v>0.193171944737</v>
      </c>
      <c r="F28" s="103" t="s">
        <v>21</v>
      </c>
      <c r="G28" s="126">
        <f t="shared" si="4"/>
        <v>5.2445673329100009</v>
      </c>
      <c r="H28" s="127">
        <f t="shared" si="4"/>
        <v>0.19325919769399999</v>
      </c>
    </row>
    <row r="29" spans="2:8" ht="15" thickBot="1" x14ac:dyDescent="0.4">
      <c r="B29" s="130" t="s">
        <v>24</v>
      </c>
      <c r="C29" s="133">
        <f>SUM(C25:C28)</f>
        <v>44.497743679320003</v>
      </c>
      <c r="D29" s="133">
        <f>SUM(D25:D28)</f>
        <v>11.990742475697001</v>
      </c>
      <c r="F29" s="130" t="s">
        <v>24</v>
      </c>
      <c r="G29" s="128">
        <f>SUM(G25:G28)</f>
        <v>8.231899693522001</v>
      </c>
      <c r="H29" s="129">
        <f>SUM(H25:H28)</f>
        <v>6.3162773083639996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5" zoomScaleNormal="85" workbookViewId="0">
      <selection activeCell="L21" sqref="L21"/>
    </sheetView>
  </sheetViews>
  <sheetFormatPr baseColWidth="10" defaultRowHeight="14.5" x14ac:dyDescent="0.35"/>
  <cols>
    <col min="1" max="1" width="12.6328125" customWidth="1"/>
    <col min="2" max="2" width="4.453125" bestFit="1" customWidth="1"/>
    <col min="3" max="3" width="9.1796875" bestFit="1" customWidth="1"/>
    <col min="4" max="6" width="20.08984375" bestFit="1" customWidth="1"/>
    <col min="7" max="7" width="29.54296875" bestFit="1" customWidth="1"/>
    <col min="8" max="9" width="29.54296875" style="3" bestFit="1" customWidth="1"/>
    <col min="10" max="12" width="30.90625" style="3" bestFit="1" customWidth="1"/>
    <col min="13" max="14" width="13.36328125" bestFit="1" customWidth="1"/>
  </cols>
  <sheetData>
    <row r="1" spans="2:14" x14ac:dyDescent="0.35">
      <c r="D1" s="3" t="s">
        <v>37</v>
      </c>
      <c r="E1" s="3" t="s">
        <v>36</v>
      </c>
      <c r="H1" t="s">
        <v>39</v>
      </c>
      <c r="I1" s="3" t="s">
        <v>43</v>
      </c>
      <c r="J1" s="3" t="s">
        <v>44</v>
      </c>
      <c r="M1" s="3"/>
    </row>
    <row r="2" spans="2:14" x14ac:dyDescent="0.35">
      <c r="B2" t="s">
        <v>10</v>
      </c>
      <c r="C2" s="3" t="s">
        <v>0</v>
      </c>
      <c r="D2" s="3">
        <v>1.5049357522600001E-2</v>
      </c>
      <c r="E2" s="3">
        <v>6.6236207540600004E-3</v>
      </c>
      <c r="G2" t="s">
        <v>0</v>
      </c>
      <c r="H2">
        <v>5.5467209462799997E-4</v>
      </c>
      <c r="I2" s="3">
        <v>5.5213773374500005E-4</v>
      </c>
      <c r="J2" s="3">
        <v>1.6892280986E-4</v>
      </c>
      <c r="M2" s="3"/>
    </row>
    <row r="3" spans="2:14" x14ac:dyDescent="0.35">
      <c r="C3" s="3" t="s">
        <v>1</v>
      </c>
      <c r="D3" s="3">
        <v>3.6023650781399998E-3</v>
      </c>
      <c r="E3" s="3">
        <v>1.60601031072E-3</v>
      </c>
      <c r="G3" t="s">
        <v>1</v>
      </c>
      <c r="H3" s="1">
        <v>3.2294495371300003E-5</v>
      </c>
      <c r="I3" s="1">
        <v>3.2294495371300003E-5</v>
      </c>
      <c r="J3" s="1">
        <v>3.2435505105699998E-6</v>
      </c>
      <c r="M3" s="3"/>
    </row>
    <row r="4" spans="2:14" x14ac:dyDescent="0.35">
      <c r="C4" s="3" t="s">
        <v>2</v>
      </c>
      <c r="D4" s="3">
        <v>6.4354789787000001E-3</v>
      </c>
      <c r="E4" s="3">
        <v>7.1275383592499996E-3</v>
      </c>
      <c r="G4" t="s">
        <v>2</v>
      </c>
      <c r="H4">
        <v>6.7398189117500004E-4</v>
      </c>
      <c r="I4" s="3">
        <v>6.7398189117500004E-4</v>
      </c>
      <c r="J4" s="3">
        <v>1.2150854694999999E-3</v>
      </c>
      <c r="M4" s="3"/>
    </row>
    <row r="5" spans="2:14" x14ac:dyDescent="0.35">
      <c r="C5" s="3" t="s">
        <v>3</v>
      </c>
      <c r="D5" s="3">
        <v>6.4116555096700001E-2</v>
      </c>
      <c r="E5" s="3">
        <v>5.3158857050200001E-2</v>
      </c>
      <c r="G5" t="s">
        <v>3</v>
      </c>
      <c r="H5" s="1">
        <v>4.3928421620300002E-6</v>
      </c>
      <c r="I5" s="1">
        <v>3.6199849688699998E-5</v>
      </c>
      <c r="J5" s="1">
        <v>4.2982115004100003E-5</v>
      </c>
      <c r="M5" s="3"/>
    </row>
    <row r="6" spans="2:14" x14ac:dyDescent="0.35">
      <c r="C6" s="3" t="s">
        <v>4</v>
      </c>
      <c r="D6" s="3">
        <v>4.4737970330600001E-2</v>
      </c>
      <c r="E6" s="3">
        <v>3.7104946137499997E-2</v>
      </c>
    </row>
    <row r="7" spans="2:14" x14ac:dyDescent="0.35">
      <c r="C7" s="3" t="s">
        <v>5</v>
      </c>
      <c r="D7" s="3">
        <v>1.93785847662E-2</v>
      </c>
      <c r="E7" s="3">
        <v>1.60539109127E-2</v>
      </c>
    </row>
    <row r="8" spans="2:14" ht="15" thickBot="1" x14ac:dyDescent="0.4"/>
    <row r="9" spans="2:14" ht="15" thickBot="1" x14ac:dyDescent="0.4">
      <c r="D9" s="107" t="s">
        <v>10</v>
      </c>
      <c r="E9" s="108"/>
      <c r="F9" s="108"/>
      <c r="G9" s="108"/>
      <c r="H9" s="109"/>
      <c r="I9" s="107" t="s">
        <v>32</v>
      </c>
      <c r="J9" s="108"/>
      <c r="K9" s="108"/>
      <c r="L9" s="109"/>
      <c r="M9" s="3"/>
      <c r="N9" s="3"/>
    </row>
    <row r="10" spans="2:14" s="3" customFormat="1" ht="15" thickBot="1" x14ac:dyDescent="0.4">
      <c r="C10" s="14"/>
      <c r="D10" s="74" t="s">
        <v>38</v>
      </c>
      <c r="E10" s="70" t="s">
        <v>37</v>
      </c>
      <c r="F10" s="89" t="s">
        <v>36</v>
      </c>
      <c r="G10" s="67" t="s">
        <v>54</v>
      </c>
      <c r="H10" s="99" t="s">
        <v>55</v>
      </c>
      <c r="I10" s="42" t="str">
        <f>H1</f>
        <v>IM = 0.8; IM+DF = 0.9; cap_q = 0.9</v>
      </c>
      <c r="J10" s="79" t="s">
        <v>42</v>
      </c>
      <c r="K10" s="84" t="str">
        <f>I1</f>
        <v>IM = 0.8 DF = 0.9, , cap_q = 0.95</v>
      </c>
      <c r="L10" s="94" t="s">
        <v>44</v>
      </c>
      <c r="M10" s="9"/>
      <c r="N10" s="9"/>
    </row>
    <row r="11" spans="2:14" x14ac:dyDescent="0.35">
      <c r="C11" s="14" t="s">
        <v>0</v>
      </c>
      <c r="D11" s="75">
        <v>150.49357522600002</v>
      </c>
      <c r="E11" s="71">
        <f>D2*10000</f>
        <v>150.49357522600002</v>
      </c>
      <c r="F11" s="90">
        <f>E2*10000</f>
        <v>66.236207540600006</v>
      </c>
      <c r="G11" s="68">
        <f>F20*10000</f>
        <v>30.914046212799999</v>
      </c>
      <c r="H11" s="100">
        <f>I20*10000</f>
        <v>7.2029703137100007</v>
      </c>
      <c r="I11" s="56">
        <f>H2*10000</f>
        <v>5.5467209462799998</v>
      </c>
      <c r="J11" s="80">
        <v>8.8410413027299999</v>
      </c>
      <c r="K11" s="85">
        <f>I2*10000</f>
        <v>5.5213773374500006</v>
      </c>
      <c r="L11" s="95">
        <f>J2*10000</f>
        <v>1.6892280986000001</v>
      </c>
      <c r="M11" s="21"/>
      <c r="N11" s="21"/>
    </row>
    <row r="12" spans="2:14" x14ac:dyDescent="0.35">
      <c r="C12" s="14" t="s">
        <v>1</v>
      </c>
      <c r="D12" s="76">
        <v>-36.023650781400001</v>
      </c>
      <c r="E12" s="71">
        <f>D3*(-10000)</f>
        <v>-36.023650781400001</v>
      </c>
      <c r="F12" s="91">
        <f>E3*(-10000)</f>
        <v>-16.0601031072</v>
      </c>
      <c r="G12" s="68">
        <f>F21*(-10000)</f>
        <v>-7.6235219762000002</v>
      </c>
      <c r="H12" s="100">
        <f>I21*(-10000)</f>
        <v>-1.8338115100499999</v>
      </c>
      <c r="I12" s="50">
        <f>H3*(-10000)</f>
        <v>-0.32294495371300003</v>
      </c>
      <c r="J12" s="81">
        <v>-0.73786537805100005</v>
      </c>
      <c r="K12" s="86">
        <f>I3*(-10000)</f>
        <v>-0.32294495371300003</v>
      </c>
      <c r="L12" s="96">
        <f>J3*(-10000)</f>
        <v>-3.2435505105700001E-2</v>
      </c>
      <c r="M12" s="21"/>
      <c r="N12" s="21"/>
    </row>
    <row r="13" spans="2:14" x14ac:dyDescent="0.35">
      <c r="C13" s="14" t="s">
        <v>2</v>
      </c>
      <c r="D13" s="76">
        <v>64.354789787000001</v>
      </c>
      <c r="E13" s="71">
        <f>D4*10000</f>
        <v>64.354789787000001</v>
      </c>
      <c r="F13" s="91">
        <f>E4*10000</f>
        <v>71.275383592499992</v>
      </c>
      <c r="G13" s="68">
        <f t="shared" ref="G13:G14" si="0">F22*10000</f>
        <v>78.3792814687</v>
      </c>
      <c r="H13" s="100">
        <f t="shared" ref="H13:H14" si="1">I22*10000</f>
        <v>95.314217457499993</v>
      </c>
      <c r="I13" s="50">
        <f>H4*10000</f>
        <v>6.7398189117500005</v>
      </c>
      <c r="J13" s="81">
        <v>4.5021377657999997</v>
      </c>
      <c r="K13" s="86">
        <f>I4*10000</f>
        <v>6.7398189117500005</v>
      </c>
      <c r="L13" s="96">
        <f>J4*10000</f>
        <v>12.150854695</v>
      </c>
      <c r="M13" s="21"/>
      <c r="N13" s="21"/>
    </row>
    <row r="14" spans="2:14" ht="15" thickBot="1" x14ac:dyDescent="0.4">
      <c r="C14" s="14" t="s">
        <v>3</v>
      </c>
      <c r="D14" s="77">
        <f>B23+B24</f>
        <v>283.54879350440001</v>
      </c>
      <c r="E14" s="72">
        <f>D5*10000</f>
        <v>641.16555096700006</v>
      </c>
      <c r="F14" s="92">
        <f>E5*10000</f>
        <v>531.58857050200004</v>
      </c>
      <c r="G14" s="68">
        <f t="shared" si="0"/>
        <v>1623.4297837700001</v>
      </c>
      <c r="H14" s="100">
        <f t="shared" si="1"/>
        <v>622.00272789100006</v>
      </c>
      <c r="I14" s="65">
        <f>H5*10000</f>
        <v>4.3928421620300001E-2</v>
      </c>
      <c r="J14" s="82">
        <v>0.192429485757</v>
      </c>
      <c r="K14" s="87">
        <f>I5*10000</f>
        <v>0.36199849688699998</v>
      </c>
      <c r="L14" s="97">
        <f>J5*10000</f>
        <v>0.42982115004100002</v>
      </c>
      <c r="M14" s="21"/>
      <c r="N14" s="21"/>
    </row>
    <row r="15" spans="2:14" ht="15" thickBot="1" x14ac:dyDescent="0.4">
      <c r="C15" s="64" t="s">
        <v>24</v>
      </c>
      <c r="D15" s="78">
        <f t="shared" ref="D15:L15" si="2">SUM(D11:D14)</f>
        <v>462.37350773600002</v>
      </c>
      <c r="E15" s="73">
        <f t="shared" si="2"/>
        <v>819.99026519860013</v>
      </c>
      <c r="F15" s="93">
        <f t="shared" si="2"/>
        <v>653.0400585279001</v>
      </c>
      <c r="G15" s="69">
        <f t="shared" si="2"/>
        <v>1725.0995894753</v>
      </c>
      <c r="H15" s="101">
        <f t="shared" si="2"/>
        <v>722.68610415216006</v>
      </c>
      <c r="I15" s="66">
        <f t="shared" si="2"/>
        <v>12.007523325937301</v>
      </c>
      <c r="J15" s="83">
        <f t="shared" si="2"/>
        <v>12.797743176236001</v>
      </c>
      <c r="K15" s="88">
        <f t="shared" si="2"/>
        <v>12.300249792374002</v>
      </c>
      <c r="L15" s="98">
        <f t="shared" si="2"/>
        <v>14.2374684385353</v>
      </c>
      <c r="M15" s="21"/>
      <c r="N15" s="21"/>
    </row>
    <row r="17" spans="1:9" s="3" customFormat="1" x14ac:dyDescent="0.35"/>
    <row r="19" spans="1:9" x14ac:dyDescent="0.35">
      <c r="A19" s="3" t="s">
        <v>41</v>
      </c>
      <c r="B19" s="3" t="s">
        <v>40</v>
      </c>
      <c r="E19" s="3" t="s">
        <v>45</v>
      </c>
      <c r="F19" s="3"/>
      <c r="G19" s="3"/>
    </row>
    <row r="20" spans="1:9" x14ac:dyDescent="0.35">
      <c r="A20">
        <v>8.8410413027299999</v>
      </c>
      <c r="B20">
        <v>150.49357522600002</v>
      </c>
      <c r="E20" s="3" t="s">
        <v>0</v>
      </c>
      <c r="F20" s="3">
        <v>3.09140462128E-3</v>
      </c>
      <c r="G20" s="3" t="s">
        <v>46</v>
      </c>
      <c r="H20" s="3" t="s">
        <v>0</v>
      </c>
      <c r="I20" s="3">
        <v>7.2029703137100004E-4</v>
      </c>
    </row>
    <row r="21" spans="1:9" x14ac:dyDescent="0.35">
      <c r="A21">
        <v>-0.73786537805100005</v>
      </c>
      <c r="B21">
        <v>-36.023650781400001</v>
      </c>
      <c r="E21" s="3" t="s">
        <v>1</v>
      </c>
      <c r="F21" s="3">
        <v>7.6235219762E-4</v>
      </c>
      <c r="G21" s="3" t="s">
        <v>47</v>
      </c>
      <c r="H21" s="3" t="s">
        <v>1</v>
      </c>
      <c r="I21" s="3">
        <v>1.8338115100499999E-4</v>
      </c>
    </row>
    <row r="22" spans="1:9" x14ac:dyDescent="0.35">
      <c r="A22">
        <v>4.5021377657999997</v>
      </c>
      <c r="B22">
        <v>64.354789787000001</v>
      </c>
      <c r="E22" s="3" t="s">
        <v>2</v>
      </c>
      <c r="F22" s="3">
        <v>7.8379281468699998E-3</v>
      </c>
      <c r="G22" s="3" t="s">
        <v>48</v>
      </c>
      <c r="H22" s="3" t="s">
        <v>2</v>
      </c>
      <c r="I22" s="3">
        <v>9.5314217457499999E-3</v>
      </c>
    </row>
    <row r="23" spans="1:9" x14ac:dyDescent="0.35">
      <c r="A23">
        <v>0.192429485757</v>
      </c>
      <c r="B23">
        <v>197.82936018300001</v>
      </c>
      <c r="E23" s="3" t="s">
        <v>3</v>
      </c>
      <c r="F23" s="3">
        <v>0.16234297837700001</v>
      </c>
      <c r="G23" s="3" t="s">
        <v>49</v>
      </c>
      <c r="H23" s="3" t="s">
        <v>3</v>
      </c>
      <c r="I23" s="3">
        <v>6.2200272789100002E-2</v>
      </c>
    </row>
    <row r="24" spans="1:9" x14ac:dyDescent="0.35">
      <c r="B24">
        <v>85.719433321400004</v>
      </c>
      <c r="E24" s="3" t="s">
        <v>4</v>
      </c>
      <c r="F24" s="3" t="s">
        <v>50</v>
      </c>
      <c r="G24" s="3" t="s">
        <v>51</v>
      </c>
    </row>
    <row r="25" spans="1:9" x14ac:dyDescent="0.35">
      <c r="E25" s="3" t="s">
        <v>5</v>
      </c>
      <c r="F25" s="3" t="s">
        <v>52</v>
      </c>
      <c r="G25" s="3" t="s">
        <v>53</v>
      </c>
    </row>
    <row r="30" spans="1:9" x14ac:dyDescent="0.35">
      <c r="G30" t="s">
        <v>58</v>
      </c>
    </row>
    <row r="31" spans="1:9" x14ac:dyDescent="0.35">
      <c r="F31" s="3" t="s">
        <v>0</v>
      </c>
      <c r="G31" s="3">
        <v>5.6618819030800002E-2</v>
      </c>
      <c r="H31" s="3" t="s">
        <v>56</v>
      </c>
    </row>
    <row r="32" spans="1:9" x14ac:dyDescent="0.35">
      <c r="F32" s="3" t="s">
        <v>1</v>
      </c>
      <c r="G32" s="3">
        <v>1.5205204864399999E-2</v>
      </c>
      <c r="H32" s="3" t="s">
        <v>57</v>
      </c>
    </row>
    <row r="33" spans="6:7" x14ac:dyDescent="0.35">
      <c r="F33" s="3" t="s">
        <v>3</v>
      </c>
      <c r="G33" s="3">
        <v>0.40928767934100002</v>
      </c>
    </row>
    <row r="35" spans="6:7" x14ac:dyDescent="0.35">
      <c r="F35" s="3" t="s">
        <v>0</v>
      </c>
      <c r="G35">
        <f>G31*10000</f>
        <v>566.188190308</v>
      </c>
    </row>
    <row r="36" spans="6:7" x14ac:dyDescent="0.35">
      <c r="F36" s="3" t="s">
        <v>1</v>
      </c>
      <c r="G36" s="3">
        <f>G32*(-10000)</f>
        <v>-152.052048644</v>
      </c>
    </row>
    <row r="37" spans="6:7" x14ac:dyDescent="0.35">
      <c r="F37" s="3" t="s">
        <v>3</v>
      </c>
      <c r="G37" s="3">
        <f t="shared" ref="G37" si="3">G33*10000</f>
        <v>4092.8767934100001</v>
      </c>
    </row>
    <row r="38" spans="6:7" x14ac:dyDescent="0.35">
      <c r="G38" s="102">
        <f>SUM(G35:G37)</f>
        <v>4507.0129350739999</v>
      </c>
    </row>
  </sheetData>
  <mergeCells count="2">
    <mergeCell ref="I9:L9"/>
    <mergeCell ref="D9:H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70" zoomScaleNormal="70" workbookViewId="0">
      <selection activeCell="M24" sqref="M24"/>
    </sheetView>
  </sheetViews>
  <sheetFormatPr baseColWidth="10" defaultRowHeight="14.5" x14ac:dyDescent="0.35"/>
  <cols>
    <col min="1" max="1" width="6.6328125" style="41" bestFit="1" customWidth="1"/>
    <col min="2" max="2" width="22.6328125" style="41" bestFit="1" customWidth="1"/>
    <col min="3" max="3" width="11.81640625" style="41" bestFit="1" customWidth="1"/>
    <col min="4" max="5" width="17.36328125" style="41" bestFit="1" customWidth="1"/>
    <col min="6" max="6" width="25.36328125" style="41" customWidth="1"/>
    <col min="7" max="7" width="11.81640625" style="41" bestFit="1" customWidth="1"/>
    <col min="8" max="8" width="15.90625" style="41" bestFit="1" customWidth="1"/>
    <col min="9" max="16384" width="10.90625" style="41"/>
  </cols>
  <sheetData>
    <row r="1" spans="1:6" ht="15" thickBot="1" x14ac:dyDescent="0.4"/>
    <row r="2" spans="1:6" ht="15" thickBot="1" x14ac:dyDescent="0.4">
      <c r="D2" s="61" t="s">
        <v>74</v>
      </c>
      <c r="E2" s="61" t="s">
        <v>75</v>
      </c>
      <c r="F2" s="61" t="s">
        <v>76</v>
      </c>
    </row>
    <row r="3" spans="1:6" x14ac:dyDescent="0.35">
      <c r="D3" s="116"/>
      <c r="E3" s="116"/>
      <c r="F3" s="116"/>
    </row>
    <row r="4" spans="1:6" x14ac:dyDescent="0.35">
      <c r="D4" s="114" t="s">
        <v>77</v>
      </c>
      <c r="E4" s="114" t="s">
        <v>78</v>
      </c>
      <c r="F4" s="114" t="s">
        <v>79</v>
      </c>
    </row>
    <row r="5" spans="1:6" x14ac:dyDescent="0.35">
      <c r="A5" s="110" t="s">
        <v>73</v>
      </c>
      <c r="B5" s="110" t="s">
        <v>30</v>
      </c>
      <c r="C5" s="114" t="s">
        <v>0</v>
      </c>
      <c r="D5" s="117">
        <f>C42*10000</f>
        <v>150.49357522600002</v>
      </c>
      <c r="E5" s="117">
        <f>C50*10000</f>
        <v>66.236207540600006</v>
      </c>
      <c r="F5" s="117">
        <f>C58*10000</f>
        <v>7.2029703137100007</v>
      </c>
    </row>
    <row r="6" spans="1:6" x14ac:dyDescent="0.35">
      <c r="A6" s="110"/>
      <c r="B6" s="110"/>
      <c r="C6" s="114" t="s">
        <v>1</v>
      </c>
      <c r="D6" s="117">
        <f>C43*(-10000)</f>
        <v>-36.023650781400001</v>
      </c>
      <c r="E6" s="117">
        <f>C51*(-10000)</f>
        <v>-16.0601031072</v>
      </c>
      <c r="F6" s="117">
        <f>C59*(-10000)</f>
        <v>-1.8338115100499999</v>
      </c>
    </row>
    <row r="7" spans="1:6" x14ac:dyDescent="0.35">
      <c r="A7" s="110"/>
      <c r="B7" s="110"/>
      <c r="C7" s="114" t="s">
        <v>2</v>
      </c>
      <c r="D7" s="117">
        <f>C44*10000</f>
        <v>64.354789787000001</v>
      </c>
      <c r="E7" s="117">
        <f>C52*10000</f>
        <v>71.275383592499992</v>
      </c>
      <c r="F7" s="117">
        <f>C60*10000</f>
        <v>95.314217457499993</v>
      </c>
    </row>
    <row r="8" spans="1:6" x14ac:dyDescent="0.35">
      <c r="A8" s="110"/>
      <c r="B8" s="110"/>
      <c r="C8" s="114" t="s">
        <v>21</v>
      </c>
      <c r="D8" s="117">
        <f>C45*10000</f>
        <v>283.548793504</v>
      </c>
      <c r="E8" s="117">
        <f>C53*10000</f>
        <v>531.58857050200004</v>
      </c>
      <c r="F8" s="117">
        <f>C61*10000</f>
        <v>622.00272789100006</v>
      </c>
    </row>
    <row r="9" spans="1:6" x14ac:dyDescent="0.35">
      <c r="A9" s="110"/>
      <c r="B9" s="110"/>
      <c r="C9" s="114" t="s">
        <v>4</v>
      </c>
      <c r="D9" s="117">
        <f>C46*10000</f>
        <v>197.82936018300001</v>
      </c>
      <c r="E9" s="117">
        <f>C54*10000</f>
        <v>371.04946137499996</v>
      </c>
      <c r="F9" s="117">
        <f>C62*10000</f>
        <v>434.58699093199999</v>
      </c>
    </row>
    <row r="10" spans="1:6" x14ac:dyDescent="0.35">
      <c r="A10" s="110"/>
      <c r="B10" s="110"/>
      <c r="C10" s="114" t="s">
        <v>5</v>
      </c>
      <c r="D10" s="117">
        <f>C47*10000</f>
        <v>85.719433321400004</v>
      </c>
      <c r="E10" s="117">
        <f>C55*10000</f>
        <v>160.53910912699999</v>
      </c>
      <c r="F10" s="117">
        <f>C63*10000</f>
        <v>187.41573695899999</v>
      </c>
    </row>
    <row r="11" spans="1:6" x14ac:dyDescent="0.35">
      <c r="A11" s="110"/>
      <c r="B11" s="110"/>
      <c r="C11" s="115" t="s">
        <v>19</v>
      </c>
      <c r="D11" s="118">
        <f>SUM(D5:D8)</f>
        <v>462.37350773560001</v>
      </c>
      <c r="E11" s="118">
        <f t="shared" ref="E11:F11" si="0">SUM(E5:E8)</f>
        <v>653.0400585279001</v>
      </c>
      <c r="F11" s="118">
        <f t="shared" si="0"/>
        <v>722.68610415216006</v>
      </c>
    </row>
    <row r="12" spans="1:6" x14ac:dyDescent="0.35">
      <c r="A12" s="110"/>
      <c r="B12" s="110"/>
      <c r="C12" s="113"/>
      <c r="D12" s="113"/>
      <c r="E12" s="113"/>
      <c r="F12" s="113"/>
    </row>
    <row r="13" spans="1:6" x14ac:dyDescent="0.35">
      <c r="A13" s="110"/>
      <c r="B13" s="110"/>
      <c r="C13" s="113"/>
      <c r="D13" s="114" t="s">
        <v>80</v>
      </c>
      <c r="E13" s="114" t="s">
        <v>81</v>
      </c>
      <c r="F13" s="114" t="s">
        <v>82</v>
      </c>
    </row>
    <row r="14" spans="1:6" x14ac:dyDescent="0.35">
      <c r="A14" s="110"/>
      <c r="B14" s="110"/>
      <c r="C14" s="114" t="s">
        <v>0</v>
      </c>
      <c r="D14" s="117">
        <f>G42*10000</f>
        <v>8.8410413027299999</v>
      </c>
      <c r="E14" s="117">
        <f>G48*10000</f>
        <v>5.5213773374500006</v>
      </c>
      <c r="F14" s="117">
        <f>G54*10000</f>
        <v>1.6892280986000001</v>
      </c>
    </row>
    <row r="15" spans="1:6" x14ac:dyDescent="0.35">
      <c r="A15" s="110"/>
      <c r="B15" s="110"/>
      <c r="C15" s="114" t="s">
        <v>1</v>
      </c>
      <c r="D15" s="117">
        <f>G43*(-10000)</f>
        <v>-0.73786537805100005</v>
      </c>
      <c r="E15" s="117">
        <f>G49*(-10000)</f>
        <v>-0.32294495371300003</v>
      </c>
      <c r="F15" s="117">
        <f>G55*(-10000)</f>
        <v>-3.2435505105700001E-2</v>
      </c>
    </row>
    <row r="16" spans="1:6" x14ac:dyDescent="0.35">
      <c r="A16" s="110"/>
      <c r="B16" s="110"/>
      <c r="C16" s="114" t="s">
        <v>2</v>
      </c>
      <c r="D16" s="117">
        <f>G44*10000</f>
        <v>4.5021377657999997</v>
      </c>
      <c r="E16" s="117">
        <f>G50*10000</f>
        <v>6.7398189117500005</v>
      </c>
      <c r="F16" s="117">
        <f>G56*10000</f>
        <v>12.150854695</v>
      </c>
    </row>
    <row r="17" spans="1:6" x14ac:dyDescent="0.35">
      <c r="A17" s="110"/>
      <c r="B17" s="110"/>
      <c r="C17" s="114" t="s">
        <v>3</v>
      </c>
      <c r="D17" s="117">
        <f>G45*10000</f>
        <v>0.192429485757</v>
      </c>
      <c r="E17" s="117">
        <f>G51*10000</f>
        <v>0.36199849688699998</v>
      </c>
      <c r="F17" s="117">
        <f>G57*10000</f>
        <v>0.42982115004100002</v>
      </c>
    </row>
    <row r="18" spans="1:6" x14ac:dyDescent="0.35">
      <c r="A18" s="110"/>
      <c r="B18" s="110"/>
      <c r="C18" s="115" t="s">
        <v>20</v>
      </c>
      <c r="D18" s="118">
        <f>SUM(D14:D17)</f>
        <v>12.797743176236001</v>
      </c>
      <c r="E18" s="118">
        <f t="shared" ref="E18:F18" si="1">SUM(E14:E17)</f>
        <v>12.300249792374002</v>
      </c>
      <c r="F18" s="118">
        <f t="shared" si="1"/>
        <v>14.2374684385353</v>
      </c>
    </row>
    <row r="20" spans="1:6" x14ac:dyDescent="0.35">
      <c r="D20" s="116"/>
      <c r="E20" s="116"/>
      <c r="F20" s="116"/>
    </row>
    <row r="21" spans="1:6" x14ac:dyDescent="0.35">
      <c r="D21" s="114" t="s">
        <v>77</v>
      </c>
      <c r="E21" s="114" t="s">
        <v>78</v>
      </c>
      <c r="F21" s="114" t="s">
        <v>79</v>
      </c>
    </row>
    <row r="22" spans="1:6" x14ac:dyDescent="0.35">
      <c r="A22" s="110" t="s">
        <v>73</v>
      </c>
      <c r="B22" s="110" t="s">
        <v>29</v>
      </c>
      <c r="C22" s="114" t="s">
        <v>0</v>
      </c>
      <c r="D22" s="117">
        <f>C66*10000</f>
        <v>15.917540409899999</v>
      </c>
      <c r="E22" s="117">
        <f>C74*10000</f>
        <v>6.9819955171299997</v>
      </c>
      <c r="F22" s="117">
        <f>C82*10000</f>
        <v>0.76483642675599994</v>
      </c>
    </row>
    <row r="23" spans="1:6" x14ac:dyDescent="0.35">
      <c r="A23" s="110"/>
      <c r="B23" s="110"/>
      <c r="C23" s="114" t="s">
        <v>1</v>
      </c>
      <c r="D23" s="117">
        <f>C67*(-10000)</f>
        <v>-2.4504351382</v>
      </c>
      <c r="E23" s="117">
        <f>C75*(-10000)</f>
        <v>-1.08493725155</v>
      </c>
      <c r="F23" s="117">
        <f>C83*(-10000)</f>
        <v>-0.122555687515</v>
      </c>
    </row>
    <row r="24" spans="1:6" x14ac:dyDescent="0.35">
      <c r="A24" s="110"/>
      <c r="B24" s="110"/>
      <c r="C24" s="114" t="s">
        <v>2</v>
      </c>
      <c r="D24" s="117">
        <f t="shared" ref="D24:D27" si="2">C68*10000</f>
        <v>3.9891846950600001</v>
      </c>
      <c r="E24" s="117">
        <f t="shared" ref="E24:E27" si="3">C76*10000</f>
        <v>4.3965229066299996</v>
      </c>
      <c r="F24" s="117">
        <f t="shared" ref="F24:F27" si="4">C84*10000</f>
        <v>5.7302999353299997</v>
      </c>
    </row>
    <row r="25" spans="1:6" x14ac:dyDescent="0.35">
      <c r="A25" s="110"/>
      <c r="B25" s="110"/>
      <c r="C25" s="114" t="s">
        <v>21</v>
      </c>
      <c r="D25" s="117">
        <f t="shared" si="2"/>
        <v>27.041453712599999</v>
      </c>
      <c r="E25" s="117">
        <f t="shared" si="3"/>
        <v>50.8794609507</v>
      </c>
      <c r="F25" s="117">
        <f t="shared" si="4"/>
        <v>59.948891345</v>
      </c>
    </row>
    <row r="26" spans="1:6" x14ac:dyDescent="0.35">
      <c r="A26" s="110"/>
      <c r="B26" s="110"/>
      <c r="C26" s="114" t="s">
        <v>4</v>
      </c>
      <c r="D26" s="117">
        <f t="shared" si="2"/>
        <v>18.923041266000002</v>
      </c>
      <c r="E26" s="117">
        <f t="shared" si="3"/>
        <v>35.619743616699999</v>
      </c>
      <c r="F26" s="117">
        <f t="shared" si="4"/>
        <v>42.009608144700003</v>
      </c>
    </row>
    <row r="27" spans="1:6" x14ac:dyDescent="0.35">
      <c r="A27" s="110"/>
      <c r="B27" s="110"/>
      <c r="C27" s="114" t="s">
        <v>5</v>
      </c>
      <c r="D27" s="117">
        <f t="shared" si="2"/>
        <v>8.1184124465600007</v>
      </c>
      <c r="E27" s="117">
        <f t="shared" si="3"/>
        <v>15.259717333999999</v>
      </c>
      <c r="F27" s="117">
        <f t="shared" si="4"/>
        <v>17.9392832003</v>
      </c>
    </row>
    <row r="28" spans="1:6" x14ac:dyDescent="0.35">
      <c r="A28" s="110"/>
      <c r="B28" s="110"/>
      <c r="C28" s="115" t="s">
        <v>19</v>
      </c>
      <c r="D28" s="118">
        <f>SUM(D22:D25)</f>
        <v>44.497743679359999</v>
      </c>
      <c r="E28" s="118">
        <f t="shared" ref="E28:F28" si="5">SUM(E22:E25)</f>
        <v>61.173042122910005</v>
      </c>
      <c r="F28" s="118">
        <f t="shared" si="5"/>
        <v>66.321472019571004</v>
      </c>
    </row>
    <row r="29" spans="1:6" x14ac:dyDescent="0.35">
      <c r="A29" s="110"/>
      <c r="B29" s="110"/>
      <c r="C29" s="113"/>
      <c r="D29" s="113"/>
      <c r="E29" s="113"/>
      <c r="F29" s="113"/>
    </row>
    <row r="30" spans="1:6" x14ac:dyDescent="0.35">
      <c r="A30" s="110"/>
      <c r="B30" s="110"/>
      <c r="C30" s="113"/>
      <c r="D30" s="114" t="s">
        <v>80</v>
      </c>
      <c r="E30" s="114" t="s">
        <v>81</v>
      </c>
      <c r="F30" s="114" t="s">
        <v>82</v>
      </c>
    </row>
    <row r="31" spans="1:6" x14ac:dyDescent="0.35">
      <c r="A31" s="110"/>
      <c r="B31" s="110"/>
      <c r="C31" s="114" t="s">
        <v>0</v>
      </c>
      <c r="D31" s="117">
        <f>G60*10000</f>
        <v>8.6665738397100007</v>
      </c>
      <c r="E31" s="117">
        <f>G66*10000</f>
        <v>5.4135412225500001</v>
      </c>
      <c r="F31" s="117">
        <f>G72*10000</f>
        <v>1.65217026979</v>
      </c>
    </row>
    <row r="32" spans="1:6" x14ac:dyDescent="0.35">
      <c r="A32" s="110"/>
      <c r="B32" s="110"/>
      <c r="C32" s="114" t="s">
        <v>1</v>
      </c>
      <c r="D32" s="117">
        <f>G61*(-10000)</f>
        <v>-0.54798744679</v>
      </c>
      <c r="E32" s="117">
        <f>G67*(-10000)</f>
        <v>-0.23811313244099999</v>
      </c>
      <c r="F32" s="117">
        <f>G73*(-10000)</f>
        <v>-2.38097153341E-2</v>
      </c>
    </row>
    <row r="33" spans="1:7" x14ac:dyDescent="0.35">
      <c r="A33" s="110"/>
      <c r="B33" s="110"/>
      <c r="C33" s="114" t="s">
        <v>2</v>
      </c>
      <c r="D33" s="117">
        <f t="shared" ref="D33:D34" si="6">G62*10000</f>
        <v>3.6789841380399997</v>
      </c>
      <c r="E33" s="117">
        <f t="shared" ref="E33:E34" si="7">G68*10000</f>
        <v>5.5092746229299996</v>
      </c>
      <c r="F33" s="117">
        <f t="shared" ref="F33:F34" si="8">G74*10000</f>
        <v>9.9353580597500013</v>
      </c>
    </row>
    <row r="34" spans="1:7" x14ac:dyDescent="0.35">
      <c r="A34" s="110"/>
      <c r="B34" s="110"/>
      <c r="C34" s="114" t="s">
        <v>3</v>
      </c>
      <c r="D34" s="117">
        <f t="shared" si="6"/>
        <v>0.193171944737</v>
      </c>
      <c r="E34" s="117">
        <f t="shared" si="7"/>
        <v>0.36339633762100004</v>
      </c>
      <c r="F34" s="117">
        <f t="shared" si="8"/>
        <v>0.43148222420799998</v>
      </c>
    </row>
    <row r="35" spans="1:7" x14ac:dyDescent="0.35">
      <c r="A35" s="110"/>
      <c r="B35" s="110"/>
      <c r="C35" s="115" t="s">
        <v>20</v>
      </c>
      <c r="D35" s="118">
        <f>SUM(D31:D34)</f>
        <v>11.990742475697001</v>
      </c>
      <c r="E35" s="118">
        <f t="shared" ref="E35" si="9">SUM(E31:E34)</f>
        <v>11.048099050659999</v>
      </c>
      <c r="F35" s="118">
        <f t="shared" ref="F35" si="10">SUM(F31:F34)</f>
        <v>11.995200838413902</v>
      </c>
    </row>
    <row r="39" spans="1:7" x14ac:dyDescent="0.35">
      <c r="B39" s="41" t="s">
        <v>59</v>
      </c>
      <c r="F39" s="41" t="s">
        <v>72</v>
      </c>
    </row>
    <row r="41" spans="1:7" x14ac:dyDescent="0.35">
      <c r="B41" s="41" t="s">
        <v>60</v>
      </c>
      <c r="F41" s="41" t="s">
        <v>66</v>
      </c>
    </row>
    <row r="42" spans="1:7" x14ac:dyDescent="0.35">
      <c r="B42" s="41" t="s">
        <v>0</v>
      </c>
      <c r="C42" s="41">
        <v>1.5049357522600001E-2</v>
      </c>
      <c r="F42" s="41" t="s">
        <v>0</v>
      </c>
      <c r="G42" s="41">
        <v>8.8410413027299999E-4</v>
      </c>
    </row>
    <row r="43" spans="1:7" x14ac:dyDescent="0.35">
      <c r="B43" s="41" t="s">
        <v>1</v>
      </c>
      <c r="C43" s="41">
        <v>3.6023650781399998E-3</v>
      </c>
      <c r="F43" s="41" t="s">
        <v>1</v>
      </c>
      <c r="G43" s="112">
        <v>7.3786537805100002E-5</v>
      </c>
    </row>
    <row r="44" spans="1:7" x14ac:dyDescent="0.35">
      <c r="B44" s="41" t="s">
        <v>2</v>
      </c>
      <c r="C44" s="41">
        <v>6.4354789787000001E-3</v>
      </c>
      <c r="F44" s="41" t="s">
        <v>2</v>
      </c>
      <c r="G44" s="41">
        <v>4.5021377657999999E-4</v>
      </c>
    </row>
    <row r="45" spans="1:7" x14ac:dyDescent="0.35">
      <c r="B45" s="41" t="s">
        <v>3</v>
      </c>
      <c r="C45" s="41">
        <v>2.83548793504E-2</v>
      </c>
      <c r="F45" s="41" t="s">
        <v>3</v>
      </c>
      <c r="G45" s="112">
        <v>1.92429485757E-5</v>
      </c>
    </row>
    <row r="46" spans="1:7" x14ac:dyDescent="0.35">
      <c r="B46" s="41" t="s">
        <v>4</v>
      </c>
      <c r="C46" s="41">
        <v>1.9782936018300001E-2</v>
      </c>
    </row>
    <row r="47" spans="1:7" x14ac:dyDescent="0.35">
      <c r="B47" s="41" t="s">
        <v>5</v>
      </c>
      <c r="C47" s="41">
        <v>8.5719433321399998E-3</v>
      </c>
      <c r="F47" s="41" t="s">
        <v>67</v>
      </c>
    </row>
    <row r="48" spans="1:7" x14ac:dyDescent="0.35">
      <c r="F48" s="41" t="s">
        <v>0</v>
      </c>
      <c r="G48" s="41">
        <v>5.5213773374500005E-4</v>
      </c>
    </row>
    <row r="49" spans="2:7" x14ac:dyDescent="0.35">
      <c r="B49" s="41" t="s">
        <v>61</v>
      </c>
      <c r="F49" s="41" t="s">
        <v>1</v>
      </c>
      <c r="G49" s="112">
        <v>3.2294495371300003E-5</v>
      </c>
    </row>
    <row r="50" spans="2:7" x14ac:dyDescent="0.35">
      <c r="B50" s="41" t="s">
        <v>0</v>
      </c>
      <c r="C50" s="41">
        <v>6.6236207540600004E-3</v>
      </c>
      <c r="F50" s="41" t="s">
        <v>2</v>
      </c>
      <c r="G50" s="41">
        <v>6.7398189117500004E-4</v>
      </c>
    </row>
    <row r="51" spans="2:7" x14ac:dyDescent="0.35">
      <c r="B51" s="41" t="s">
        <v>1</v>
      </c>
      <c r="C51" s="41">
        <v>1.60601031072E-3</v>
      </c>
      <c r="F51" s="41" t="s">
        <v>3</v>
      </c>
      <c r="G51" s="112">
        <v>3.6199849688699998E-5</v>
      </c>
    </row>
    <row r="52" spans="2:7" x14ac:dyDescent="0.35">
      <c r="B52" s="41" t="s">
        <v>2</v>
      </c>
      <c r="C52" s="41">
        <v>7.1275383592499996E-3</v>
      </c>
    </row>
    <row r="53" spans="2:7" x14ac:dyDescent="0.35">
      <c r="B53" s="41" t="s">
        <v>3</v>
      </c>
      <c r="C53" s="41">
        <v>5.3158857050200001E-2</v>
      </c>
      <c r="F53" s="41" t="s">
        <v>68</v>
      </c>
    </row>
    <row r="54" spans="2:7" x14ac:dyDescent="0.35">
      <c r="B54" s="41" t="s">
        <v>4</v>
      </c>
      <c r="C54" s="41">
        <v>3.7104946137499997E-2</v>
      </c>
      <c r="F54" s="41" t="s">
        <v>0</v>
      </c>
      <c r="G54" s="41">
        <v>1.6892280986E-4</v>
      </c>
    </row>
    <row r="55" spans="2:7" x14ac:dyDescent="0.35">
      <c r="B55" s="41" t="s">
        <v>5</v>
      </c>
      <c r="C55" s="41">
        <v>1.60539109127E-2</v>
      </c>
      <c r="F55" s="41" t="s">
        <v>1</v>
      </c>
      <c r="G55" s="112">
        <v>3.2435505105699998E-6</v>
      </c>
    </row>
    <row r="56" spans="2:7" x14ac:dyDescent="0.35">
      <c r="F56" s="41" t="s">
        <v>2</v>
      </c>
      <c r="G56" s="41">
        <v>1.2150854694999999E-3</v>
      </c>
    </row>
    <row r="57" spans="2:7" x14ac:dyDescent="0.35">
      <c r="B57" s="41" t="s">
        <v>62</v>
      </c>
      <c r="F57" s="41" t="s">
        <v>3</v>
      </c>
      <c r="G57" s="112">
        <v>4.2982115004100003E-5</v>
      </c>
    </row>
    <row r="58" spans="2:7" x14ac:dyDescent="0.35">
      <c r="B58" s="41" t="s">
        <v>0</v>
      </c>
      <c r="C58" s="41">
        <v>7.2029703137100004E-4</v>
      </c>
    </row>
    <row r="59" spans="2:7" x14ac:dyDescent="0.35">
      <c r="B59" s="41" t="s">
        <v>1</v>
      </c>
      <c r="C59" s="41">
        <v>1.8338115100499999E-4</v>
      </c>
      <c r="F59" s="41" t="s">
        <v>69</v>
      </c>
    </row>
    <row r="60" spans="2:7" x14ac:dyDescent="0.35">
      <c r="B60" s="41" t="s">
        <v>2</v>
      </c>
      <c r="C60" s="41">
        <v>9.5314217457499999E-3</v>
      </c>
      <c r="F60" s="41" t="s">
        <v>0</v>
      </c>
      <c r="G60" s="41">
        <v>8.6665738397100002E-4</v>
      </c>
    </row>
    <row r="61" spans="2:7" x14ac:dyDescent="0.35">
      <c r="B61" s="41" t="s">
        <v>3</v>
      </c>
      <c r="C61" s="41">
        <v>6.2200272789100002E-2</v>
      </c>
      <c r="F61" s="41" t="s">
        <v>1</v>
      </c>
      <c r="G61" s="112">
        <v>5.4798744679000003E-5</v>
      </c>
    </row>
    <row r="62" spans="2:7" x14ac:dyDescent="0.35">
      <c r="B62" s="41" t="s">
        <v>4</v>
      </c>
      <c r="C62" s="41">
        <v>4.34586990932E-2</v>
      </c>
      <c r="F62" s="41" t="s">
        <v>2</v>
      </c>
      <c r="G62" s="41">
        <v>3.6789841380399998E-4</v>
      </c>
    </row>
    <row r="63" spans="2:7" x14ac:dyDescent="0.35">
      <c r="B63" s="41" t="s">
        <v>5</v>
      </c>
      <c r="C63" s="41">
        <v>1.8741573695899998E-2</v>
      </c>
      <c r="F63" s="41" t="s">
        <v>3</v>
      </c>
      <c r="G63" s="112">
        <v>1.93171944737E-5</v>
      </c>
    </row>
    <row r="65" spans="2:7" x14ac:dyDescent="0.35">
      <c r="B65" s="41" t="s">
        <v>63</v>
      </c>
      <c r="F65" s="41" t="s">
        <v>70</v>
      </c>
    </row>
    <row r="66" spans="2:7" x14ac:dyDescent="0.35">
      <c r="B66" s="41" t="s">
        <v>0</v>
      </c>
      <c r="C66" s="41">
        <v>1.5917540409899999E-3</v>
      </c>
      <c r="F66" s="41" t="s">
        <v>0</v>
      </c>
      <c r="G66" s="41">
        <v>5.4135412225500004E-4</v>
      </c>
    </row>
    <row r="67" spans="2:7" x14ac:dyDescent="0.35">
      <c r="B67" s="41" t="s">
        <v>1</v>
      </c>
      <c r="C67" s="41">
        <v>2.4504351382000002E-4</v>
      </c>
      <c r="F67" s="41" t="s">
        <v>1</v>
      </c>
      <c r="G67" s="112">
        <v>2.38113132441E-5</v>
      </c>
    </row>
    <row r="68" spans="2:7" x14ac:dyDescent="0.35">
      <c r="B68" s="41" t="s">
        <v>2</v>
      </c>
      <c r="C68" s="41">
        <v>3.98918469506E-4</v>
      </c>
      <c r="F68" s="41" t="s">
        <v>2</v>
      </c>
      <c r="G68" s="41">
        <v>5.5092746229299999E-4</v>
      </c>
    </row>
    <row r="69" spans="2:7" x14ac:dyDescent="0.35">
      <c r="B69" s="41" t="s">
        <v>3</v>
      </c>
      <c r="C69" s="41">
        <v>2.70414537126E-3</v>
      </c>
      <c r="F69" s="41" t="s">
        <v>3</v>
      </c>
      <c r="G69" s="112">
        <v>3.6339633762100002E-5</v>
      </c>
    </row>
    <row r="70" spans="2:7" x14ac:dyDescent="0.35">
      <c r="B70" s="41" t="s">
        <v>4</v>
      </c>
      <c r="C70" s="41">
        <v>1.8923041266E-3</v>
      </c>
    </row>
    <row r="71" spans="2:7" x14ac:dyDescent="0.35">
      <c r="B71" s="41" t="s">
        <v>5</v>
      </c>
      <c r="C71" s="41">
        <v>8.1184124465599999E-4</v>
      </c>
      <c r="F71" s="41" t="s">
        <v>71</v>
      </c>
    </row>
    <row r="72" spans="2:7" x14ac:dyDescent="0.35">
      <c r="F72" s="41" t="s">
        <v>0</v>
      </c>
      <c r="G72" s="41">
        <v>1.6521702697900001E-4</v>
      </c>
    </row>
    <row r="73" spans="2:7" x14ac:dyDescent="0.35">
      <c r="B73" s="41" t="s">
        <v>64</v>
      </c>
      <c r="F73" s="41" t="s">
        <v>1</v>
      </c>
      <c r="G73" s="112">
        <v>2.3809715334100001E-6</v>
      </c>
    </row>
    <row r="74" spans="2:7" x14ac:dyDescent="0.35">
      <c r="B74" s="41" t="s">
        <v>0</v>
      </c>
      <c r="C74" s="41">
        <v>6.9819955171299998E-4</v>
      </c>
      <c r="F74" s="41" t="s">
        <v>2</v>
      </c>
      <c r="G74" s="41">
        <v>9.935358059750001E-4</v>
      </c>
    </row>
    <row r="75" spans="2:7" x14ac:dyDescent="0.35">
      <c r="B75" s="41" t="s">
        <v>1</v>
      </c>
      <c r="C75" s="41">
        <v>1.0849372515500001E-4</v>
      </c>
      <c r="F75" s="41" t="s">
        <v>3</v>
      </c>
      <c r="G75" s="112">
        <v>4.31482224208E-5</v>
      </c>
    </row>
    <row r="76" spans="2:7" x14ac:dyDescent="0.35">
      <c r="B76" s="41" t="s">
        <v>2</v>
      </c>
      <c r="C76" s="41">
        <v>4.3965229066299997E-4</v>
      </c>
    </row>
    <row r="77" spans="2:7" x14ac:dyDescent="0.35">
      <c r="B77" s="41" t="s">
        <v>3</v>
      </c>
      <c r="C77" s="41">
        <v>5.0879460950699999E-3</v>
      </c>
    </row>
    <row r="78" spans="2:7" x14ac:dyDescent="0.35">
      <c r="B78" s="41" t="s">
        <v>4</v>
      </c>
      <c r="C78" s="41">
        <v>3.5619743616699998E-3</v>
      </c>
    </row>
    <row r="79" spans="2:7" x14ac:dyDescent="0.35">
      <c r="B79" s="41" t="s">
        <v>5</v>
      </c>
      <c r="C79" s="41">
        <v>1.5259717333999999E-3</v>
      </c>
    </row>
    <row r="81" spans="2:3" x14ac:dyDescent="0.35">
      <c r="B81" s="41" t="s">
        <v>65</v>
      </c>
    </row>
    <row r="82" spans="2:3" x14ac:dyDescent="0.35">
      <c r="B82" s="41" t="s">
        <v>0</v>
      </c>
      <c r="C82" s="112">
        <v>7.64836426756E-5</v>
      </c>
    </row>
    <row r="83" spans="2:3" x14ac:dyDescent="0.35">
      <c r="B83" s="41" t="s">
        <v>1</v>
      </c>
      <c r="C83" s="112">
        <v>1.22555687515E-5</v>
      </c>
    </row>
    <row r="84" spans="2:3" x14ac:dyDescent="0.35">
      <c r="B84" s="41" t="s">
        <v>2</v>
      </c>
      <c r="C84" s="41">
        <v>5.7302999353299998E-4</v>
      </c>
    </row>
    <row r="85" spans="2:3" x14ac:dyDescent="0.35">
      <c r="B85" s="41" t="s">
        <v>3</v>
      </c>
      <c r="C85" s="41">
        <v>5.9948891345000003E-3</v>
      </c>
    </row>
    <row r="86" spans="2:3" x14ac:dyDescent="0.35">
      <c r="B86" s="41" t="s">
        <v>4</v>
      </c>
      <c r="C86" s="41">
        <v>4.2009608144700002E-3</v>
      </c>
    </row>
    <row r="87" spans="2:3" x14ac:dyDescent="0.35">
      <c r="B87" s="41" t="s">
        <v>5</v>
      </c>
      <c r="C87" s="41">
        <v>1.7939283200300001E-3</v>
      </c>
    </row>
  </sheetData>
  <mergeCells count="4">
    <mergeCell ref="A22:A35"/>
    <mergeCell ref="B22:B35"/>
    <mergeCell ref="B5:B18"/>
    <mergeCell ref="A5:A18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L22" sqref="L22"/>
    </sheetView>
  </sheetViews>
  <sheetFormatPr baseColWidth="10" defaultRowHeight="14.5" x14ac:dyDescent="0.35"/>
  <cols>
    <col min="1" max="1" width="16.54296875" style="111" bestFit="1" customWidth="1"/>
    <col min="2" max="2" width="18.36328125" style="134" bestFit="1" customWidth="1"/>
    <col min="3" max="4" width="10.90625" style="111"/>
    <col min="5" max="5" width="6.26953125" style="111" bestFit="1" customWidth="1"/>
    <col min="6" max="6" width="4.81640625" style="111" bestFit="1" customWidth="1"/>
    <col min="7" max="7" width="13.1796875" style="111" bestFit="1" customWidth="1"/>
    <col min="8" max="8" width="10.7265625" style="111" bestFit="1" customWidth="1"/>
    <col min="9" max="9" width="13.1796875" style="111" bestFit="1" customWidth="1"/>
    <col min="10" max="10" width="10.7265625" style="111" bestFit="1" customWidth="1"/>
    <col min="11" max="16384" width="10.90625" style="111"/>
  </cols>
  <sheetData>
    <row r="1" spans="1:10" x14ac:dyDescent="0.35">
      <c r="A1" s="111" t="s">
        <v>86</v>
      </c>
    </row>
    <row r="2" spans="1:10" x14ac:dyDescent="0.35">
      <c r="A2" s="111" t="s">
        <v>0</v>
      </c>
      <c r="B2" s="134">
        <v>2.74127163005E-4</v>
      </c>
    </row>
    <row r="3" spans="1:10" x14ac:dyDescent="0.35">
      <c r="A3" s="111" t="s">
        <v>1</v>
      </c>
      <c r="B3" s="134">
        <v>7.3786537838999995E-5</v>
      </c>
    </row>
    <row r="4" spans="1:10" x14ac:dyDescent="0.35">
      <c r="A4" s="111" t="s">
        <v>2</v>
      </c>
      <c r="B4" s="134">
        <v>4.5021376989399999E-4</v>
      </c>
    </row>
    <row r="5" spans="1:10" x14ac:dyDescent="0.35">
      <c r="G5" s="144" t="s">
        <v>90</v>
      </c>
      <c r="H5" s="144"/>
      <c r="I5" s="144" t="s">
        <v>58</v>
      </c>
      <c r="J5" s="144"/>
    </row>
    <row r="6" spans="1:10" ht="15" thickBot="1" x14ac:dyDescent="0.4">
      <c r="A6" s="111" t="s">
        <v>87</v>
      </c>
      <c r="G6" s="119"/>
      <c r="H6" s="119"/>
    </row>
    <row r="7" spans="1:10" ht="15" thickBot="1" x14ac:dyDescent="0.4">
      <c r="A7" s="111" t="s">
        <v>0</v>
      </c>
      <c r="B7" s="134">
        <v>2.66055224341E-4</v>
      </c>
      <c r="G7" s="145" t="s">
        <v>35</v>
      </c>
      <c r="H7" s="140" t="s">
        <v>83</v>
      </c>
      <c r="I7" s="145" t="s">
        <v>35</v>
      </c>
      <c r="J7" s="140" t="s">
        <v>83</v>
      </c>
    </row>
    <row r="8" spans="1:10" ht="15" thickBot="1" x14ac:dyDescent="0.4">
      <c r="A8" s="111" t="s">
        <v>1</v>
      </c>
      <c r="B8" s="134">
        <v>5.47987447072E-5</v>
      </c>
      <c r="E8" s="136" t="s">
        <v>30</v>
      </c>
      <c r="F8" s="140" t="s">
        <v>0</v>
      </c>
      <c r="G8" s="143">
        <f>B2*10000</f>
        <v>2.74127163005</v>
      </c>
      <c r="H8" s="143">
        <f>B17*10000</f>
        <v>1.08050219446</v>
      </c>
      <c r="I8" s="143">
        <f>B31*10000</f>
        <v>4.2254186584999998</v>
      </c>
      <c r="J8" s="143">
        <f>B43*10000</f>
        <v>1.2489430749099999</v>
      </c>
    </row>
    <row r="9" spans="1:10" ht="15" thickBot="1" x14ac:dyDescent="0.4">
      <c r="A9" s="111" t="s">
        <v>2</v>
      </c>
      <c r="B9" s="134">
        <v>3.6789840948999998E-4</v>
      </c>
      <c r="E9" s="137"/>
      <c r="F9" s="140" t="s">
        <v>1</v>
      </c>
      <c r="G9" s="141">
        <f>B3*(-10000)</f>
        <v>-0.73786537838999999</v>
      </c>
      <c r="H9" s="141">
        <f>B18*(-10000)</f>
        <v>-0.73786537838999999</v>
      </c>
      <c r="I9" s="143">
        <f>B32*(-10000)</f>
        <v>-0.73786537838999999</v>
      </c>
      <c r="J9" s="143">
        <f>B44*(-10000)</f>
        <v>-0.73786537838999999</v>
      </c>
    </row>
    <row r="10" spans="1:10" ht="15" thickBot="1" x14ac:dyDescent="0.4">
      <c r="E10" s="137"/>
      <c r="F10" s="140" t="s">
        <v>2</v>
      </c>
      <c r="G10" s="141">
        <f>B4*10000</f>
        <v>4.5021376989399995</v>
      </c>
      <c r="H10" s="141">
        <f>B19*10000</f>
        <v>4.5021376989399995</v>
      </c>
      <c r="I10" s="143">
        <f t="shared" ref="I9:I11" si="0">B33*10000</f>
        <v>4.5021376989399995</v>
      </c>
      <c r="J10" s="143">
        <f t="shared" ref="J9:J11" si="1">B45*10000</f>
        <v>4.5021376989399995</v>
      </c>
    </row>
    <row r="11" spans="1:10" ht="15" thickBot="1" x14ac:dyDescent="0.4">
      <c r="A11" s="111" t="s">
        <v>88</v>
      </c>
      <c r="E11" s="137"/>
      <c r="F11" s="140" t="s">
        <v>21</v>
      </c>
      <c r="G11" s="142">
        <v>0</v>
      </c>
      <c r="H11" s="142">
        <v>0</v>
      </c>
      <c r="I11" s="143">
        <f t="shared" si="0"/>
        <v>0.16806261291199998</v>
      </c>
      <c r="J11" s="143">
        <f t="shared" si="1"/>
        <v>0.16329889468700001</v>
      </c>
    </row>
    <row r="12" spans="1:10" ht="15" thickBot="1" x14ac:dyDescent="0.4">
      <c r="A12" s="111" t="s">
        <v>0</v>
      </c>
      <c r="B12" s="134">
        <v>1.11749175855E-4</v>
      </c>
      <c r="E12" s="138"/>
      <c r="F12" s="139" t="s">
        <v>24</v>
      </c>
      <c r="G12" s="135">
        <f>SUM(G8:G11)</f>
        <v>6.5055439505999999</v>
      </c>
      <c r="H12" s="135">
        <f>SUM(H8:H11)</f>
        <v>4.8447745150099992</v>
      </c>
      <c r="I12" s="135">
        <f>SUM(I8:I11)</f>
        <v>8.157753591961999</v>
      </c>
      <c r="J12" s="135">
        <f>SUM(J8:J11)</f>
        <v>5.1765142901469998</v>
      </c>
    </row>
    <row r="13" spans="1:10" ht="15" thickBot="1" x14ac:dyDescent="0.4">
      <c r="A13" s="111" t="s">
        <v>1</v>
      </c>
      <c r="B13" s="134">
        <v>5.47987447072E-5</v>
      </c>
    </row>
    <row r="14" spans="1:10" ht="15" thickBot="1" x14ac:dyDescent="0.4">
      <c r="A14" s="111" t="s">
        <v>2</v>
      </c>
      <c r="B14" s="134">
        <v>3.6789840948999998E-4</v>
      </c>
      <c r="G14" s="140" t="s">
        <v>85</v>
      </c>
      <c r="H14" s="140" t="s">
        <v>83</v>
      </c>
      <c r="I14" s="140" t="s">
        <v>85</v>
      </c>
      <c r="J14" s="140" t="s">
        <v>83</v>
      </c>
    </row>
    <row r="15" spans="1:10" ht="15" thickBot="1" x14ac:dyDescent="0.4">
      <c r="E15" s="136" t="s">
        <v>29</v>
      </c>
      <c r="F15" s="140" t="s">
        <v>0</v>
      </c>
      <c r="G15" s="143">
        <f>B7*10000</f>
        <v>2.6605522434100002</v>
      </c>
      <c r="H15" s="143">
        <f>B12*10000</f>
        <v>1.1174917585499999</v>
      </c>
      <c r="I15" s="143">
        <f>B25*10000</f>
        <v>4.1237700520500002</v>
      </c>
      <c r="J15" s="143">
        <f>B37*10000</f>
        <v>1.30253717133</v>
      </c>
    </row>
    <row r="16" spans="1:10" ht="15" thickBot="1" x14ac:dyDescent="0.4">
      <c r="A16" s="111" t="s">
        <v>89</v>
      </c>
      <c r="E16" s="137"/>
      <c r="F16" s="140" t="s">
        <v>1</v>
      </c>
      <c r="G16" s="143">
        <f>B8*(-10000)</f>
        <v>-0.54798744707199998</v>
      </c>
      <c r="H16" s="143">
        <f>B13*(-10000)</f>
        <v>-0.54798744707199998</v>
      </c>
      <c r="I16" s="143">
        <f>B26*(-10000)</f>
        <v>-0.54798744707199998</v>
      </c>
      <c r="J16" s="143">
        <f>B38*(-10000)</f>
        <v>-0.54798744707199998</v>
      </c>
    </row>
    <row r="17" spans="1:10" ht="15" thickBot="1" x14ac:dyDescent="0.4">
      <c r="A17" s="111" t="s">
        <v>0</v>
      </c>
      <c r="B17" s="134">
        <v>1.08050219446E-4</v>
      </c>
      <c r="E17" s="137"/>
      <c r="F17" s="140" t="s">
        <v>2</v>
      </c>
      <c r="G17" s="143">
        <f>B9*10000</f>
        <v>3.6789840948999997</v>
      </c>
      <c r="H17" s="143">
        <f>B14*10000</f>
        <v>3.6789840948999997</v>
      </c>
      <c r="I17" s="143">
        <f t="shared" ref="I16:I18" si="2">B27*10000</f>
        <v>3.6789840948999997</v>
      </c>
      <c r="J17" s="143">
        <f t="shared" ref="J16:J18" si="3">B39*10000</f>
        <v>3.6789840948999997</v>
      </c>
    </row>
    <row r="18" spans="1:10" ht="15" thickBot="1" x14ac:dyDescent="0.4">
      <c r="A18" s="111" t="s">
        <v>1</v>
      </c>
      <c r="B18" s="134">
        <v>7.3786537838999995E-5</v>
      </c>
      <c r="E18" s="137"/>
      <c r="F18" s="140" t="s">
        <v>21</v>
      </c>
      <c r="G18" s="142">
        <v>0</v>
      </c>
      <c r="H18" s="142">
        <v>0</v>
      </c>
      <c r="I18" s="143">
        <f t="shared" si="2"/>
        <v>0.164706815359</v>
      </c>
      <c r="J18" s="143">
        <f t="shared" si="3"/>
        <v>0.16405357137300003</v>
      </c>
    </row>
    <row r="19" spans="1:10" ht="15" thickBot="1" x14ac:dyDescent="0.4">
      <c r="A19" s="111" t="s">
        <v>2</v>
      </c>
      <c r="B19" s="134">
        <v>4.5021376989399999E-4</v>
      </c>
      <c r="E19" s="138"/>
      <c r="F19" s="139" t="s">
        <v>24</v>
      </c>
      <c r="G19" s="135">
        <f>SUM(G15:G18)</f>
        <v>5.7915488912379995</v>
      </c>
      <c r="H19" s="135">
        <f>SUM(H15:H18)</f>
        <v>4.2484884063779997</v>
      </c>
      <c r="I19" s="135">
        <f>SUM(I15:I18)</f>
        <v>7.4194735152369997</v>
      </c>
      <c r="J19" s="135">
        <f>SUM(J15:J18)</f>
        <v>4.5975873905310003</v>
      </c>
    </row>
    <row r="24" spans="1:10" x14ac:dyDescent="0.35">
      <c r="A24" s="111" t="s">
        <v>91</v>
      </c>
    </row>
    <row r="25" spans="1:10" x14ac:dyDescent="0.35">
      <c r="A25" s="111" t="s">
        <v>0</v>
      </c>
      <c r="B25" s="134">
        <v>4.1237700520500002E-4</v>
      </c>
    </row>
    <row r="26" spans="1:10" x14ac:dyDescent="0.35">
      <c r="A26" s="111" t="s">
        <v>1</v>
      </c>
      <c r="B26" s="134">
        <v>5.47987447072E-5</v>
      </c>
    </row>
    <row r="27" spans="1:10" x14ac:dyDescent="0.35">
      <c r="A27" s="111" t="s">
        <v>2</v>
      </c>
      <c r="B27" s="134">
        <v>3.6789840948999998E-4</v>
      </c>
    </row>
    <row r="28" spans="1:10" x14ac:dyDescent="0.35">
      <c r="A28" s="111" t="s">
        <v>3</v>
      </c>
      <c r="B28" s="134">
        <v>1.6470681535900001E-5</v>
      </c>
    </row>
    <row r="30" spans="1:10" x14ac:dyDescent="0.35">
      <c r="A30" s="111" t="s">
        <v>92</v>
      </c>
    </row>
    <row r="31" spans="1:10" x14ac:dyDescent="0.35">
      <c r="A31" s="111" t="s">
        <v>0</v>
      </c>
      <c r="B31" s="134">
        <v>4.2254186585000001E-4</v>
      </c>
    </row>
    <row r="32" spans="1:10" x14ac:dyDescent="0.35">
      <c r="A32" s="111" t="s">
        <v>1</v>
      </c>
      <c r="B32" s="134">
        <v>7.3786537838999995E-5</v>
      </c>
    </row>
    <row r="33" spans="1:2" x14ac:dyDescent="0.35">
      <c r="A33" s="111" t="s">
        <v>2</v>
      </c>
      <c r="B33" s="134">
        <v>4.5021376989399999E-4</v>
      </c>
    </row>
    <row r="34" spans="1:2" x14ac:dyDescent="0.35">
      <c r="A34" s="111" t="s">
        <v>3</v>
      </c>
      <c r="B34" s="134">
        <v>1.6806261291199999E-5</v>
      </c>
    </row>
    <row r="36" spans="1:2" x14ac:dyDescent="0.35">
      <c r="A36" s="111" t="s">
        <v>93</v>
      </c>
    </row>
    <row r="37" spans="1:2" x14ac:dyDescent="0.35">
      <c r="A37" s="111" t="s">
        <v>0</v>
      </c>
      <c r="B37" s="134">
        <v>1.30253717133E-4</v>
      </c>
    </row>
    <row r="38" spans="1:2" x14ac:dyDescent="0.35">
      <c r="A38" s="111" t="s">
        <v>1</v>
      </c>
      <c r="B38" s="134">
        <v>5.47987447072E-5</v>
      </c>
    </row>
    <row r="39" spans="1:2" x14ac:dyDescent="0.35">
      <c r="A39" s="111" t="s">
        <v>2</v>
      </c>
      <c r="B39" s="134">
        <v>3.6789840948999998E-4</v>
      </c>
    </row>
    <row r="40" spans="1:2" x14ac:dyDescent="0.35">
      <c r="A40" s="111" t="s">
        <v>3</v>
      </c>
      <c r="B40" s="134">
        <v>1.6405357137300002E-5</v>
      </c>
    </row>
    <row r="42" spans="1:2" x14ac:dyDescent="0.35">
      <c r="A42" s="111" t="s">
        <v>94</v>
      </c>
    </row>
    <row r="43" spans="1:2" x14ac:dyDescent="0.35">
      <c r="A43" s="111" t="s">
        <v>0</v>
      </c>
      <c r="B43" s="134">
        <v>1.2489430749099999E-4</v>
      </c>
    </row>
    <row r="44" spans="1:2" x14ac:dyDescent="0.35">
      <c r="A44" s="111" t="s">
        <v>1</v>
      </c>
      <c r="B44" s="134">
        <v>7.3786537838999995E-5</v>
      </c>
    </row>
    <row r="45" spans="1:2" x14ac:dyDescent="0.35">
      <c r="A45" s="111" t="s">
        <v>2</v>
      </c>
      <c r="B45" s="134">
        <v>4.5021376989399999E-4</v>
      </c>
    </row>
    <row r="46" spans="1:2" x14ac:dyDescent="0.35">
      <c r="A46" s="111" t="s">
        <v>3</v>
      </c>
      <c r="B46" s="134">
        <v>1.63298894687E-5</v>
      </c>
    </row>
  </sheetData>
  <mergeCells count="4">
    <mergeCell ref="G5:H5"/>
    <mergeCell ref="E8:E12"/>
    <mergeCell ref="E15:E19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Récap</vt:lpstr>
      <vt:lpstr>1vs1</vt:lpstr>
      <vt:lpstr>Base case</vt:lpstr>
      <vt:lpstr>Cure period</vt:lpstr>
      <vt:lpstr>Homo</vt:lpstr>
      <vt:lpstr>K</vt:lpstr>
      <vt:lpstr>K new</vt:lpstr>
      <vt:lpstr>Extremes CCP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2015-06-04T15:59:18Z</dcterms:created>
  <dcterms:modified xsi:type="dcterms:W3CDTF">2015-06-10T16:27:46Z</dcterms:modified>
</cp:coreProperties>
</file>