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chool Shopping" sheetId="1" r:id="rId4"/>
    <sheet state="visible" name="Cat or Dog" sheetId="2" r:id="rId5"/>
    <sheet state="visible" name="Three Vacation" sheetId="3" r:id="rId6"/>
    <sheet state="visible" name="Crear Up The Printer Confusion" sheetId="4" r:id="rId7"/>
    <sheet state="visible" name="Untangle The Cell Phone Bill" sheetId="5" r:id="rId8"/>
    <sheet state="visible" name="Choose From Three Car" sheetId="6" r:id="rId9"/>
  </sheets>
  <definedNames/>
  <calcPr/>
</workbook>
</file>

<file path=xl/sharedStrings.xml><?xml version="1.0" encoding="utf-8"?>
<sst xmlns="http://schemas.openxmlformats.org/spreadsheetml/2006/main" count="216" uniqueCount="116">
  <si>
    <t>School Shopping</t>
  </si>
  <si>
    <t>Walt-Mart</t>
  </si>
  <si>
    <t>Dollar Trap</t>
  </si>
  <si>
    <t>Office Repo</t>
  </si>
  <si>
    <t>Susan</t>
  </si>
  <si>
    <t>Tim</t>
  </si>
  <si>
    <t>Ball Point Pen</t>
  </si>
  <si>
    <t>TI-35 Calculator</t>
  </si>
  <si>
    <t>100 page notebook</t>
  </si>
  <si>
    <t>8 oz Glue</t>
  </si>
  <si>
    <t>Clear tape</t>
  </si>
  <si>
    <t>Eraser</t>
  </si>
  <si>
    <t>10 No. 2 Pencils</t>
  </si>
  <si>
    <t>2 inch binder</t>
  </si>
  <si>
    <t>USB Stick 5gb</t>
  </si>
  <si>
    <t>8 Color Markers</t>
  </si>
  <si>
    <t>Stapler</t>
  </si>
  <si>
    <t>Planner Book</t>
  </si>
  <si>
    <t>Protractor</t>
  </si>
  <si>
    <t>Compass</t>
  </si>
  <si>
    <t>Liquid Paper</t>
  </si>
  <si>
    <t>Total</t>
  </si>
  <si>
    <t>Cat or Dog?</t>
  </si>
  <si>
    <t xml:space="preserve">Intial </t>
  </si>
  <si>
    <t>Cat</t>
  </si>
  <si>
    <t>Dog</t>
  </si>
  <si>
    <t>Vaccinations, Spraying and neutering</t>
  </si>
  <si>
    <t>Collar</t>
  </si>
  <si>
    <t xml:space="preserve"> ID tag</t>
  </si>
  <si>
    <t>Food and Water bowl</t>
  </si>
  <si>
    <t>Leash</t>
  </si>
  <si>
    <t>Intial Total</t>
  </si>
  <si>
    <t>Monthly</t>
  </si>
  <si>
    <t>Food</t>
  </si>
  <si>
    <t>Litter</t>
  </si>
  <si>
    <t>Treats</t>
  </si>
  <si>
    <t>Subtotal</t>
  </si>
  <si>
    <t>Montly Total</t>
  </si>
  <si>
    <t>Yealy Costs</t>
  </si>
  <si>
    <t>Three Vacation</t>
  </si>
  <si>
    <t>Carribian Cruise</t>
  </si>
  <si>
    <t>Orlando Theme Park</t>
  </si>
  <si>
    <t>Chicago Muzeum Tour</t>
  </si>
  <si>
    <t>Air Fare Rates</t>
  </si>
  <si>
    <t>Total Prise for Susan</t>
  </si>
  <si>
    <t>Tickets:</t>
  </si>
  <si>
    <t>Cruise</t>
  </si>
  <si>
    <t>Disneland</t>
  </si>
  <si>
    <t>Universal Studio</t>
  </si>
  <si>
    <t>Sea World</t>
  </si>
  <si>
    <t>Bush Gardens</t>
  </si>
  <si>
    <t>Natural History</t>
  </si>
  <si>
    <t>Chicago Muzeum of Art</t>
  </si>
  <si>
    <t xml:space="preserve">Science Muzem </t>
  </si>
  <si>
    <t>Museum of Broadcast History</t>
  </si>
  <si>
    <t>Total Tickets:</t>
  </si>
  <si>
    <t>Per Day:</t>
  </si>
  <si>
    <t>Car</t>
  </si>
  <si>
    <t>Per Day per Person</t>
  </si>
  <si>
    <t>Per Night:</t>
  </si>
  <si>
    <t>Total Prise for Tim</t>
  </si>
  <si>
    <t>Hotel</t>
  </si>
  <si>
    <t>Num of People</t>
  </si>
  <si>
    <t>Num of Day</t>
  </si>
  <si>
    <t>Num of night</t>
  </si>
  <si>
    <t>Crear Up The Printer Confusion</t>
  </si>
  <si>
    <t>Epsilon</t>
  </si>
  <si>
    <t>HP</t>
  </si>
  <si>
    <t>Zero</t>
  </si>
  <si>
    <t>Purchase Prise</t>
  </si>
  <si>
    <t>Pages cartridge can print</t>
  </si>
  <si>
    <t>Cost of Set of Cartridges</t>
  </si>
  <si>
    <t>Cost Per page</t>
  </si>
  <si>
    <t>Espected Pages per Day</t>
  </si>
  <si>
    <t>Days in Week</t>
  </si>
  <si>
    <t>Week in Year</t>
  </si>
  <si>
    <t>Total Pages in Year</t>
  </si>
  <si>
    <t>Printing Costs per year</t>
  </si>
  <si>
    <t>Years</t>
  </si>
  <si>
    <t>Total Printing Cost</t>
  </si>
  <si>
    <t>Total Cost</t>
  </si>
  <si>
    <t>Untangle The Cell Phone Bill</t>
  </si>
  <si>
    <t>X-Mobile</t>
  </si>
  <si>
    <t>Veritium</t>
  </si>
  <si>
    <t>ABC</t>
  </si>
  <si>
    <t>Initial Costs</t>
  </si>
  <si>
    <t>Phone</t>
  </si>
  <si>
    <t>Monhtly Costs</t>
  </si>
  <si>
    <t>Plan Fee</t>
  </si>
  <si>
    <t>Taxes and fees</t>
  </si>
  <si>
    <t>No Extra Gb</t>
  </si>
  <si>
    <t>2 Extra Gb</t>
  </si>
  <si>
    <t>Total Monthly</t>
  </si>
  <si>
    <t>Total 2 Year Costs</t>
  </si>
  <si>
    <t>Choose From Three Car</t>
  </si>
  <si>
    <t>Spark</t>
  </si>
  <si>
    <t>Mustang</t>
  </si>
  <si>
    <t>Escalade</t>
  </si>
  <si>
    <t>Intial Costs:</t>
  </si>
  <si>
    <t>Purchase Price</t>
  </si>
  <si>
    <t>Taxes</t>
  </si>
  <si>
    <t>Yearly Costs:</t>
  </si>
  <si>
    <t>Insurance</t>
  </si>
  <si>
    <t>Licence</t>
  </si>
  <si>
    <t>Gas</t>
  </si>
  <si>
    <t>Gas Cost Calculation:</t>
  </si>
  <si>
    <t>Miles per Year Driven</t>
  </si>
  <si>
    <t>MPG</t>
  </si>
  <si>
    <t>Price per Gal of Gas</t>
  </si>
  <si>
    <t>Total Annual Costs (ins, lic, gas)</t>
  </si>
  <si>
    <t>Miles To Drive Each Year</t>
  </si>
  <si>
    <t>Goal for Maximum Miles</t>
  </si>
  <si>
    <t>Total Life of the Car (Year)</t>
  </si>
  <si>
    <t>Annual Costs 8 Year of Life</t>
  </si>
  <si>
    <t>Total Cost of Life</t>
  </si>
  <si>
    <t>Avg Cost per Year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</si>
</sst>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$]#,##0.00"/>
  </numFmts>
  <fonts count="4">
    <font>
      <sz val="10.0"/>
      <color rgb="FF000000"/>
      <name val="Arial"/>
      <scheme val="minor"/>
    </font>
    <font>
      <color theme="1"/>
      <name val="Arial"/>
    </font>
    <font>
      <b/>
      <sz val="14.0"/>
      <color theme="1"/>
      <name val="Arial"/>
    </font>
    <font>
      <b/>
      <color theme="1"/>
      <name val="Arial"/>
    </font>
  </fonts>
  <fills count="11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AD1DC"/>
        <bgColor rgb="FFEAD1DC"/>
      </patternFill>
    </fill>
    <fill>
      <patternFill patternType="solid">
        <fgColor rgb="FFCFE2F3"/>
        <bgColor rgb="FFCFE2F3"/>
      </patternFill>
    </fill>
    <fill>
      <patternFill patternType="solid">
        <fgColor rgb="FFFFF2CC"/>
        <bgColor rgb="FFFFF2CC"/>
      </patternFill>
    </fill>
    <fill>
      <patternFill patternType="solid">
        <fgColor rgb="FFF9CB9C"/>
        <bgColor rgb="FFF9CB9C"/>
      </patternFill>
    </fill>
    <fill>
      <patternFill patternType="solid">
        <fgColor rgb="FFD5A6BD"/>
        <bgColor rgb="FFD5A6BD"/>
      </patternFill>
    </fill>
    <fill>
      <patternFill patternType="solid">
        <fgColor rgb="FFB4A7D6"/>
        <bgColor rgb="FFB4A7D6"/>
      </patternFill>
    </fill>
    <fill>
      <patternFill patternType="solid">
        <fgColor rgb="FFA4C2F4"/>
        <bgColor rgb="FFA4C2F4"/>
      </patternFill>
    </fill>
    <fill>
      <patternFill patternType="solid">
        <fgColor rgb="FFB6D7A8"/>
        <bgColor rgb="FFB6D7A8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2" fontId="2" numFmtId="0" xfId="0" applyAlignment="1" applyFill="1" applyFont="1">
      <alignment horizontal="center" readingOrder="0" vertical="center"/>
    </xf>
    <xf borderId="0" fillId="0" fontId="3" numFmtId="0" xfId="0" applyAlignment="1" applyFont="1">
      <alignment vertical="bottom"/>
    </xf>
    <xf borderId="0" fillId="3" fontId="3" numFmtId="0" xfId="0" applyAlignment="1" applyFill="1" applyFont="1">
      <alignment vertical="bottom"/>
    </xf>
    <xf borderId="0" fillId="3" fontId="1" numFmtId="0" xfId="0" applyAlignment="1" applyFont="1">
      <alignment vertical="bottom"/>
    </xf>
    <xf borderId="0" fillId="2" fontId="3" numFmtId="0" xfId="0" applyAlignment="1" applyFont="1">
      <alignment vertical="bottom"/>
    </xf>
    <xf borderId="0" fillId="4" fontId="3" numFmtId="0" xfId="0" applyAlignment="1" applyFill="1" applyFont="1">
      <alignment vertical="bottom"/>
    </xf>
    <xf borderId="0" fillId="4" fontId="1" numFmtId="0" xfId="0" applyAlignment="1" applyFont="1">
      <alignment vertical="bottom"/>
    </xf>
    <xf borderId="0" fillId="5" fontId="1" numFmtId="0" xfId="0" applyAlignment="1" applyFill="1" applyFont="1">
      <alignment vertical="bottom"/>
    </xf>
    <xf borderId="0" fillId="0" fontId="1" numFmtId="164" xfId="0" applyAlignment="1" applyFont="1" applyNumberFormat="1">
      <alignment horizontal="right" vertical="bottom"/>
    </xf>
    <xf borderId="0" fillId="3" fontId="1" numFmtId="0" xfId="0" applyAlignment="1" applyFont="1">
      <alignment horizontal="right" vertical="bottom"/>
    </xf>
    <xf borderId="0" fillId="3" fontId="1" numFmtId="164" xfId="0" applyAlignment="1" applyFont="1" applyNumberFormat="1">
      <alignment horizontal="right" vertical="bottom"/>
    </xf>
    <xf borderId="0" fillId="2" fontId="1" numFmtId="0" xfId="0" applyAlignment="1" applyFont="1">
      <alignment horizontal="right" vertical="bottom"/>
    </xf>
    <xf borderId="0" fillId="4" fontId="1" numFmtId="0" xfId="0" applyAlignment="1" applyFont="1">
      <alignment horizontal="right" vertical="bottom"/>
    </xf>
    <xf borderId="0" fillId="4" fontId="1" numFmtId="164" xfId="0" applyAlignment="1" applyFont="1" applyNumberFormat="1">
      <alignment horizontal="right" vertical="bottom"/>
    </xf>
    <xf borderId="0" fillId="2" fontId="1" numFmtId="0" xfId="0" applyAlignment="1" applyFont="1">
      <alignment vertical="bottom"/>
    </xf>
    <xf borderId="1" fillId="2" fontId="1" numFmtId="0" xfId="0" applyAlignment="1" applyBorder="1" applyFont="1">
      <alignment vertical="bottom"/>
    </xf>
    <xf borderId="1" fillId="2" fontId="3" numFmtId="0" xfId="0" applyAlignment="1" applyBorder="1" applyFont="1">
      <alignment vertical="bottom"/>
    </xf>
    <xf borderId="1" fillId="0" fontId="3" numFmtId="164" xfId="0" applyAlignment="1" applyBorder="1" applyFont="1" applyNumberFormat="1">
      <alignment horizontal="right" vertical="bottom"/>
    </xf>
    <xf borderId="1" fillId="0" fontId="3" numFmtId="0" xfId="0" applyAlignment="1" applyBorder="1" applyFont="1">
      <alignment vertical="bottom"/>
    </xf>
    <xf borderId="0" fillId="0" fontId="2" numFmtId="0" xfId="0" applyAlignment="1" applyFont="1">
      <alignment horizontal="center" vertical="bottom"/>
    </xf>
    <xf borderId="0" fillId="3" fontId="1" numFmtId="0" xfId="0" applyAlignment="1" applyFont="1">
      <alignment shrinkToFit="0" vertical="bottom" wrapText="1"/>
    </xf>
    <xf borderId="0" fillId="3" fontId="3" numFmtId="164" xfId="0" applyAlignment="1" applyFont="1" applyNumberFormat="1">
      <alignment horizontal="right" vertical="bottom"/>
    </xf>
    <xf borderId="0" fillId="0" fontId="1" numFmtId="164" xfId="0" applyAlignment="1" applyFont="1" applyNumberFormat="1">
      <alignment vertical="bottom"/>
    </xf>
    <xf borderId="0" fillId="6" fontId="3" numFmtId="0" xfId="0" applyAlignment="1" applyFill="1" applyFont="1">
      <alignment vertical="bottom"/>
    </xf>
    <xf borderId="0" fillId="6" fontId="1" numFmtId="0" xfId="0" applyAlignment="1" applyFont="1">
      <alignment vertical="bottom"/>
    </xf>
    <xf borderId="0" fillId="6" fontId="1" numFmtId="164" xfId="0" applyAlignment="1" applyFont="1" applyNumberFormat="1">
      <alignment horizontal="right" vertical="bottom"/>
    </xf>
    <xf borderId="0" fillId="6" fontId="3" numFmtId="164" xfId="0" applyAlignment="1" applyFont="1" applyNumberFormat="1">
      <alignment horizontal="right" vertical="bottom"/>
    </xf>
    <xf borderId="1" fillId="0" fontId="1" numFmtId="0" xfId="0" applyAlignment="1" applyBorder="1" applyFont="1">
      <alignment vertical="bottom"/>
    </xf>
    <xf borderId="1" fillId="0" fontId="1" numFmtId="164" xfId="0" applyAlignment="1" applyBorder="1" applyFont="1" applyNumberFormat="1">
      <alignment horizontal="right" vertical="bottom"/>
    </xf>
    <xf borderId="0" fillId="0" fontId="3" numFmtId="0" xfId="0" applyAlignment="1" applyFont="1">
      <alignment shrinkToFit="0" vertical="bottom" wrapText="0"/>
    </xf>
    <xf borderId="0" fillId="6" fontId="1" numFmtId="164" xfId="0" applyAlignment="1" applyFont="1" applyNumberFormat="1">
      <alignment vertical="bottom"/>
    </xf>
    <xf borderId="0" fillId="7" fontId="3" numFmtId="0" xfId="0" applyAlignment="1" applyFill="1" applyFont="1">
      <alignment vertical="bottom"/>
    </xf>
    <xf borderId="0" fillId="7" fontId="1" numFmtId="0" xfId="0" applyAlignment="1" applyFont="1">
      <alignment vertical="bottom"/>
    </xf>
    <xf borderId="0" fillId="7" fontId="1" numFmtId="164" xfId="0" applyAlignment="1" applyFont="1" applyNumberFormat="1">
      <alignment horizontal="right" vertical="bottom"/>
    </xf>
    <xf borderId="0" fillId="2" fontId="1" numFmtId="164" xfId="0" applyAlignment="1" applyFont="1" applyNumberFormat="1">
      <alignment vertical="bottom"/>
    </xf>
    <xf borderId="0" fillId="8" fontId="3" numFmtId="0" xfId="0" applyAlignment="1" applyFill="1" applyFont="1">
      <alignment vertical="bottom"/>
    </xf>
    <xf borderId="0" fillId="8" fontId="1" numFmtId="164" xfId="0" applyAlignment="1" applyFont="1" applyNumberFormat="1">
      <alignment vertical="bottom"/>
    </xf>
    <xf borderId="0" fillId="8" fontId="1" numFmtId="0" xfId="0" applyAlignment="1" applyFont="1">
      <alignment vertical="bottom"/>
    </xf>
    <xf borderId="0" fillId="8" fontId="1" numFmtId="164" xfId="0" applyAlignment="1" applyFont="1" applyNumberFormat="1">
      <alignment horizontal="right" vertical="bottom"/>
    </xf>
    <xf borderId="0" fillId="9" fontId="3" numFmtId="0" xfId="0" applyAlignment="1" applyFill="1" applyFont="1">
      <alignment vertical="bottom"/>
    </xf>
    <xf borderId="0" fillId="9" fontId="1" numFmtId="164" xfId="0" applyAlignment="1" applyFont="1" applyNumberFormat="1">
      <alignment vertical="bottom"/>
    </xf>
    <xf borderId="0" fillId="9" fontId="1" numFmtId="0" xfId="0" applyAlignment="1" applyFont="1">
      <alignment vertical="bottom"/>
    </xf>
    <xf borderId="0" fillId="9" fontId="1" numFmtId="164" xfId="0" applyAlignment="1" applyFont="1" applyNumberFormat="1">
      <alignment horizontal="right" vertical="bottom"/>
    </xf>
    <xf borderId="0" fillId="10" fontId="1" numFmtId="0" xfId="0" applyAlignment="1" applyFill="1" applyFont="1">
      <alignment vertical="bottom"/>
    </xf>
    <xf borderId="0" fillId="10" fontId="3" numFmtId="0" xfId="0" applyAlignment="1" applyFont="1">
      <alignment vertical="bottom"/>
    </xf>
    <xf borderId="0" fillId="10" fontId="1" numFmtId="0" xfId="0" applyAlignment="1" applyFont="1">
      <alignment horizontal="right" vertical="bottom"/>
    </xf>
    <xf borderId="0" fillId="3" fontId="3" numFmtId="0" xfId="0" applyAlignment="1" applyFont="1">
      <alignment horizontal="center" vertical="bottom"/>
    </xf>
    <xf borderId="0" fillId="4" fontId="3" numFmtId="0" xfId="0" applyAlignment="1" applyFont="1">
      <alignment horizontal="center" vertical="bottom"/>
    </xf>
    <xf borderId="0" fillId="4" fontId="3" numFmtId="164" xfId="0" applyAlignment="1" applyFont="1" applyNumberFormat="1">
      <alignment horizontal="right" vertical="bottom"/>
    </xf>
    <xf borderId="0" fillId="3" fontId="3" numFmtId="0" xfId="0" applyAlignment="1" applyFont="1">
      <alignment horizontal="right" vertical="bottom"/>
    </xf>
    <xf borderId="0" fillId="4" fontId="3" numFmtId="0" xfId="0" applyAlignment="1" applyFont="1">
      <alignment horizontal="right" vertical="bottom"/>
    </xf>
    <xf borderId="1" fillId="2" fontId="1" numFmtId="164" xfId="0" applyAlignment="1" applyBorder="1" applyFont="1" applyNumberFormat="1">
      <alignment horizontal="right" vertical="bottom"/>
    </xf>
    <xf borderId="0" fillId="3" fontId="3" numFmtId="1" xfId="0" applyAlignment="1" applyFont="1" applyNumberFormat="1">
      <alignment horizontal="right" vertical="bottom"/>
    </xf>
    <xf borderId="0" fillId="4" fontId="3" numFmtId="1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Susan's Shopping List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chemeClr val="accent4"/>
              </a:solidFill>
              <a:ln cmpd="sng">
                <a:solidFill>
                  <a:srgbClr val="000000"/>
                </a:solidFill>
              </a:ln>
            </c:spPr>
          </c:dPt>
          <c:dPt>
            <c:idx val="2"/>
            <c:spPr>
              <a:solidFill>
                <a:schemeClr val="accent2"/>
              </a:solidFill>
              <a:ln cmpd="sng">
                <a:solidFill>
                  <a:srgbClr val="000000"/>
                </a:solidFill>
              </a:ln>
            </c:spPr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'School Shopping'!$F$19:$I$19</c:f>
            </c:strRef>
          </c:cat>
          <c:val>
            <c:numRef>
              <c:f>'School Shopping'!$F$20:$I$20</c:f>
              <c:numCache/>
            </c:numRef>
          </c:val>
        </c:ser>
        <c:axId val="78029808"/>
        <c:axId val="307652721"/>
      </c:barChart>
      <c:catAx>
        <c:axId val="78029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07652721"/>
      </c:catAx>
      <c:valAx>
        <c:axId val="307652721"/>
        <c:scaling>
          <c:orientation val="minMax"/>
          <c:max val="105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802980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Susan's Avg Costs per Year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'Choose From Three Car'!$A$29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chemeClr val="accent4"/>
              </a:solidFill>
              <a:ln cmpd="sng">
                <a:solidFill>
                  <a:srgbClr val="000000"/>
                </a:solidFill>
              </a:ln>
            </c:spPr>
          </c:dPt>
          <c:dPt>
            <c:idx val="2"/>
            <c:spPr>
              <a:solidFill>
                <a:schemeClr val="accent2"/>
              </a:solidFill>
              <a:ln cmpd="sng">
                <a:solidFill>
                  <a:srgbClr val="000000"/>
                </a:solidFill>
              </a:ln>
            </c:spPr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'Choose From Three Car'!$B$28:$D$28</c:f>
            </c:strRef>
          </c:cat>
          <c:val>
            <c:numRef>
              <c:f>'Choose From Three Car'!$B$29:$D$29</c:f>
              <c:numCache/>
            </c:numRef>
          </c:val>
        </c:ser>
        <c:axId val="1361347868"/>
        <c:axId val="628782749"/>
      </c:barChart>
      <c:catAx>
        <c:axId val="13613478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28782749"/>
      </c:catAx>
      <c:valAx>
        <c:axId val="6287827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6134786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Tim's Avg Costs per Year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'Choose From Three Car'!$F$29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chemeClr val="accent4"/>
              </a:solidFill>
              <a:ln cmpd="sng">
                <a:solidFill>
                  <a:srgbClr val="000000"/>
                </a:solidFill>
              </a:ln>
            </c:spPr>
          </c:dPt>
          <c:dPt>
            <c:idx val="2"/>
            <c:spPr>
              <a:solidFill>
                <a:schemeClr val="accent2"/>
              </a:solidFill>
              <a:ln cmpd="sng">
                <a:solidFill>
                  <a:srgbClr val="000000"/>
                </a:solidFill>
              </a:ln>
            </c:spPr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'Choose From Three Car'!$G$28:$I$28</c:f>
            </c:strRef>
          </c:cat>
          <c:val>
            <c:numRef>
              <c:f>'Choose From Three Car'!$G$29:$I$29</c:f>
              <c:numCache/>
            </c:numRef>
          </c:val>
        </c:ser>
        <c:axId val="501229533"/>
        <c:axId val="972655073"/>
      </c:barChart>
      <c:catAx>
        <c:axId val="5012295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72655073"/>
      </c:catAx>
      <c:valAx>
        <c:axId val="97265507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0122953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Tim's Shopping List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1"/>
            <c:spPr>
              <a:solidFill>
                <a:schemeClr val="accent4"/>
              </a:solidFill>
              <a:ln cmpd="sng">
                <a:solidFill>
                  <a:srgbClr val="000000"/>
                </a:solidFill>
              </a:ln>
            </c:spPr>
          </c:dPt>
          <c:dPt>
            <c:idx val="2"/>
            <c:spPr>
              <a:solidFill>
                <a:schemeClr val="accent2"/>
              </a:solidFill>
              <a:ln cmpd="sng">
                <a:solidFill>
                  <a:srgbClr val="000000"/>
                </a:solidFill>
              </a:ln>
            </c:spPr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'School Shopping'!$K$19:$N$19</c:f>
            </c:strRef>
          </c:cat>
          <c:val>
            <c:numRef>
              <c:f>'School Shopping'!$K$20:$N$20</c:f>
              <c:numCache/>
            </c:numRef>
          </c:val>
        </c:ser>
        <c:axId val="516127195"/>
        <c:axId val="667798418"/>
      </c:barChart>
      <c:catAx>
        <c:axId val="5161271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67798418"/>
      </c:catAx>
      <c:valAx>
        <c:axId val="667798418"/>
        <c:scaling>
          <c:orientation val="minMax"/>
          <c:max val="86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1612719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First Year Total Prise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'Cat or Dog'!$A$21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chemeClr val="accent4"/>
              </a:solidFill>
              <a:ln cmpd="sng">
                <a:solidFill>
                  <a:srgbClr val="000000"/>
                </a:solidFill>
              </a:ln>
            </c:spPr>
          </c:dPt>
          <c:dPt>
            <c:idx val="1"/>
            <c:spPr>
              <a:solidFill>
                <a:schemeClr val="accent2"/>
              </a:solidFill>
              <a:ln cmpd="sng">
                <a:solidFill>
                  <a:srgbClr val="000000"/>
                </a:solidFill>
              </a:ln>
            </c:spPr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'Cat or Dog'!$B$20:$C$20</c:f>
            </c:strRef>
          </c:cat>
          <c:val>
            <c:numRef>
              <c:f>'Cat or Dog'!$B$21:$C$21</c:f>
              <c:numCache/>
            </c:numRef>
          </c:val>
        </c:ser>
        <c:axId val="1945518949"/>
        <c:axId val="1510199076"/>
      </c:barChart>
      <c:catAx>
        <c:axId val="194551894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10199076"/>
      </c:catAx>
      <c:valAx>
        <c:axId val="1510199076"/>
        <c:scaling>
          <c:orientation val="minMax"/>
          <c:max val="66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Yealy Costs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4551894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Total Prise for Susan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'Three Vacation'!$F$3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chemeClr val="accent4"/>
              </a:solidFill>
              <a:ln cmpd="sng">
                <a:solidFill>
                  <a:srgbClr val="000000"/>
                </a:solidFill>
              </a:ln>
            </c:spPr>
          </c:dPt>
          <c:dPt>
            <c:idx val="2"/>
            <c:spPr>
              <a:solidFill>
                <a:schemeClr val="accent2"/>
              </a:solidFill>
              <a:ln cmpd="sng">
                <a:solidFill>
                  <a:srgbClr val="000000"/>
                </a:solidFill>
              </a:ln>
            </c:spPr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'Three Vacation'!$G$2:$I$2</c:f>
            </c:strRef>
          </c:cat>
          <c:val>
            <c:numRef>
              <c:f>'Three Vacation'!$G$3:$I$3</c:f>
              <c:numCache/>
            </c:numRef>
          </c:val>
        </c:ser>
        <c:axId val="1030920956"/>
        <c:axId val="426217"/>
      </c:barChart>
      <c:catAx>
        <c:axId val="10309209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26217"/>
      </c:catAx>
      <c:valAx>
        <c:axId val="426217"/>
        <c:scaling>
          <c:orientation val="minMax"/>
          <c:max val="186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3092095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Total Prise for Tim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'Three Vacation'!$F$22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chemeClr val="accent2"/>
              </a:solidFill>
              <a:ln cmpd="sng">
                <a:solidFill>
                  <a:srgbClr val="000000"/>
                </a:solidFill>
              </a:ln>
            </c:spPr>
          </c:dPt>
          <c:dPt>
            <c:idx val="2"/>
            <c:spPr>
              <a:solidFill>
                <a:schemeClr val="accent4"/>
              </a:solidFill>
              <a:ln cmpd="sng">
                <a:solidFill>
                  <a:srgbClr val="000000"/>
                </a:solidFill>
              </a:ln>
            </c:spPr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'Three Vacation'!$G$21:$I$21</c:f>
            </c:strRef>
          </c:cat>
          <c:val>
            <c:numRef>
              <c:f>'Three Vacation'!$G$22:$I$22</c:f>
              <c:numCache/>
            </c:numRef>
          </c:val>
        </c:ser>
        <c:axId val="1874704137"/>
        <c:axId val="574022068"/>
      </c:barChart>
      <c:catAx>
        <c:axId val="18747041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74022068"/>
      </c:catAx>
      <c:valAx>
        <c:axId val="574022068"/>
        <c:scaling>
          <c:orientation val="minMax"/>
          <c:max val="37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7470413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Total Cost a Susan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'Crear Up The Printer Confusion'!$A$21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chemeClr val="accent2"/>
              </a:solidFill>
              <a:ln cmpd="sng">
                <a:solidFill>
                  <a:srgbClr val="000000"/>
                </a:solidFill>
              </a:ln>
            </c:spPr>
          </c:dPt>
          <c:dPt>
            <c:idx val="2"/>
            <c:spPr>
              <a:solidFill>
                <a:schemeClr val="accent4"/>
              </a:solidFill>
              <a:ln cmpd="sng">
                <a:solidFill>
                  <a:srgbClr val="000000"/>
                </a:solidFill>
              </a:ln>
            </c:spPr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'Crear Up The Printer Confusion'!$B$20:$D$20</c:f>
            </c:strRef>
          </c:cat>
          <c:val>
            <c:numRef>
              <c:f>'Crear Up The Printer Confusion'!$B$21:$D$21</c:f>
              <c:numCache/>
            </c:numRef>
          </c:val>
        </c:ser>
        <c:axId val="199489305"/>
        <c:axId val="136694211"/>
      </c:barChart>
      <c:catAx>
        <c:axId val="19948930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6694211"/>
      </c:catAx>
      <c:valAx>
        <c:axId val="136694211"/>
        <c:scaling>
          <c:orientation val="minMax"/>
          <c:max val="155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948930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Total Cost for Tim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'Crear Up The Printer Confusion'!$F$21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chemeClr val="accent2"/>
              </a:solidFill>
              <a:ln cmpd="sng">
                <a:solidFill>
                  <a:srgbClr val="000000"/>
                </a:solidFill>
              </a:ln>
            </c:spPr>
          </c:dPt>
          <c:dPt>
            <c:idx val="2"/>
            <c:spPr>
              <a:solidFill>
                <a:schemeClr val="accent4"/>
              </a:solidFill>
              <a:ln cmpd="sng">
                <a:solidFill>
                  <a:srgbClr val="000000"/>
                </a:solidFill>
              </a:ln>
            </c:spPr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'Crear Up The Printer Confusion'!$G$20:$I$20</c:f>
            </c:strRef>
          </c:cat>
          <c:val>
            <c:numRef>
              <c:f>'Crear Up The Printer Confusion'!$G$21:$I$21</c:f>
              <c:numCache/>
            </c:numRef>
          </c:val>
        </c:ser>
        <c:axId val="1196434619"/>
        <c:axId val="58649443"/>
      </c:barChart>
      <c:catAx>
        <c:axId val="11964346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8649443"/>
      </c:catAx>
      <c:valAx>
        <c:axId val="58649443"/>
        <c:scaling>
          <c:orientation val="minMax"/>
          <c:max val="52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9643461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Tim's Total Costs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'Untangle The Cell Phone Bill'!$A$16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chemeClr val="accent2"/>
              </a:solidFill>
              <a:ln cmpd="sng">
                <a:solidFill>
                  <a:srgbClr val="000000"/>
                </a:solidFill>
              </a:ln>
            </c:spPr>
          </c:dPt>
          <c:dPt>
            <c:idx val="2"/>
            <c:spPr>
              <a:solidFill>
                <a:schemeClr val="accent4"/>
              </a:solidFill>
              <a:ln cmpd="sng">
                <a:solidFill>
                  <a:srgbClr val="000000"/>
                </a:solidFill>
              </a:ln>
            </c:spPr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'Untangle The Cell Phone Bill'!$B$15:$D$15</c:f>
            </c:strRef>
          </c:cat>
          <c:val>
            <c:numRef>
              <c:f>'Untangle The Cell Phone Bill'!$B$16:$D$16</c:f>
              <c:numCache/>
            </c:numRef>
          </c:val>
        </c:ser>
        <c:axId val="719116277"/>
        <c:axId val="1422331228"/>
      </c:barChart>
      <c:catAx>
        <c:axId val="71911627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22331228"/>
      </c:catAx>
      <c:valAx>
        <c:axId val="1422331228"/>
        <c:scaling>
          <c:orientation val="minMax"/>
          <c:max val="142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1911627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Susan's Total Costs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'Untangle The Cell Phone Bill'!$F$16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chemeClr val="accent2"/>
              </a:solidFill>
              <a:ln cmpd="sng">
                <a:solidFill>
                  <a:srgbClr val="000000"/>
                </a:solidFill>
              </a:ln>
            </c:spPr>
          </c:dPt>
          <c:dPt>
            <c:idx val="2"/>
            <c:spPr>
              <a:solidFill>
                <a:schemeClr val="accent4"/>
              </a:solidFill>
              <a:ln cmpd="sng">
                <a:solidFill>
                  <a:srgbClr val="000000"/>
                </a:solidFill>
              </a:ln>
            </c:spPr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'Untangle The Cell Phone Bill'!$G$15:$I$15</c:f>
            </c:strRef>
          </c:cat>
          <c:val>
            <c:numRef>
              <c:f>'Untangle The Cell Phone Bill'!$G$16:$I$16</c:f>
              <c:numCache/>
            </c:numRef>
          </c:val>
        </c:ser>
        <c:axId val="1412496911"/>
        <c:axId val="1886311449"/>
      </c:barChart>
      <c:catAx>
        <c:axId val="14124969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86311449"/>
      </c:catAx>
      <c:valAx>
        <c:axId val="1886311449"/>
        <c:scaling>
          <c:orientation val="minMax"/>
          <c:max val="242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1249691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923925</xdr:colOff>
      <xdr:row>20</xdr:row>
      <xdr:rowOff>95250</xdr:rowOff>
    </xdr:from>
    <xdr:ext cx="3867150" cy="2371725"/>
    <xdr:graphicFrame>
      <xdr:nvGraphicFramePr>
        <xdr:cNvPr id="1" name="Chart 1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9</xdr:col>
      <xdr:colOff>952500</xdr:colOff>
      <xdr:row>20</xdr:row>
      <xdr:rowOff>95250</xdr:rowOff>
    </xdr:from>
    <xdr:ext cx="3638550" cy="2371725"/>
    <xdr:graphicFrame>
      <xdr:nvGraphicFramePr>
        <xdr:cNvPr id="2" name="Chart 2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933450</xdr:colOff>
      <xdr:row>3</xdr:row>
      <xdr:rowOff>161925</xdr:rowOff>
    </xdr:from>
    <xdr:ext cx="5819775" cy="3609975"/>
    <xdr:graphicFrame>
      <xdr:nvGraphicFramePr>
        <xdr:cNvPr id="3" name="Chart 3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295275</xdr:colOff>
      <xdr:row>3</xdr:row>
      <xdr:rowOff>171450</xdr:rowOff>
    </xdr:from>
    <xdr:ext cx="4638675" cy="2886075"/>
    <xdr:graphicFrame>
      <xdr:nvGraphicFramePr>
        <xdr:cNvPr id="4" name="Chart 4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295275</xdr:colOff>
      <xdr:row>22</xdr:row>
      <xdr:rowOff>104775</xdr:rowOff>
    </xdr:from>
    <xdr:ext cx="4638675" cy="2571750"/>
    <xdr:graphicFrame>
      <xdr:nvGraphicFramePr>
        <xdr:cNvPr id="5" name="Chart 5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21</xdr:row>
      <xdr:rowOff>133350</xdr:rowOff>
    </xdr:from>
    <xdr:ext cx="4371975" cy="2609850"/>
    <xdr:graphicFrame>
      <xdr:nvGraphicFramePr>
        <xdr:cNvPr id="6" name="Chart 6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933450</xdr:colOff>
      <xdr:row>21</xdr:row>
      <xdr:rowOff>133350</xdr:rowOff>
    </xdr:from>
    <xdr:ext cx="4371975" cy="2609850"/>
    <xdr:graphicFrame>
      <xdr:nvGraphicFramePr>
        <xdr:cNvPr id="7" name="Chart 7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16</xdr:row>
      <xdr:rowOff>152400</xdr:rowOff>
    </xdr:from>
    <xdr:ext cx="4124325" cy="2552700"/>
    <xdr:graphicFrame>
      <xdr:nvGraphicFramePr>
        <xdr:cNvPr id="8" name="Chart 8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923925</xdr:colOff>
      <xdr:row>16</xdr:row>
      <xdr:rowOff>152400</xdr:rowOff>
    </xdr:from>
    <xdr:ext cx="4124325" cy="2552700"/>
    <xdr:graphicFrame>
      <xdr:nvGraphicFramePr>
        <xdr:cNvPr id="9" name="Chart 9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29</xdr:row>
      <xdr:rowOff>190500</xdr:rowOff>
    </xdr:from>
    <xdr:ext cx="4867275" cy="3009900"/>
    <xdr:graphicFrame>
      <xdr:nvGraphicFramePr>
        <xdr:cNvPr id="10" name="Chart 10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0</xdr:colOff>
      <xdr:row>29</xdr:row>
      <xdr:rowOff>190500</xdr:rowOff>
    </xdr:from>
    <xdr:ext cx="4867275" cy="3009900"/>
    <xdr:graphicFrame>
      <xdr:nvGraphicFramePr>
        <xdr:cNvPr id="11" name="Chart 11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2" max="12" width="9.88"/>
    <col customWidth="1" min="17" max="17" width="11.63"/>
  </cols>
  <sheetData>
    <row r="1">
      <c r="A1" s="1"/>
      <c r="B1" s="2" t="s">
        <v>0</v>
      </c>
    </row>
    <row r="2">
      <c r="A2" s="1"/>
      <c r="B2" s="3" t="s">
        <v>1</v>
      </c>
      <c r="C2" s="3" t="s">
        <v>2</v>
      </c>
      <c r="D2" s="3" t="s">
        <v>3</v>
      </c>
      <c r="E2" s="1"/>
      <c r="F2" s="4" t="s">
        <v>4</v>
      </c>
      <c r="G2" s="5" t="s">
        <v>1</v>
      </c>
      <c r="H2" s="5" t="s">
        <v>2</v>
      </c>
      <c r="I2" s="5" t="s">
        <v>3</v>
      </c>
      <c r="J2" s="6"/>
      <c r="K2" s="7" t="s">
        <v>5</v>
      </c>
      <c r="L2" s="8" t="s">
        <v>1</v>
      </c>
      <c r="M2" s="8" t="s">
        <v>2</v>
      </c>
      <c r="N2" s="8" t="s">
        <v>3</v>
      </c>
    </row>
    <row r="3">
      <c r="A3" s="9" t="s">
        <v>6</v>
      </c>
      <c r="B3" s="10">
        <v>0.5</v>
      </c>
      <c r="C3" s="10">
        <v>0.4</v>
      </c>
      <c r="D3" s="10">
        <v>1.4</v>
      </c>
      <c r="E3" s="1"/>
      <c r="F3" s="11">
        <v>3.0</v>
      </c>
      <c r="G3" s="12">
        <f t="shared" ref="G3:I3" si="1">$F3*B3</f>
        <v>1.5</v>
      </c>
      <c r="H3" s="12">
        <f t="shared" si="1"/>
        <v>1.2</v>
      </c>
      <c r="I3" s="12">
        <f t="shared" si="1"/>
        <v>4.2</v>
      </c>
      <c r="J3" s="13"/>
      <c r="K3" s="14">
        <v>5.0</v>
      </c>
      <c r="L3" s="15">
        <f t="shared" ref="L3:N3" si="2">$K3*B3</f>
        <v>2.5</v>
      </c>
      <c r="M3" s="15">
        <f t="shared" si="2"/>
        <v>2</v>
      </c>
      <c r="N3" s="15">
        <f t="shared" si="2"/>
        <v>7</v>
      </c>
    </row>
    <row r="4">
      <c r="A4" s="9" t="s">
        <v>7</v>
      </c>
      <c r="B4" s="10">
        <v>28.0</v>
      </c>
      <c r="C4" s="10">
        <v>33.0</v>
      </c>
      <c r="D4" s="10">
        <v>31.0</v>
      </c>
      <c r="E4" s="1"/>
      <c r="F4" s="11">
        <v>1.0</v>
      </c>
      <c r="G4" s="12">
        <f t="shared" ref="G4:I4" si="3">$F4*B4</f>
        <v>28</v>
      </c>
      <c r="H4" s="12">
        <f t="shared" si="3"/>
        <v>33</v>
      </c>
      <c r="I4" s="12">
        <f t="shared" si="3"/>
        <v>31</v>
      </c>
      <c r="J4" s="13"/>
      <c r="K4" s="14">
        <v>1.0</v>
      </c>
      <c r="L4" s="15">
        <f t="shared" ref="L4:N4" si="4">$K4*B4</f>
        <v>28</v>
      </c>
      <c r="M4" s="15">
        <f t="shared" si="4"/>
        <v>33</v>
      </c>
      <c r="N4" s="15">
        <f t="shared" si="4"/>
        <v>31</v>
      </c>
    </row>
    <row r="5">
      <c r="A5" s="9" t="s">
        <v>8</v>
      </c>
      <c r="B5" s="10">
        <v>1.8</v>
      </c>
      <c r="C5" s="10">
        <v>1.0</v>
      </c>
      <c r="D5" s="10">
        <v>2.0</v>
      </c>
      <c r="E5" s="1"/>
      <c r="F5" s="11">
        <v>7.0</v>
      </c>
      <c r="G5" s="12">
        <f t="shared" ref="G5:I5" si="5">$F5*B5</f>
        <v>12.6</v>
      </c>
      <c r="H5" s="12">
        <f t="shared" si="5"/>
        <v>7</v>
      </c>
      <c r="I5" s="12">
        <f t="shared" si="5"/>
        <v>14</v>
      </c>
      <c r="J5" s="13"/>
      <c r="K5" s="14">
        <v>4.0</v>
      </c>
      <c r="L5" s="15">
        <f t="shared" ref="L5:N5" si="6">$K5*B5</f>
        <v>7.2</v>
      </c>
      <c r="M5" s="15">
        <f t="shared" si="6"/>
        <v>4</v>
      </c>
      <c r="N5" s="15">
        <f t="shared" si="6"/>
        <v>8</v>
      </c>
    </row>
    <row r="6">
      <c r="A6" s="9" t="s">
        <v>9</v>
      </c>
      <c r="B6" s="10">
        <v>1.2</v>
      </c>
      <c r="C6" s="10">
        <v>0.8</v>
      </c>
      <c r="D6" s="10">
        <v>1.5</v>
      </c>
      <c r="E6" s="1"/>
      <c r="F6" s="11">
        <v>1.0</v>
      </c>
      <c r="G6" s="12">
        <f t="shared" ref="G6:I6" si="7">$F6*B6</f>
        <v>1.2</v>
      </c>
      <c r="H6" s="12">
        <f t="shared" si="7"/>
        <v>0.8</v>
      </c>
      <c r="I6" s="12">
        <f t="shared" si="7"/>
        <v>1.5</v>
      </c>
      <c r="J6" s="13"/>
      <c r="K6" s="14">
        <v>2.0</v>
      </c>
      <c r="L6" s="15">
        <f t="shared" ref="L6:N6" si="8">$K6*B6</f>
        <v>2.4</v>
      </c>
      <c r="M6" s="15">
        <f t="shared" si="8"/>
        <v>1.6</v>
      </c>
      <c r="N6" s="15">
        <f t="shared" si="8"/>
        <v>3</v>
      </c>
    </row>
    <row r="7">
      <c r="A7" s="9" t="s">
        <v>10</v>
      </c>
      <c r="B7" s="10">
        <v>2.4</v>
      </c>
      <c r="C7" s="10">
        <v>1.4</v>
      </c>
      <c r="D7" s="10">
        <v>2.4</v>
      </c>
      <c r="E7" s="1"/>
      <c r="F7" s="11">
        <v>2.0</v>
      </c>
      <c r="G7" s="12">
        <f t="shared" ref="G7:I7" si="9">$F7*B7</f>
        <v>4.8</v>
      </c>
      <c r="H7" s="12">
        <f t="shared" si="9"/>
        <v>2.8</v>
      </c>
      <c r="I7" s="12">
        <f t="shared" si="9"/>
        <v>4.8</v>
      </c>
      <c r="J7" s="13"/>
      <c r="K7" s="14">
        <v>2.0</v>
      </c>
      <c r="L7" s="15">
        <f t="shared" ref="L7:N7" si="10">$K7*B7</f>
        <v>4.8</v>
      </c>
      <c r="M7" s="15">
        <f t="shared" si="10"/>
        <v>2.8</v>
      </c>
      <c r="N7" s="15">
        <f t="shared" si="10"/>
        <v>4.8</v>
      </c>
    </row>
    <row r="8">
      <c r="A8" s="9" t="s">
        <v>11</v>
      </c>
      <c r="B8" s="10">
        <v>0.9</v>
      </c>
      <c r="C8" s="10">
        <v>0.2</v>
      </c>
      <c r="D8" s="10">
        <v>0.8</v>
      </c>
      <c r="E8" s="1"/>
      <c r="F8" s="11">
        <v>2.0</v>
      </c>
      <c r="G8" s="12">
        <f t="shared" ref="G8:I8" si="11">$F8*B8</f>
        <v>1.8</v>
      </c>
      <c r="H8" s="12">
        <f t="shared" si="11"/>
        <v>0.4</v>
      </c>
      <c r="I8" s="12">
        <f t="shared" si="11"/>
        <v>1.6</v>
      </c>
      <c r="J8" s="13"/>
      <c r="K8" s="14">
        <v>2.0</v>
      </c>
      <c r="L8" s="15">
        <f t="shared" ref="L8:N8" si="12">$K8*B8</f>
        <v>1.8</v>
      </c>
      <c r="M8" s="15">
        <f t="shared" si="12"/>
        <v>0.4</v>
      </c>
      <c r="N8" s="15">
        <f t="shared" si="12"/>
        <v>1.6</v>
      </c>
    </row>
    <row r="9">
      <c r="A9" s="9" t="s">
        <v>12</v>
      </c>
      <c r="B9" s="10">
        <v>0.99</v>
      </c>
      <c r="C9" s="10">
        <v>0.59</v>
      </c>
      <c r="D9" s="10">
        <v>2.59</v>
      </c>
      <c r="E9" s="1"/>
      <c r="F9" s="11">
        <v>1.0</v>
      </c>
      <c r="G9" s="12">
        <f t="shared" ref="G9:I9" si="13">$F9*B9</f>
        <v>0.99</v>
      </c>
      <c r="H9" s="12">
        <f t="shared" si="13"/>
        <v>0.59</v>
      </c>
      <c r="I9" s="12">
        <f t="shared" si="13"/>
        <v>2.59</v>
      </c>
      <c r="J9" s="13"/>
      <c r="K9" s="14">
        <v>1.0</v>
      </c>
      <c r="L9" s="15">
        <f t="shared" ref="L9:N9" si="14">$K9*B9</f>
        <v>0.99</v>
      </c>
      <c r="M9" s="15">
        <f t="shared" si="14"/>
        <v>0.59</v>
      </c>
      <c r="N9" s="15">
        <f t="shared" si="14"/>
        <v>2.59</v>
      </c>
    </row>
    <row r="10">
      <c r="A10" s="9" t="s">
        <v>13</v>
      </c>
      <c r="B10" s="10">
        <v>1.25</v>
      </c>
      <c r="C10" s="10">
        <v>3.25</v>
      </c>
      <c r="D10" s="10">
        <v>2.15</v>
      </c>
      <c r="E10" s="1"/>
      <c r="F10" s="11">
        <v>4.0</v>
      </c>
      <c r="G10" s="12">
        <f t="shared" ref="G10:I10" si="15">$F10*B10</f>
        <v>5</v>
      </c>
      <c r="H10" s="12">
        <f t="shared" si="15"/>
        <v>13</v>
      </c>
      <c r="I10" s="12">
        <f t="shared" si="15"/>
        <v>8.6</v>
      </c>
      <c r="J10" s="13"/>
      <c r="K10" s="14">
        <v>1.0</v>
      </c>
      <c r="L10" s="15">
        <f t="shared" ref="L10:N10" si="16">$K10*B10</f>
        <v>1.25</v>
      </c>
      <c r="M10" s="15">
        <f t="shared" si="16"/>
        <v>3.25</v>
      </c>
      <c r="N10" s="15">
        <f t="shared" si="16"/>
        <v>2.15</v>
      </c>
    </row>
    <row r="11">
      <c r="A11" s="9" t="s">
        <v>14</v>
      </c>
      <c r="B11" s="10">
        <v>9.5</v>
      </c>
      <c r="C11" s="10">
        <v>14.0</v>
      </c>
      <c r="D11" s="10">
        <v>13.0</v>
      </c>
      <c r="E11" s="1"/>
      <c r="F11" s="11">
        <v>1.0</v>
      </c>
      <c r="G11" s="12">
        <f t="shared" ref="G11:I11" si="17">$F11*B11</f>
        <v>9.5</v>
      </c>
      <c r="H11" s="12">
        <f t="shared" si="17"/>
        <v>14</v>
      </c>
      <c r="I11" s="12">
        <f t="shared" si="17"/>
        <v>13</v>
      </c>
      <c r="J11" s="13"/>
      <c r="K11" s="14">
        <v>1.0</v>
      </c>
      <c r="L11" s="15">
        <f t="shared" ref="L11:N11" si="18">$K11*B11</f>
        <v>9.5</v>
      </c>
      <c r="M11" s="15">
        <f t="shared" si="18"/>
        <v>14</v>
      </c>
      <c r="N11" s="15">
        <f t="shared" si="18"/>
        <v>13</v>
      </c>
    </row>
    <row r="12">
      <c r="A12" s="9" t="s">
        <v>15</v>
      </c>
      <c r="B12" s="10">
        <v>4.55</v>
      </c>
      <c r="C12" s="10">
        <v>2.55</v>
      </c>
      <c r="D12" s="10">
        <v>6.0</v>
      </c>
      <c r="E12" s="1"/>
      <c r="F12" s="11">
        <v>1.0</v>
      </c>
      <c r="G12" s="12">
        <f t="shared" ref="G12:I12" si="19">$F12*B12</f>
        <v>4.55</v>
      </c>
      <c r="H12" s="12">
        <f t="shared" si="19"/>
        <v>2.55</v>
      </c>
      <c r="I12" s="12">
        <f t="shared" si="19"/>
        <v>6</v>
      </c>
      <c r="J12" s="13"/>
      <c r="K12" s="14">
        <v>1.0</v>
      </c>
      <c r="L12" s="15">
        <f t="shared" ref="L12:N12" si="20">$K12*B12</f>
        <v>4.55</v>
      </c>
      <c r="M12" s="15">
        <f t="shared" si="20"/>
        <v>2.55</v>
      </c>
      <c r="N12" s="15">
        <f t="shared" si="20"/>
        <v>6</v>
      </c>
    </row>
    <row r="13">
      <c r="A13" s="9" t="s">
        <v>16</v>
      </c>
      <c r="B13" s="10">
        <v>4.2</v>
      </c>
      <c r="C13" s="10">
        <v>2.2</v>
      </c>
      <c r="D13" s="10">
        <v>3.0</v>
      </c>
      <c r="E13" s="1"/>
      <c r="F13" s="11">
        <v>1.0</v>
      </c>
      <c r="G13" s="12">
        <f t="shared" ref="G13:I13" si="21">$F13*B13</f>
        <v>4.2</v>
      </c>
      <c r="H13" s="12">
        <f t="shared" si="21"/>
        <v>2.2</v>
      </c>
      <c r="I13" s="12">
        <f t="shared" si="21"/>
        <v>3</v>
      </c>
      <c r="J13" s="13"/>
      <c r="K13" s="14">
        <v>0.0</v>
      </c>
      <c r="L13" s="15">
        <f t="shared" ref="L13:N13" si="22">$K13*B13</f>
        <v>0</v>
      </c>
      <c r="M13" s="15">
        <f t="shared" si="22"/>
        <v>0</v>
      </c>
      <c r="N13" s="15">
        <f t="shared" si="22"/>
        <v>0</v>
      </c>
    </row>
    <row r="14">
      <c r="A14" s="9" t="s">
        <v>17</v>
      </c>
      <c r="B14" s="10">
        <v>3.9</v>
      </c>
      <c r="C14" s="10">
        <v>5.0</v>
      </c>
      <c r="D14" s="10">
        <v>8.0</v>
      </c>
      <c r="E14" s="1"/>
      <c r="F14" s="11">
        <v>1.0</v>
      </c>
      <c r="G14" s="12">
        <f t="shared" ref="G14:I14" si="23">$F14*B14</f>
        <v>3.9</v>
      </c>
      <c r="H14" s="12">
        <f t="shared" si="23"/>
        <v>5</v>
      </c>
      <c r="I14" s="12">
        <f t="shared" si="23"/>
        <v>8</v>
      </c>
      <c r="J14" s="13"/>
      <c r="K14" s="14">
        <v>0.0</v>
      </c>
      <c r="L14" s="15">
        <f t="shared" ref="L14:N14" si="24">$K14*B14</f>
        <v>0</v>
      </c>
      <c r="M14" s="15">
        <f t="shared" si="24"/>
        <v>0</v>
      </c>
      <c r="N14" s="15">
        <f t="shared" si="24"/>
        <v>0</v>
      </c>
    </row>
    <row r="15">
      <c r="A15" s="9" t="s">
        <v>18</v>
      </c>
      <c r="B15" s="10">
        <v>1.0</v>
      </c>
      <c r="C15" s="10">
        <v>2.0</v>
      </c>
      <c r="D15" s="10">
        <v>1.0</v>
      </c>
      <c r="E15" s="1"/>
      <c r="F15" s="11">
        <v>1.0</v>
      </c>
      <c r="G15" s="12">
        <f t="shared" ref="G15:I15" si="25">$F15*B15</f>
        <v>1</v>
      </c>
      <c r="H15" s="12">
        <f t="shared" si="25"/>
        <v>2</v>
      </c>
      <c r="I15" s="12">
        <f t="shared" si="25"/>
        <v>1</v>
      </c>
      <c r="J15" s="13"/>
      <c r="K15" s="14">
        <v>0.0</v>
      </c>
      <c r="L15" s="15">
        <f t="shared" ref="L15:N15" si="26">$K15*B15</f>
        <v>0</v>
      </c>
      <c r="M15" s="15">
        <f t="shared" si="26"/>
        <v>0</v>
      </c>
      <c r="N15" s="15">
        <f t="shared" si="26"/>
        <v>0</v>
      </c>
    </row>
    <row r="16">
      <c r="A16" s="9" t="s">
        <v>19</v>
      </c>
      <c r="B16" s="10">
        <v>1.75</v>
      </c>
      <c r="C16" s="10">
        <v>2.0</v>
      </c>
      <c r="D16" s="10">
        <v>1.0</v>
      </c>
      <c r="E16" s="1"/>
      <c r="F16" s="11">
        <v>1.0</v>
      </c>
      <c r="G16" s="12">
        <f t="shared" ref="G16:I16" si="27">$F16*B16</f>
        <v>1.75</v>
      </c>
      <c r="H16" s="12">
        <f t="shared" si="27"/>
        <v>2</v>
      </c>
      <c r="I16" s="12">
        <f t="shared" si="27"/>
        <v>1</v>
      </c>
      <c r="J16" s="13"/>
      <c r="K16" s="14">
        <v>0.0</v>
      </c>
      <c r="L16" s="15">
        <f t="shared" ref="L16:N16" si="28">$K16*B16</f>
        <v>0</v>
      </c>
      <c r="M16" s="15">
        <f t="shared" si="28"/>
        <v>0</v>
      </c>
      <c r="N16" s="15">
        <f t="shared" si="28"/>
        <v>0</v>
      </c>
    </row>
    <row r="17">
      <c r="A17" s="9" t="s">
        <v>20</v>
      </c>
      <c r="B17" s="10">
        <v>2.0</v>
      </c>
      <c r="C17" s="10">
        <v>1.0</v>
      </c>
      <c r="D17" s="10">
        <v>3.0</v>
      </c>
      <c r="E17" s="1"/>
      <c r="F17" s="11">
        <v>1.0</v>
      </c>
      <c r="G17" s="12">
        <f t="shared" ref="G17:I17" si="29">$F17*B17</f>
        <v>2</v>
      </c>
      <c r="H17" s="12">
        <f t="shared" si="29"/>
        <v>1</v>
      </c>
      <c r="I17" s="12">
        <f t="shared" si="29"/>
        <v>3</v>
      </c>
      <c r="J17" s="13"/>
      <c r="K17" s="14">
        <v>2.0</v>
      </c>
      <c r="L17" s="15">
        <f t="shared" ref="L17:N17" si="30">$K17*B17</f>
        <v>4</v>
      </c>
      <c r="M17" s="15">
        <f t="shared" si="30"/>
        <v>2</v>
      </c>
      <c r="N17" s="15">
        <f t="shared" si="30"/>
        <v>6</v>
      </c>
    </row>
    <row r="18">
      <c r="A18" s="1"/>
      <c r="B18" s="1"/>
      <c r="C18" s="1"/>
      <c r="D18" s="1"/>
      <c r="E18" s="1"/>
      <c r="F18" s="1"/>
      <c r="G18" s="1"/>
      <c r="H18" s="1"/>
      <c r="I18" s="1"/>
      <c r="J18" s="16"/>
      <c r="K18" s="1"/>
      <c r="L18" s="1"/>
      <c r="M18" s="1"/>
      <c r="N18" s="1"/>
    </row>
    <row r="19">
      <c r="A19" s="1"/>
      <c r="B19" s="1"/>
      <c r="C19" s="1"/>
      <c r="D19" s="1"/>
      <c r="E19" s="1"/>
      <c r="F19" s="17"/>
      <c r="G19" s="17" t="s">
        <v>1</v>
      </c>
      <c r="H19" s="17" t="s">
        <v>2</v>
      </c>
      <c r="I19" s="17" t="s">
        <v>3</v>
      </c>
      <c r="J19" s="16"/>
      <c r="K19" s="17"/>
      <c r="L19" s="17" t="s">
        <v>1</v>
      </c>
      <c r="M19" s="17" t="s">
        <v>2</v>
      </c>
      <c r="N19" s="17" t="s">
        <v>3</v>
      </c>
    </row>
    <row r="20">
      <c r="A20" s="1"/>
      <c r="B20" s="1"/>
      <c r="C20" s="1"/>
      <c r="D20" s="1"/>
      <c r="E20" s="1"/>
      <c r="F20" s="18" t="s">
        <v>21</v>
      </c>
      <c r="G20" s="19">
        <f t="shared" ref="G20:I20" si="31">SUM(G3:G17)</f>
        <v>82.79</v>
      </c>
      <c r="H20" s="19">
        <f t="shared" si="31"/>
        <v>87.54</v>
      </c>
      <c r="I20" s="19">
        <f t="shared" si="31"/>
        <v>103.29</v>
      </c>
      <c r="J20" s="6"/>
      <c r="K20" s="20" t="s">
        <v>21</v>
      </c>
      <c r="L20" s="19">
        <f t="shared" ref="L20:N20" si="32">SUM(L3:L17)</f>
        <v>66.99</v>
      </c>
      <c r="M20" s="19">
        <f t="shared" si="32"/>
        <v>66.19</v>
      </c>
      <c r="N20" s="19">
        <f t="shared" si="32"/>
        <v>85.14</v>
      </c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</row>
    <row r="2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</row>
  </sheetData>
  <mergeCells count="1">
    <mergeCell ref="B1:N1"/>
  </mergeCells>
  <conditionalFormatting sqref="G20:I20">
    <cfRule type="colorScale" priority="1">
      <colorScale>
        <cfvo type="min"/>
        <cfvo type="formula" val="88"/>
        <cfvo type="max"/>
        <color rgb="FF34A853"/>
        <color rgb="FF4285F4"/>
        <color rgb="FFEA4335"/>
      </colorScale>
    </cfRule>
  </conditionalFormatting>
  <conditionalFormatting sqref="L20:N20">
    <cfRule type="colorScale" priority="2">
      <colorScale>
        <cfvo type="min"/>
        <cfvo type="formula" val="67"/>
        <cfvo type="max"/>
        <color rgb="FF34A853"/>
        <color rgb="FF4285F4"/>
        <color rgb="FFEA4335"/>
      </colorScale>
    </cfRule>
  </conditionalFormatting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1" t="s">
        <v>22</v>
      </c>
    </row>
    <row r="2">
      <c r="A2" s="1"/>
      <c r="B2" s="1"/>
      <c r="C2" s="1"/>
    </row>
    <row r="3">
      <c r="A3" s="1"/>
      <c r="B3" s="1"/>
      <c r="C3" s="1"/>
    </row>
    <row r="4">
      <c r="A4" s="1"/>
      <c r="B4" s="1"/>
      <c r="C4" s="1"/>
    </row>
    <row r="5">
      <c r="A5" s="4" t="s">
        <v>23</v>
      </c>
      <c r="B5" s="4" t="s">
        <v>24</v>
      </c>
      <c r="C5" s="4" t="s">
        <v>25</v>
      </c>
    </row>
    <row r="6">
      <c r="A6" s="22" t="s">
        <v>26</v>
      </c>
      <c r="B6" s="12">
        <v>90.0</v>
      </c>
      <c r="C6" s="12">
        <v>50.0</v>
      </c>
    </row>
    <row r="7">
      <c r="A7" s="5" t="s">
        <v>27</v>
      </c>
      <c r="B7" s="12">
        <v>2.0</v>
      </c>
      <c r="C7" s="12">
        <v>2.5</v>
      </c>
    </row>
    <row r="8">
      <c r="A8" s="5" t="s">
        <v>28</v>
      </c>
      <c r="B8" s="12">
        <v>4.5</v>
      </c>
      <c r="C8" s="12">
        <v>5.5</v>
      </c>
    </row>
    <row r="9">
      <c r="A9" s="5" t="s">
        <v>29</v>
      </c>
      <c r="B9" s="12">
        <v>7.0</v>
      </c>
      <c r="C9" s="12">
        <v>7.0</v>
      </c>
    </row>
    <row r="10">
      <c r="A10" s="5" t="s">
        <v>30</v>
      </c>
      <c r="B10" s="12">
        <v>0.0</v>
      </c>
      <c r="C10" s="12">
        <v>3.0</v>
      </c>
    </row>
    <row r="11">
      <c r="A11" s="4" t="s">
        <v>31</v>
      </c>
      <c r="B11" s="23">
        <f t="shared" ref="B11:C11" si="1">SUM(B4:B10)</f>
        <v>103.5</v>
      </c>
      <c r="C11" s="23">
        <f t="shared" si="1"/>
        <v>68</v>
      </c>
    </row>
    <row r="12">
      <c r="A12" s="1"/>
      <c r="B12" s="24"/>
      <c r="C12" s="1"/>
    </row>
    <row r="13">
      <c r="A13" s="25" t="s">
        <v>32</v>
      </c>
      <c r="B13" s="25" t="s">
        <v>24</v>
      </c>
      <c r="C13" s="25" t="s">
        <v>25</v>
      </c>
    </row>
    <row r="14">
      <c r="A14" s="26" t="s">
        <v>33</v>
      </c>
      <c r="B14" s="27">
        <v>11.0</v>
      </c>
      <c r="C14" s="27">
        <v>21.0</v>
      </c>
    </row>
    <row r="15">
      <c r="A15" s="26" t="s">
        <v>34</v>
      </c>
      <c r="B15" s="27">
        <v>8.0</v>
      </c>
      <c r="C15" s="27">
        <v>0.0</v>
      </c>
    </row>
    <row r="16">
      <c r="A16" s="26" t="s">
        <v>35</v>
      </c>
      <c r="B16" s="27">
        <v>0.0</v>
      </c>
      <c r="C16" s="27">
        <v>3.0</v>
      </c>
    </row>
    <row r="17">
      <c r="A17" s="25" t="s">
        <v>36</v>
      </c>
      <c r="B17" s="28">
        <f t="shared" ref="B17:C17" si="2">SUM(B14:B16)</f>
        <v>19</v>
      </c>
      <c r="C17" s="28">
        <f t="shared" si="2"/>
        <v>24</v>
      </c>
    </row>
    <row r="18">
      <c r="A18" s="25" t="s">
        <v>37</v>
      </c>
      <c r="B18" s="28">
        <f t="shared" ref="B18:C18" si="3">2*B17</f>
        <v>38</v>
      </c>
      <c r="C18" s="28">
        <f t="shared" si="3"/>
        <v>48</v>
      </c>
    </row>
    <row r="19">
      <c r="A19" s="1"/>
      <c r="B19" s="1"/>
      <c r="C19" s="1"/>
    </row>
    <row r="20">
      <c r="A20" s="29"/>
      <c r="B20" s="20" t="s">
        <v>24</v>
      </c>
      <c r="C20" s="20" t="s">
        <v>25</v>
      </c>
    </row>
    <row r="21">
      <c r="A21" s="20" t="s">
        <v>38</v>
      </c>
      <c r="B21" s="30">
        <f t="shared" ref="B21:C21" si="4">B11+12*B18</f>
        <v>559.5</v>
      </c>
      <c r="C21" s="30">
        <f t="shared" si="4"/>
        <v>644</v>
      </c>
    </row>
  </sheetData>
  <mergeCells count="1">
    <mergeCell ref="A1:C1"/>
  </mergeCells>
  <conditionalFormatting sqref="B21:C21">
    <cfRule type="colorScale" priority="1">
      <colorScale>
        <cfvo type="min"/>
        <cfvo type="max"/>
        <color rgb="FF57BB8A"/>
        <color rgb="FFEA4335"/>
      </colorScale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5"/>
    <col customWidth="1" min="3" max="3" width="17.5"/>
    <col customWidth="1" min="4" max="4" width="18.75"/>
    <col customWidth="1" min="6" max="6" width="17.38"/>
    <col customWidth="1" min="7" max="7" width="13.88"/>
    <col customWidth="1" min="8" max="8" width="17.5"/>
    <col customWidth="1" min="9" max="9" width="18.75"/>
  </cols>
  <sheetData>
    <row r="1">
      <c r="A1" s="21" t="s">
        <v>39</v>
      </c>
    </row>
    <row r="2">
      <c r="A2" s="1"/>
      <c r="B2" s="3" t="s">
        <v>40</v>
      </c>
      <c r="C2" s="3" t="s">
        <v>41</v>
      </c>
      <c r="D2" s="31" t="s">
        <v>42</v>
      </c>
      <c r="E2" s="1"/>
      <c r="F2" s="29"/>
      <c r="G2" s="20" t="s">
        <v>40</v>
      </c>
      <c r="H2" s="20" t="s">
        <v>41</v>
      </c>
      <c r="I2" s="20" t="s">
        <v>42</v>
      </c>
    </row>
    <row r="3">
      <c r="A3" s="26" t="s">
        <v>43</v>
      </c>
      <c r="B3" s="27">
        <v>350.0</v>
      </c>
      <c r="C3" s="27">
        <v>100.0</v>
      </c>
      <c r="D3" s="27">
        <v>280.0</v>
      </c>
      <c r="E3" s="1"/>
      <c r="F3" s="20" t="s">
        <v>44</v>
      </c>
      <c r="G3" s="30">
        <f t="shared" ref="G3:I3" si="1">B14*$B$28+B17*$C$28+B20*$C$28*$B$28+B23*$D$28</f>
        <v>1810</v>
      </c>
      <c r="H3" s="30">
        <f t="shared" si="1"/>
        <v>1828</v>
      </c>
      <c r="I3" s="30">
        <f t="shared" si="1"/>
        <v>1854</v>
      </c>
    </row>
    <row r="4">
      <c r="A4" s="25" t="s">
        <v>45</v>
      </c>
      <c r="B4" s="32"/>
      <c r="C4" s="32"/>
      <c r="D4" s="32"/>
      <c r="E4" s="1"/>
      <c r="F4" s="1"/>
      <c r="G4" s="1"/>
      <c r="H4" s="1"/>
      <c r="I4" s="1"/>
    </row>
    <row r="5">
      <c r="A5" s="26" t="s">
        <v>46</v>
      </c>
      <c r="B5" s="27">
        <v>555.0</v>
      </c>
      <c r="C5" s="27">
        <v>0.0</v>
      </c>
      <c r="D5" s="27">
        <v>0.0</v>
      </c>
      <c r="E5" s="1"/>
      <c r="F5" s="1"/>
      <c r="G5" s="1"/>
      <c r="H5" s="1"/>
      <c r="I5" s="1"/>
    </row>
    <row r="6">
      <c r="A6" s="26" t="s">
        <v>47</v>
      </c>
      <c r="B6" s="27">
        <v>0.0</v>
      </c>
      <c r="C6" s="27">
        <v>99.0</v>
      </c>
      <c r="D6" s="27">
        <v>0.0</v>
      </c>
      <c r="E6" s="1"/>
      <c r="F6" s="1"/>
      <c r="G6" s="1"/>
      <c r="H6" s="1"/>
      <c r="I6" s="1"/>
    </row>
    <row r="7">
      <c r="A7" s="26" t="s">
        <v>48</v>
      </c>
      <c r="B7" s="27">
        <v>0.0</v>
      </c>
      <c r="C7" s="27">
        <v>95.0</v>
      </c>
      <c r="D7" s="27">
        <v>0.0</v>
      </c>
      <c r="E7" s="1"/>
      <c r="F7" s="1"/>
      <c r="G7" s="1"/>
      <c r="H7" s="1"/>
      <c r="I7" s="1"/>
    </row>
    <row r="8">
      <c r="A8" s="26" t="s">
        <v>49</v>
      </c>
      <c r="B8" s="27">
        <v>0.0</v>
      </c>
      <c r="C8" s="27">
        <v>85.0</v>
      </c>
      <c r="D8" s="27">
        <v>0.0</v>
      </c>
      <c r="E8" s="1"/>
      <c r="F8" s="1"/>
      <c r="G8" s="1"/>
      <c r="H8" s="1"/>
      <c r="I8" s="1"/>
    </row>
    <row r="9">
      <c r="A9" s="26" t="s">
        <v>50</v>
      </c>
      <c r="B9" s="27">
        <v>0.0</v>
      </c>
      <c r="C9" s="27">
        <v>85.0</v>
      </c>
      <c r="D9" s="27">
        <v>0.0</v>
      </c>
      <c r="E9" s="1"/>
      <c r="F9" s="1"/>
      <c r="G9" s="1"/>
      <c r="H9" s="1"/>
      <c r="I9" s="1"/>
    </row>
    <row r="10">
      <c r="A10" s="26" t="s">
        <v>51</v>
      </c>
      <c r="B10" s="27">
        <v>0.0</v>
      </c>
      <c r="C10" s="27">
        <v>0.0</v>
      </c>
      <c r="D10" s="27">
        <v>18.0</v>
      </c>
      <c r="E10" s="1"/>
      <c r="F10" s="1"/>
      <c r="G10" s="1"/>
      <c r="H10" s="1"/>
      <c r="I10" s="1"/>
    </row>
    <row r="11">
      <c r="A11" s="26" t="s">
        <v>52</v>
      </c>
      <c r="B11" s="27">
        <v>0.0</v>
      </c>
      <c r="C11" s="27">
        <v>0.0</v>
      </c>
      <c r="D11" s="27">
        <v>25.0</v>
      </c>
      <c r="E11" s="1"/>
      <c r="F11" s="1"/>
      <c r="G11" s="1"/>
      <c r="H11" s="1"/>
      <c r="I11" s="1"/>
    </row>
    <row r="12">
      <c r="A12" s="26" t="s">
        <v>53</v>
      </c>
      <c r="B12" s="27">
        <v>0.0</v>
      </c>
      <c r="C12" s="27">
        <v>0.0</v>
      </c>
      <c r="D12" s="27">
        <v>15.0</v>
      </c>
      <c r="E12" s="1"/>
      <c r="F12" s="1"/>
      <c r="G12" s="1"/>
      <c r="H12" s="1"/>
      <c r="I12" s="1"/>
    </row>
    <row r="13">
      <c r="A13" s="26" t="s">
        <v>54</v>
      </c>
      <c r="B13" s="27">
        <v>0.0</v>
      </c>
      <c r="C13" s="27">
        <v>0.0</v>
      </c>
      <c r="D13" s="27">
        <v>9.0</v>
      </c>
      <c r="E13" s="1"/>
      <c r="F13" s="1"/>
      <c r="G13" s="1"/>
      <c r="H13" s="1"/>
      <c r="I13" s="1"/>
    </row>
    <row r="14">
      <c r="A14" s="25" t="s">
        <v>55</v>
      </c>
      <c r="B14" s="27">
        <f t="shared" ref="B14:D14" si="2">SUM(B3:B13)</f>
        <v>905</v>
      </c>
      <c r="C14" s="27">
        <f t="shared" si="2"/>
        <v>464</v>
      </c>
      <c r="D14" s="27">
        <f t="shared" si="2"/>
        <v>347</v>
      </c>
      <c r="E14" s="1"/>
      <c r="F14" s="1"/>
      <c r="G14" s="1"/>
      <c r="H14" s="1"/>
      <c r="I14" s="1"/>
    </row>
    <row r="15">
      <c r="A15" s="1"/>
      <c r="B15" s="1"/>
      <c r="C15" s="1"/>
      <c r="D15" s="1"/>
      <c r="E15" s="1"/>
      <c r="F15" s="1"/>
      <c r="G15" s="1"/>
      <c r="H15" s="1"/>
      <c r="I15" s="1"/>
    </row>
    <row r="16">
      <c r="A16" s="33" t="s">
        <v>56</v>
      </c>
      <c r="B16" s="34"/>
      <c r="C16" s="34"/>
      <c r="D16" s="34"/>
      <c r="E16" s="1"/>
      <c r="F16" s="1"/>
      <c r="G16" s="1"/>
      <c r="H16" s="1"/>
      <c r="I16" s="1"/>
    </row>
    <row r="17">
      <c r="A17" s="34" t="s">
        <v>57</v>
      </c>
      <c r="B17" s="35">
        <v>0.0</v>
      </c>
      <c r="C17" s="35">
        <v>0.0</v>
      </c>
      <c r="D17" s="35">
        <v>40.0</v>
      </c>
      <c r="E17" s="1"/>
      <c r="F17" s="1"/>
      <c r="G17" s="1"/>
      <c r="H17" s="1"/>
      <c r="I17" s="1"/>
    </row>
    <row r="18">
      <c r="A18" s="16"/>
      <c r="B18" s="36"/>
      <c r="C18" s="36"/>
      <c r="D18" s="36"/>
      <c r="E18" s="1"/>
      <c r="F18" s="1"/>
      <c r="G18" s="1"/>
      <c r="H18" s="1"/>
      <c r="I18" s="1"/>
    </row>
    <row r="19">
      <c r="A19" s="37" t="s">
        <v>58</v>
      </c>
      <c r="B19" s="38"/>
      <c r="C19" s="38"/>
      <c r="D19" s="38"/>
      <c r="E19" s="1"/>
      <c r="F19" s="1"/>
      <c r="G19" s="1"/>
      <c r="H19" s="1"/>
      <c r="I19" s="1"/>
    </row>
    <row r="20">
      <c r="A20" s="39" t="s">
        <v>33</v>
      </c>
      <c r="B20" s="40">
        <v>0.0</v>
      </c>
      <c r="C20" s="40">
        <v>50.0</v>
      </c>
      <c r="D20" s="40">
        <v>50.0</v>
      </c>
      <c r="E20" s="1"/>
      <c r="F20" s="1"/>
      <c r="G20" s="1"/>
      <c r="H20" s="1"/>
      <c r="I20" s="1"/>
    </row>
    <row r="21">
      <c r="A21" s="1"/>
      <c r="B21" s="24"/>
      <c r="C21" s="24"/>
      <c r="D21" s="24"/>
      <c r="E21" s="1"/>
      <c r="F21" s="29"/>
      <c r="G21" s="20" t="s">
        <v>40</v>
      </c>
      <c r="H21" s="20" t="s">
        <v>41</v>
      </c>
      <c r="I21" s="20" t="s">
        <v>42</v>
      </c>
    </row>
    <row r="22">
      <c r="A22" s="41" t="s">
        <v>59</v>
      </c>
      <c r="B22" s="42"/>
      <c r="C22" s="42"/>
      <c r="D22" s="42"/>
      <c r="E22" s="1"/>
      <c r="F22" s="20" t="s">
        <v>60</v>
      </c>
      <c r="G22" s="30">
        <f t="shared" ref="G22:I22" si="3">B14*$B$29+B17*$C$29+B20*$C$29*$B$29+B23*$D$29</f>
        <v>3620</v>
      </c>
      <c r="H22" s="30">
        <f t="shared" si="3"/>
        <v>3156</v>
      </c>
      <c r="I22" s="30">
        <f t="shared" si="3"/>
        <v>2948</v>
      </c>
    </row>
    <row r="23">
      <c r="A23" s="43" t="s">
        <v>61</v>
      </c>
      <c r="B23" s="44">
        <v>0.0</v>
      </c>
      <c r="C23" s="44">
        <v>100.0</v>
      </c>
      <c r="D23" s="44">
        <v>120.0</v>
      </c>
      <c r="E23" s="1"/>
      <c r="F23" s="1"/>
      <c r="G23" s="1"/>
      <c r="H23" s="1"/>
      <c r="I23" s="1"/>
    </row>
    <row r="24">
      <c r="A24" s="1"/>
      <c r="B24" s="1"/>
      <c r="C24" s="1"/>
      <c r="D24" s="1"/>
      <c r="E24" s="1"/>
      <c r="F24" s="1"/>
      <c r="G24" s="1"/>
      <c r="H24" s="1"/>
      <c r="I24" s="1"/>
    </row>
    <row r="25">
      <c r="A25" s="1"/>
      <c r="B25" s="1"/>
      <c r="C25" s="1"/>
      <c r="D25" s="1"/>
      <c r="E25" s="1"/>
      <c r="F25" s="1"/>
      <c r="G25" s="1"/>
      <c r="H25" s="1"/>
      <c r="I25" s="1"/>
    </row>
    <row r="26">
      <c r="A26" s="1"/>
      <c r="B26" s="1"/>
      <c r="C26" s="1"/>
      <c r="D26" s="1"/>
      <c r="E26" s="1"/>
      <c r="F26" s="1"/>
      <c r="G26" s="1"/>
      <c r="H26" s="1"/>
      <c r="I26" s="1"/>
    </row>
    <row r="27">
      <c r="A27" s="45"/>
      <c r="B27" s="46" t="s">
        <v>62</v>
      </c>
      <c r="C27" s="46" t="s">
        <v>63</v>
      </c>
      <c r="D27" s="46" t="s">
        <v>64</v>
      </c>
      <c r="E27" s="1"/>
      <c r="F27" s="1"/>
      <c r="G27" s="1"/>
      <c r="H27" s="1"/>
      <c r="I27" s="1"/>
    </row>
    <row r="28">
      <c r="A28" s="46" t="s">
        <v>4</v>
      </c>
      <c r="B28" s="47">
        <v>2.0</v>
      </c>
      <c r="C28" s="47">
        <v>4.0</v>
      </c>
      <c r="D28" s="47">
        <v>5.0</v>
      </c>
      <c r="E28" s="1"/>
      <c r="F28" s="1"/>
      <c r="G28" s="1"/>
      <c r="H28" s="1"/>
      <c r="I28" s="1"/>
    </row>
    <row r="29">
      <c r="A29" s="46" t="s">
        <v>5</v>
      </c>
      <c r="B29" s="47">
        <v>4.0</v>
      </c>
      <c r="C29" s="47">
        <v>4.0</v>
      </c>
      <c r="D29" s="47">
        <v>5.0</v>
      </c>
      <c r="E29" s="1"/>
      <c r="F29" s="1"/>
      <c r="G29" s="1"/>
      <c r="H29" s="1"/>
      <c r="I29" s="1"/>
    </row>
  </sheetData>
  <mergeCells count="1">
    <mergeCell ref="A1:I1"/>
  </mergeCells>
  <conditionalFormatting sqref="G3:I3">
    <cfRule type="colorScale" priority="1">
      <colorScale>
        <cfvo type="min"/>
        <cfvo type="formula" val="1828"/>
        <cfvo type="max"/>
        <color rgb="FF34A853"/>
        <color rgb="FF4285F4"/>
        <color rgb="FFEA4335"/>
      </colorScale>
    </cfRule>
  </conditionalFormatting>
  <conditionalFormatting sqref="G22:I22">
    <cfRule type="colorScale" priority="2">
      <colorScale>
        <cfvo type="min"/>
        <cfvo type="formula" val="3156"/>
        <cfvo type="max"/>
        <color rgb="FF34A853"/>
        <color rgb="FF4285F4"/>
        <color rgb="FFEA4335"/>
      </colorScale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75"/>
    <col customWidth="1" min="6" max="6" width="19.13"/>
  </cols>
  <sheetData>
    <row r="1">
      <c r="A1" s="21" t="s">
        <v>65</v>
      </c>
    </row>
    <row r="2">
      <c r="A2" s="48" t="s">
        <v>4</v>
      </c>
      <c r="E2" s="1"/>
      <c r="F2" s="49" t="s">
        <v>5</v>
      </c>
    </row>
    <row r="3">
      <c r="A3" s="5"/>
      <c r="B3" s="4" t="s">
        <v>66</v>
      </c>
      <c r="C3" s="4" t="s">
        <v>67</v>
      </c>
      <c r="D3" s="4" t="s">
        <v>68</v>
      </c>
      <c r="E3" s="1"/>
      <c r="F3" s="8"/>
      <c r="G3" s="7" t="s">
        <v>66</v>
      </c>
      <c r="H3" s="7" t="s">
        <v>67</v>
      </c>
      <c r="I3" s="7" t="s">
        <v>68</v>
      </c>
    </row>
    <row r="4">
      <c r="A4" s="4" t="s">
        <v>69</v>
      </c>
      <c r="B4" s="23">
        <v>29.0</v>
      </c>
      <c r="C4" s="23">
        <v>149.0</v>
      </c>
      <c r="D4" s="23">
        <v>549.0</v>
      </c>
      <c r="E4" s="1"/>
      <c r="F4" s="7" t="s">
        <v>69</v>
      </c>
      <c r="G4" s="50">
        <v>29.0</v>
      </c>
      <c r="H4" s="50">
        <v>149.0</v>
      </c>
      <c r="I4" s="50">
        <v>549.0</v>
      </c>
    </row>
    <row r="5">
      <c r="A5" s="5"/>
      <c r="B5" s="5"/>
      <c r="C5" s="5"/>
      <c r="D5" s="5"/>
      <c r="E5" s="1"/>
      <c r="F5" s="8"/>
      <c r="G5" s="8"/>
      <c r="H5" s="8"/>
      <c r="I5" s="8"/>
    </row>
    <row r="6">
      <c r="A6" s="5" t="s">
        <v>70</v>
      </c>
      <c r="B6" s="11">
        <v>200.0</v>
      </c>
      <c r="C6" s="11">
        <v>1000.0</v>
      </c>
      <c r="D6" s="11">
        <v>11000.0</v>
      </c>
      <c r="E6" s="1"/>
      <c r="F6" s="8" t="s">
        <v>70</v>
      </c>
      <c r="G6" s="14">
        <v>200.0</v>
      </c>
      <c r="H6" s="14">
        <v>1000.0</v>
      </c>
      <c r="I6" s="14">
        <v>11000.0</v>
      </c>
    </row>
    <row r="7">
      <c r="A7" s="5" t="s">
        <v>71</v>
      </c>
      <c r="B7" s="12">
        <v>40.0</v>
      </c>
      <c r="C7" s="12">
        <v>90.0</v>
      </c>
      <c r="D7" s="12">
        <v>370.0</v>
      </c>
      <c r="E7" s="1"/>
      <c r="F7" s="8" t="s">
        <v>71</v>
      </c>
      <c r="G7" s="15">
        <v>40.0</v>
      </c>
      <c r="H7" s="15">
        <v>90.0</v>
      </c>
      <c r="I7" s="15">
        <v>370.0</v>
      </c>
    </row>
    <row r="8">
      <c r="A8" s="4" t="s">
        <v>72</v>
      </c>
      <c r="B8" s="23">
        <f t="shared" ref="B8:D8" si="1">B7/B6</f>
        <v>0.2</v>
      </c>
      <c r="C8" s="23">
        <f t="shared" si="1"/>
        <v>0.09</v>
      </c>
      <c r="D8" s="23">
        <f t="shared" si="1"/>
        <v>0.03363636364</v>
      </c>
      <c r="E8" s="1"/>
      <c r="F8" s="7" t="s">
        <v>72</v>
      </c>
      <c r="G8" s="50">
        <f t="shared" ref="G8:I8" si="2">G7/G6</f>
        <v>0.2</v>
      </c>
      <c r="H8" s="50">
        <f t="shared" si="2"/>
        <v>0.09</v>
      </c>
      <c r="I8" s="50">
        <f t="shared" si="2"/>
        <v>0.03363636364</v>
      </c>
    </row>
    <row r="9">
      <c r="A9" s="5"/>
      <c r="B9" s="5"/>
      <c r="C9" s="5"/>
      <c r="D9" s="5"/>
      <c r="E9" s="1"/>
      <c r="F9" s="8"/>
      <c r="G9" s="8"/>
      <c r="H9" s="8"/>
      <c r="I9" s="8"/>
    </row>
    <row r="10">
      <c r="A10" s="5" t="s">
        <v>73</v>
      </c>
      <c r="B10" s="11">
        <v>15.0</v>
      </c>
      <c r="C10" s="5"/>
      <c r="D10" s="5"/>
      <c r="E10" s="1"/>
      <c r="F10" s="8" t="s">
        <v>73</v>
      </c>
      <c r="G10" s="14">
        <v>500.0</v>
      </c>
      <c r="H10" s="8"/>
      <c r="I10" s="8"/>
    </row>
    <row r="11">
      <c r="A11" s="5" t="s">
        <v>74</v>
      </c>
      <c r="B11" s="11">
        <v>5.0</v>
      </c>
      <c r="C11" s="5"/>
      <c r="D11" s="5"/>
      <c r="E11" s="1"/>
      <c r="F11" s="8" t="s">
        <v>74</v>
      </c>
      <c r="G11" s="14">
        <v>5.0</v>
      </c>
      <c r="H11" s="8"/>
      <c r="I11" s="8"/>
    </row>
    <row r="12">
      <c r="A12" s="5" t="s">
        <v>75</v>
      </c>
      <c r="B12" s="11">
        <v>50.0</v>
      </c>
      <c r="C12" s="5"/>
      <c r="D12" s="5"/>
      <c r="E12" s="1"/>
      <c r="F12" s="8" t="s">
        <v>75</v>
      </c>
      <c r="G12" s="14">
        <v>50.0</v>
      </c>
      <c r="H12" s="8"/>
      <c r="I12" s="8"/>
    </row>
    <row r="13">
      <c r="A13" s="4" t="s">
        <v>76</v>
      </c>
      <c r="B13" s="51">
        <f>B10*B11*B12</f>
        <v>3750</v>
      </c>
      <c r="C13" s="5"/>
      <c r="D13" s="5"/>
      <c r="E13" s="1"/>
      <c r="F13" s="7" t="s">
        <v>76</v>
      </c>
      <c r="G13" s="52">
        <f>G10*G11*G12</f>
        <v>125000</v>
      </c>
      <c r="H13" s="8"/>
      <c r="I13" s="8"/>
    </row>
    <row r="14">
      <c r="A14" s="5"/>
      <c r="B14" s="5"/>
      <c r="C14" s="5"/>
      <c r="D14" s="5"/>
      <c r="E14" s="1"/>
      <c r="F14" s="8"/>
      <c r="G14" s="8"/>
      <c r="H14" s="8"/>
      <c r="I14" s="8"/>
    </row>
    <row r="15">
      <c r="A15" s="4" t="s">
        <v>77</v>
      </c>
      <c r="B15" s="23">
        <f t="shared" ref="B15:D15" si="3">B8*$B$13</f>
        <v>750</v>
      </c>
      <c r="C15" s="23">
        <f t="shared" si="3"/>
        <v>337.5</v>
      </c>
      <c r="D15" s="23">
        <f t="shared" si="3"/>
        <v>126.1363636</v>
      </c>
      <c r="E15" s="1"/>
      <c r="F15" s="7" t="s">
        <v>77</v>
      </c>
      <c r="G15" s="50">
        <f t="shared" ref="G15:I15" si="4">G8*$G$13</f>
        <v>25000</v>
      </c>
      <c r="H15" s="50">
        <f t="shared" si="4"/>
        <v>11250</v>
      </c>
      <c r="I15" s="50">
        <f t="shared" si="4"/>
        <v>4204.545455</v>
      </c>
    </row>
    <row r="16">
      <c r="A16" s="5" t="s">
        <v>78</v>
      </c>
      <c r="B16" s="11">
        <v>2.0</v>
      </c>
      <c r="C16" s="11">
        <v>2.0</v>
      </c>
      <c r="D16" s="11">
        <v>2.0</v>
      </c>
      <c r="E16" s="1"/>
      <c r="F16" s="8" t="s">
        <v>78</v>
      </c>
      <c r="G16" s="14">
        <v>2.0</v>
      </c>
      <c r="H16" s="14">
        <v>2.0</v>
      </c>
      <c r="I16" s="14">
        <v>2.0</v>
      </c>
    </row>
    <row r="17">
      <c r="A17" s="5"/>
      <c r="B17" s="5"/>
      <c r="C17" s="5"/>
      <c r="D17" s="5"/>
      <c r="E17" s="1"/>
      <c r="F17" s="8"/>
      <c r="G17" s="8"/>
      <c r="H17" s="8"/>
      <c r="I17" s="8"/>
    </row>
    <row r="18">
      <c r="A18" s="4" t="s">
        <v>79</v>
      </c>
      <c r="B18" s="23">
        <f t="shared" ref="B18:D18" si="5">B15*B16</f>
        <v>1500</v>
      </c>
      <c r="C18" s="23">
        <f t="shared" si="5"/>
        <v>675</v>
      </c>
      <c r="D18" s="23">
        <f t="shared" si="5"/>
        <v>252.2727273</v>
      </c>
      <c r="E18" s="1"/>
      <c r="F18" s="7" t="s">
        <v>79</v>
      </c>
      <c r="G18" s="50">
        <f t="shared" ref="G18:I18" si="6">G15*G16</f>
        <v>50000</v>
      </c>
      <c r="H18" s="50">
        <f t="shared" si="6"/>
        <v>22500</v>
      </c>
      <c r="I18" s="50">
        <f t="shared" si="6"/>
        <v>8409.090909</v>
      </c>
    </row>
    <row r="19">
      <c r="A19" s="1"/>
      <c r="B19" s="1"/>
      <c r="C19" s="1"/>
      <c r="D19" s="1"/>
      <c r="E19" s="1"/>
      <c r="F19" s="1"/>
      <c r="G19" s="1"/>
      <c r="H19" s="1"/>
      <c r="I19" s="1"/>
    </row>
    <row r="20">
      <c r="A20" s="18" t="s">
        <v>4</v>
      </c>
      <c r="B20" s="18" t="s">
        <v>66</v>
      </c>
      <c r="C20" s="18" t="s">
        <v>67</v>
      </c>
      <c r="D20" s="18" t="s">
        <v>68</v>
      </c>
      <c r="E20" s="1"/>
      <c r="F20" s="20" t="s">
        <v>5</v>
      </c>
      <c r="G20" s="20" t="s">
        <v>66</v>
      </c>
      <c r="H20" s="20" t="s">
        <v>67</v>
      </c>
      <c r="I20" s="20" t="s">
        <v>68</v>
      </c>
    </row>
    <row r="21">
      <c r="A21" s="18" t="s">
        <v>80</v>
      </c>
      <c r="B21" s="53">
        <f t="shared" ref="B21:D21" si="7">B18+B4</f>
        <v>1529</v>
      </c>
      <c r="C21" s="53">
        <f t="shared" si="7"/>
        <v>824</v>
      </c>
      <c r="D21" s="53">
        <f t="shared" si="7"/>
        <v>801.2727273</v>
      </c>
      <c r="E21" s="1"/>
      <c r="F21" s="20" t="s">
        <v>80</v>
      </c>
      <c r="G21" s="30">
        <f t="shared" ref="G21:I21" si="8">G18+G4</f>
        <v>50029</v>
      </c>
      <c r="H21" s="30">
        <f t="shared" si="8"/>
        <v>22649</v>
      </c>
      <c r="I21" s="30">
        <f t="shared" si="8"/>
        <v>8958.090909</v>
      </c>
    </row>
  </sheetData>
  <mergeCells count="3">
    <mergeCell ref="A1:I1"/>
    <mergeCell ref="A2:D2"/>
    <mergeCell ref="F2:I2"/>
  </mergeCells>
  <conditionalFormatting sqref="G21:I21">
    <cfRule type="colorScale" priority="1">
      <colorScale>
        <cfvo type="min"/>
        <cfvo type="formula" val="22649"/>
        <cfvo type="max"/>
        <color rgb="FF34A853"/>
        <color rgb="FF4285F4"/>
        <color rgb="FFEA4335"/>
      </colorScale>
    </cfRule>
  </conditionalFormatting>
  <conditionalFormatting sqref="B21:D21">
    <cfRule type="colorScale" priority="2">
      <colorScale>
        <cfvo type="min"/>
        <cfvo type="formula" val="824"/>
        <cfvo type="max"/>
        <color rgb="FF34A853"/>
        <color rgb="FF4285F4"/>
        <color rgb="FFEA4335"/>
      </colorScale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13"/>
    <col customWidth="1" min="6" max="6" width="14.88"/>
  </cols>
  <sheetData>
    <row r="1">
      <c r="A1" s="21" t="s">
        <v>81</v>
      </c>
    </row>
    <row r="2">
      <c r="A2" s="49" t="s">
        <v>5</v>
      </c>
      <c r="E2" s="1"/>
      <c r="F2" s="48" t="s">
        <v>4</v>
      </c>
    </row>
    <row r="3">
      <c r="A3" s="8"/>
      <c r="B3" s="7" t="s">
        <v>82</v>
      </c>
      <c r="C3" s="7" t="s">
        <v>83</v>
      </c>
      <c r="D3" s="7" t="s">
        <v>84</v>
      </c>
      <c r="E3" s="1"/>
      <c r="F3" s="5"/>
      <c r="G3" s="4" t="s">
        <v>82</v>
      </c>
      <c r="H3" s="4" t="s">
        <v>83</v>
      </c>
      <c r="I3" s="4" t="s">
        <v>84</v>
      </c>
    </row>
    <row r="4">
      <c r="A4" s="7" t="s">
        <v>85</v>
      </c>
      <c r="B4" s="8"/>
      <c r="C4" s="8"/>
      <c r="D4" s="8"/>
      <c r="E4" s="1"/>
      <c r="F4" s="4" t="s">
        <v>85</v>
      </c>
      <c r="G4" s="5"/>
      <c r="H4" s="5"/>
      <c r="I4" s="5"/>
    </row>
    <row r="5">
      <c r="A5" s="8" t="s">
        <v>86</v>
      </c>
      <c r="B5" s="15">
        <v>0.0</v>
      </c>
      <c r="C5" s="15">
        <v>500.0</v>
      </c>
      <c r="D5" s="15">
        <v>0.0</v>
      </c>
      <c r="E5" s="1"/>
      <c r="F5" s="5" t="s">
        <v>86</v>
      </c>
      <c r="G5" s="12">
        <v>0.0</v>
      </c>
      <c r="H5" s="12">
        <v>500.0</v>
      </c>
      <c r="I5" s="12">
        <v>0.0</v>
      </c>
    </row>
    <row r="6">
      <c r="A6" s="8"/>
      <c r="B6" s="8"/>
      <c r="C6" s="8"/>
      <c r="D6" s="8"/>
      <c r="E6" s="1"/>
      <c r="F6" s="5"/>
      <c r="G6" s="5"/>
      <c r="H6" s="5"/>
      <c r="I6" s="5"/>
    </row>
    <row r="7">
      <c r="A7" s="7" t="s">
        <v>87</v>
      </c>
      <c r="B7" s="8"/>
      <c r="C7" s="8"/>
      <c r="D7" s="8"/>
      <c r="E7" s="1"/>
      <c r="F7" s="4" t="s">
        <v>87</v>
      </c>
      <c r="G7" s="5"/>
      <c r="H7" s="5"/>
      <c r="I7" s="5"/>
    </row>
    <row r="8">
      <c r="A8" s="8" t="s">
        <v>88</v>
      </c>
      <c r="B8" s="15">
        <v>19.0</v>
      </c>
      <c r="C8" s="15">
        <v>35.0</v>
      </c>
      <c r="D8" s="15">
        <v>55.0</v>
      </c>
      <c r="E8" s="1"/>
      <c r="F8" s="5" t="s">
        <v>88</v>
      </c>
      <c r="G8" s="12">
        <v>19.0</v>
      </c>
      <c r="H8" s="12">
        <v>35.0</v>
      </c>
      <c r="I8" s="12">
        <v>55.0</v>
      </c>
    </row>
    <row r="9">
      <c r="A9" s="8" t="s">
        <v>89</v>
      </c>
      <c r="B9" s="15">
        <v>9.5</v>
      </c>
      <c r="C9" s="15">
        <v>0.0</v>
      </c>
      <c r="D9" s="15">
        <v>0.0</v>
      </c>
      <c r="E9" s="1"/>
      <c r="F9" s="5" t="s">
        <v>89</v>
      </c>
      <c r="G9" s="12">
        <v>9.5</v>
      </c>
      <c r="H9" s="12">
        <v>0.0</v>
      </c>
      <c r="I9" s="12">
        <v>0.0</v>
      </c>
    </row>
    <row r="10">
      <c r="A10" s="8" t="s">
        <v>90</v>
      </c>
      <c r="B10" s="15">
        <v>0.0</v>
      </c>
      <c r="C10" s="15">
        <v>0.0</v>
      </c>
      <c r="D10" s="15">
        <v>0.0</v>
      </c>
      <c r="E10" s="1"/>
      <c r="F10" s="5" t="s">
        <v>91</v>
      </c>
      <c r="G10" s="12">
        <v>40.0</v>
      </c>
      <c r="H10" s="12">
        <v>30.0</v>
      </c>
      <c r="I10" s="12">
        <v>10.0</v>
      </c>
    </row>
    <row r="11">
      <c r="A11" s="8" t="s">
        <v>86</v>
      </c>
      <c r="B11" s="15">
        <v>30.0</v>
      </c>
      <c r="C11" s="15">
        <v>0.0</v>
      </c>
      <c r="D11" s="15">
        <v>0.0</v>
      </c>
      <c r="E11" s="1"/>
      <c r="F11" s="5" t="s">
        <v>86</v>
      </c>
      <c r="G11" s="12">
        <v>30.0</v>
      </c>
      <c r="H11" s="12">
        <v>0.0</v>
      </c>
      <c r="I11" s="12">
        <v>0.0</v>
      </c>
    </row>
    <row r="12">
      <c r="A12" s="8"/>
      <c r="B12" s="8"/>
      <c r="C12" s="8"/>
      <c r="D12" s="8"/>
      <c r="E12" s="1"/>
      <c r="F12" s="5"/>
      <c r="G12" s="5"/>
      <c r="H12" s="5"/>
      <c r="I12" s="5"/>
    </row>
    <row r="13">
      <c r="A13" s="7" t="s">
        <v>92</v>
      </c>
      <c r="B13" s="50">
        <f t="shared" ref="B13:D13" si="1">SUM(B8:B11)</f>
        <v>58.5</v>
      </c>
      <c r="C13" s="50">
        <f t="shared" si="1"/>
        <v>35</v>
      </c>
      <c r="D13" s="50">
        <f t="shared" si="1"/>
        <v>55</v>
      </c>
      <c r="E13" s="1"/>
      <c r="F13" s="4" t="s">
        <v>92</v>
      </c>
      <c r="G13" s="23">
        <f t="shared" ref="G13:I13" si="2">SUM(G8:G11)</f>
        <v>98.5</v>
      </c>
      <c r="H13" s="23">
        <f t="shared" si="2"/>
        <v>65</v>
      </c>
      <c r="I13" s="23">
        <f t="shared" si="2"/>
        <v>65</v>
      </c>
    </row>
    <row r="14">
      <c r="A14" s="1"/>
      <c r="B14" s="1"/>
      <c r="C14" s="1"/>
      <c r="D14" s="1"/>
      <c r="E14" s="1"/>
      <c r="F14" s="1"/>
      <c r="G14" s="1"/>
      <c r="H14" s="1"/>
      <c r="I14" s="1"/>
    </row>
    <row r="15">
      <c r="A15" s="29"/>
      <c r="B15" s="20" t="s">
        <v>82</v>
      </c>
      <c r="C15" s="20" t="s">
        <v>83</v>
      </c>
      <c r="D15" s="20" t="s">
        <v>84</v>
      </c>
      <c r="E15" s="1"/>
      <c r="F15" s="29"/>
      <c r="G15" s="20" t="s">
        <v>82</v>
      </c>
      <c r="H15" s="20" t="s">
        <v>83</v>
      </c>
      <c r="I15" s="20" t="s">
        <v>84</v>
      </c>
    </row>
    <row r="16">
      <c r="A16" s="20" t="s">
        <v>93</v>
      </c>
      <c r="B16" s="30">
        <f t="shared" ref="B16:D16" si="3">B5+24*B13</f>
        <v>1404</v>
      </c>
      <c r="C16" s="30">
        <f t="shared" si="3"/>
        <v>1340</v>
      </c>
      <c r="D16" s="30">
        <f t="shared" si="3"/>
        <v>1320</v>
      </c>
      <c r="E16" s="1"/>
      <c r="F16" s="20" t="s">
        <v>93</v>
      </c>
      <c r="G16" s="30">
        <f t="shared" ref="G16:I16" si="4">G5+24*G13</f>
        <v>2364</v>
      </c>
      <c r="H16" s="30">
        <f t="shared" si="4"/>
        <v>2060</v>
      </c>
      <c r="I16" s="30">
        <f t="shared" si="4"/>
        <v>1560</v>
      </c>
    </row>
  </sheetData>
  <mergeCells count="3">
    <mergeCell ref="A1:I1"/>
    <mergeCell ref="A2:D2"/>
    <mergeCell ref="F2:I2"/>
  </mergeCells>
  <conditionalFormatting sqref="B16:D16">
    <cfRule type="colorScale" priority="1">
      <colorScale>
        <cfvo type="min"/>
        <cfvo type="formula" val="1340"/>
        <cfvo type="max"/>
        <color rgb="FF34A853"/>
        <color rgb="FF4285F4"/>
        <color rgb="FFEA4335"/>
      </colorScale>
    </cfRule>
  </conditionalFormatting>
  <conditionalFormatting sqref="G16:I16">
    <cfRule type="colorScale" priority="2">
      <colorScale>
        <cfvo type="min"/>
        <cfvo type="formula" val="2060"/>
        <cfvo type="max"/>
        <color rgb="FF34A853"/>
        <color rgb="FF4285F4"/>
        <color rgb="FFEA4335"/>
      </colorScale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63"/>
    <col customWidth="1" min="6" max="6" width="26.0"/>
  </cols>
  <sheetData>
    <row r="1">
      <c r="A1" s="21" t="s">
        <v>94</v>
      </c>
    </row>
    <row r="2">
      <c r="A2" s="48" t="s">
        <v>4</v>
      </c>
      <c r="E2" s="1"/>
      <c r="F2" s="49" t="s">
        <v>5</v>
      </c>
    </row>
    <row r="3">
      <c r="A3" s="5"/>
      <c r="B3" s="4" t="s">
        <v>95</v>
      </c>
      <c r="C3" s="4" t="s">
        <v>96</v>
      </c>
      <c r="D3" s="4" t="s">
        <v>97</v>
      </c>
      <c r="E3" s="1"/>
      <c r="F3" s="8"/>
      <c r="G3" s="7" t="s">
        <v>95</v>
      </c>
      <c r="H3" s="7" t="s">
        <v>96</v>
      </c>
      <c r="I3" s="7" t="s">
        <v>97</v>
      </c>
    </row>
    <row r="4">
      <c r="A4" s="4" t="s">
        <v>98</v>
      </c>
      <c r="B4" s="5"/>
      <c r="C4" s="5"/>
      <c r="D4" s="5"/>
      <c r="E4" s="1"/>
      <c r="F4" s="7" t="s">
        <v>98</v>
      </c>
      <c r="G4" s="8"/>
      <c r="H4" s="8"/>
      <c r="I4" s="8"/>
    </row>
    <row r="5">
      <c r="A5" s="5" t="s">
        <v>99</v>
      </c>
      <c r="B5" s="12">
        <v>14500.0</v>
      </c>
      <c r="C5" s="12">
        <v>31000.0</v>
      </c>
      <c r="D5" s="12">
        <v>72000.0</v>
      </c>
      <c r="E5" s="1"/>
      <c r="F5" s="8" t="s">
        <v>99</v>
      </c>
      <c r="G5" s="15">
        <f>14500*1.4</f>
        <v>20300</v>
      </c>
      <c r="H5" s="15">
        <f>31000*1.4</f>
        <v>43400</v>
      </c>
      <c r="I5" s="15">
        <f>72000*1.4</f>
        <v>100800</v>
      </c>
    </row>
    <row r="6">
      <c r="A6" s="5" t="s">
        <v>100</v>
      </c>
      <c r="B6" s="12">
        <v>1450.0</v>
      </c>
      <c r="C6" s="12">
        <v>3100.0</v>
      </c>
      <c r="D6" s="12">
        <v>7200.0</v>
      </c>
      <c r="E6" s="1"/>
      <c r="F6" s="8" t="s">
        <v>100</v>
      </c>
      <c r="G6" s="15">
        <v>1450.0</v>
      </c>
      <c r="H6" s="15">
        <v>3100.0</v>
      </c>
      <c r="I6" s="15">
        <v>7200.0</v>
      </c>
    </row>
    <row r="7">
      <c r="A7" s="5"/>
      <c r="B7" s="5"/>
      <c r="C7" s="5"/>
      <c r="D7" s="5"/>
      <c r="E7" s="1"/>
      <c r="F7" s="8"/>
      <c r="G7" s="8"/>
      <c r="H7" s="8"/>
      <c r="I7" s="8"/>
    </row>
    <row r="8">
      <c r="A8" s="4" t="s">
        <v>101</v>
      </c>
      <c r="B8" s="5"/>
      <c r="C8" s="5"/>
      <c r="D8" s="5"/>
      <c r="E8" s="1"/>
      <c r="F8" s="7" t="s">
        <v>101</v>
      </c>
      <c r="G8" s="8"/>
      <c r="H8" s="8"/>
      <c r="I8" s="8"/>
    </row>
    <row r="9">
      <c r="A9" s="5" t="s">
        <v>102</v>
      </c>
      <c r="B9" s="12">
        <v>1500.0</v>
      </c>
      <c r="C9" s="12">
        <v>2500.0</v>
      </c>
      <c r="D9" s="12">
        <v>3100.0</v>
      </c>
      <c r="E9" s="1"/>
      <c r="F9" s="8" t="s">
        <v>102</v>
      </c>
      <c r="G9" s="15">
        <v>1500.0</v>
      </c>
      <c r="H9" s="15">
        <v>2500.0</v>
      </c>
      <c r="I9" s="15">
        <v>3100.0</v>
      </c>
    </row>
    <row r="10">
      <c r="A10" s="5" t="s">
        <v>103</v>
      </c>
      <c r="B10" s="12">
        <v>210.0</v>
      </c>
      <c r="C10" s="12">
        <v>300.0</v>
      </c>
      <c r="D10" s="12">
        <v>450.0</v>
      </c>
      <c r="E10" s="1"/>
      <c r="F10" s="8" t="s">
        <v>103</v>
      </c>
      <c r="G10" s="15">
        <v>210.0</v>
      </c>
      <c r="H10" s="15">
        <v>300.0</v>
      </c>
      <c r="I10" s="15">
        <v>450.0</v>
      </c>
    </row>
    <row r="11">
      <c r="A11" s="5" t="s">
        <v>104</v>
      </c>
      <c r="B11" s="12">
        <f t="shared" ref="B11:D11" si="1">B14/B15*B16</f>
        <v>3411.428571</v>
      </c>
      <c r="C11" s="12">
        <f t="shared" si="1"/>
        <v>6284.210526</v>
      </c>
      <c r="D11" s="12">
        <f t="shared" si="1"/>
        <v>7023.529412</v>
      </c>
      <c r="E11" s="1"/>
      <c r="F11" s="8" t="s">
        <v>104</v>
      </c>
      <c r="G11" s="15">
        <f t="shared" ref="G11:I11" si="2">G14/G15*G16</f>
        <v>3411.428571</v>
      </c>
      <c r="H11" s="15">
        <f t="shared" si="2"/>
        <v>6284.210526</v>
      </c>
      <c r="I11" s="15">
        <f t="shared" si="2"/>
        <v>7023.529412</v>
      </c>
    </row>
    <row r="12">
      <c r="A12" s="5"/>
      <c r="B12" s="5"/>
      <c r="C12" s="5"/>
      <c r="D12" s="5"/>
      <c r="E12" s="1"/>
      <c r="F12" s="8"/>
      <c r="G12" s="8"/>
      <c r="H12" s="8"/>
      <c r="I12" s="8"/>
    </row>
    <row r="13">
      <c r="A13" s="4" t="s">
        <v>105</v>
      </c>
      <c r="B13" s="5"/>
      <c r="C13" s="5"/>
      <c r="D13" s="5"/>
      <c r="E13" s="1"/>
      <c r="F13" s="7" t="s">
        <v>105</v>
      </c>
      <c r="G13" s="8"/>
      <c r="H13" s="8"/>
      <c r="I13" s="8"/>
    </row>
    <row r="14">
      <c r="A14" s="5" t="s">
        <v>106</v>
      </c>
      <c r="B14" s="11">
        <v>30000.0</v>
      </c>
      <c r="C14" s="11">
        <v>30000.0</v>
      </c>
      <c r="D14" s="11">
        <v>30000.0</v>
      </c>
      <c r="E14" s="1"/>
      <c r="F14" s="8" t="s">
        <v>106</v>
      </c>
      <c r="G14" s="14">
        <v>30000.0</v>
      </c>
      <c r="H14" s="14">
        <v>30000.0</v>
      </c>
      <c r="I14" s="14">
        <v>30000.0</v>
      </c>
    </row>
    <row r="15">
      <c r="A15" s="5" t="s">
        <v>107</v>
      </c>
      <c r="B15" s="11">
        <v>35.0</v>
      </c>
      <c r="C15" s="11">
        <v>19.0</v>
      </c>
      <c r="D15" s="11">
        <v>17.0</v>
      </c>
      <c r="E15" s="1"/>
      <c r="F15" s="8" t="s">
        <v>107</v>
      </c>
      <c r="G15" s="14">
        <v>35.0</v>
      </c>
      <c r="H15" s="14">
        <v>19.0</v>
      </c>
      <c r="I15" s="14">
        <v>17.0</v>
      </c>
    </row>
    <row r="16">
      <c r="A16" s="5" t="s">
        <v>108</v>
      </c>
      <c r="B16" s="12">
        <v>3.98</v>
      </c>
      <c r="C16" s="12">
        <v>3.98</v>
      </c>
      <c r="D16" s="12">
        <v>3.98</v>
      </c>
      <c r="E16" s="1"/>
      <c r="F16" s="8" t="s">
        <v>108</v>
      </c>
      <c r="G16" s="15">
        <v>3.98</v>
      </c>
      <c r="H16" s="15">
        <v>3.98</v>
      </c>
      <c r="I16" s="15">
        <v>3.98</v>
      </c>
    </row>
    <row r="17">
      <c r="A17" s="5"/>
      <c r="B17" s="5"/>
      <c r="C17" s="5"/>
      <c r="D17" s="5"/>
      <c r="E17" s="1"/>
      <c r="F17" s="8"/>
      <c r="G17" s="8"/>
      <c r="H17" s="8"/>
      <c r="I17" s="8"/>
    </row>
    <row r="18">
      <c r="A18" s="4" t="s">
        <v>109</v>
      </c>
      <c r="B18" s="23">
        <f t="shared" ref="B18:D18" si="3">SUM(B9:B11)</f>
        <v>5121.428571</v>
      </c>
      <c r="C18" s="23">
        <f t="shared" si="3"/>
        <v>9084.210526</v>
      </c>
      <c r="D18" s="23">
        <f t="shared" si="3"/>
        <v>10573.52941</v>
      </c>
      <c r="E18" s="1"/>
      <c r="F18" s="7" t="s">
        <v>109</v>
      </c>
      <c r="G18" s="50">
        <f t="shared" ref="G18:I18" si="4">SUM(G9:G11)</f>
        <v>5121.428571</v>
      </c>
      <c r="H18" s="50">
        <f t="shared" si="4"/>
        <v>9084.210526</v>
      </c>
      <c r="I18" s="50">
        <f t="shared" si="4"/>
        <v>10573.52941</v>
      </c>
    </row>
    <row r="19">
      <c r="A19" s="5"/>
      <c r="B19" s="5"/>
      <c r="C19" s="5"/>
      <c r="D19" s="5"/>
      <c r="E19" s="1"/>
      <c r="F19" s="8"/>
      <c r="G19" s="8"/>
      <c r="H19" s="8"/>
      <c r="I19" s="8"/>
    </row>
    <row r="20">
      <c r="A20" s="5" t="s">
        <v>110</v>
      </c>
      <c r="B20" s="11">
        <v>30000.0</v>
      </c>
      <c r="C20" s="11">
        <v>30000.0</v>
      </c>
      <c r="D20" s="11">
        <v>30000.0</v>
      </c>
      <c r="E20" s="1"/>
      <c r="F20" s="8" t="s">
        <v>110</v>
      </c>
      <c r="G20" s="14">
        <v>30000.0</v>
      </c>
      <c r="H20" s="14">
        <v>30000.0</v>
      </c>
      <c r="I20" s="14">
        <v>30000.0</v>
      </c>
    </row>
    <row r="21">
      <c r="A21" s="5" t="s">
        <v>111</v>
      </c>
      <c r="B21" s="11">
        <v>250000.0</v>
      </c>
      <c r="C21" s="11">
        <v>250000.0</v>
      </c>
      <c r="D21" s="11">
        <v>250000.0</v>
      </c>
      <c r="E21" s="1"/>
      <c r="F21" s="8" t="s">
        <v>111</v>
      </c>
      <c r="G21" s="14">
        <v>250000.0</v>
      </c>
      <c r="H21" s="14">
        <v>250000.0</v>
      </c>
      <c r="I21" s="14">
        <v>250000.0</v>
      </c>
    </row>
    <row r="22">
      <c r="A22" s="4" t="s">
        <v>112</v>
      </c>
      <c r="B22" s="54">
        <f t="shared" ref="B22:D22" si="5">B21/B20</f>
        <v>8.333333333</v>
      </c>
      <c r="C22" s="54">
        <f t="shared" si="5"/>
        <v>8.333333333</v>
      </c>
      <c r="D22" s="54">
        <f t="shared" si="5"/>
        <v>8.333333333</v>
      </c>
      <c r="E22" s="1"/>
      <c r="F22" s="7" t="s">
        <v>112</v>
      </c>
      <c r="G22" s="55">
        <f t="shared" ref="G22:I22" si="6">G21/G20</f>
        <v>8.333333333</v>
      </c>
      <c r="H22" s="55">
        <f t="shared" si="6"/>
        <v>8.333333333</v>
      </c>
      <c r="I22" s="55">
        <f t="shared" si="6"/>
        <v>8.333333333</v>
      </c>
    </row>
    <row r="23">
      <c r="A23" s="5"/>
      <c r="B23" s="5"/>
      <c r="C23" s="5"/>
      <c r="D23" s="5"/>
      <c r="E23" s="1"/>
      <c r="F23" s="8"/>
      <c r="G23" s="8"/>
      <c r="H23" s="8"/>
      <c r="I23" s="8"/>
    </row>
    <row r="24">
      <c r="A24" s="4" t="s">
        <v>113</v>
      </c>
      <c r="B24" s="23">
        <f t="shared" ref="B24:D24" si="7">B18*B22</f>
        <v>42678.57143</v>
      </c>
      <c r="C24" s="23">
        <f t="shared" si="7"/>
        <v>75701.75439</v>
      </c>
      <c r="D24" s="23">
        <f t="shared" si="7"/>
        <v>88112.7451</v>
      </c>
      <c r="E24" s="1"/>
      <c r="F24" s="7" t="s">
        <v>113</v>
      </c>
      <c r="G24" s="50">
        <f t="shared" ref="G24:I24" si="8">G18*G22</f>
        <v>42678.57143</v>
      </c>
      <c r="H24" s="50">
        <f t="shared" si="8"/>
        <v>75701.75439</v>
      </c>
      <c r="I24" s="50">
        <f t="shared" si="8"/>
        <v>88112.7451</v>
      </c>
    </row>
    <row r="25">
      <c r="A25" s="5"/>
      <c r="B25" s="5"/>
      <c r="C25" s="5"/>
      <c r="D25" s="5"/>
      <c r="E25" s="1"/>
      <c r="F25" s="8"/>
      <c r="G25" s="8"/>
      <c r="H25" s="8"/>
      <c r="I25" s="8"/>
    </row>
    <row r="26">
      <c r="A26" s="4" t="s">
        <v>114</v>
      </c>
      <c r="B26" s="23">
        <f t="shared" ref="B26:D26" si="9">B5+B6+B24</f>
        <v>58628.57143</v>
      </c>
      <c r="C26" s="23">
        <f t="shared" si="9"/>
        <v>109801.7544</v>
      </c>
      <c r="D26" s="23">
        <f t="shared" si="9"/>
        <v>167312.7451</v>
      </c>
      <c r="E26" s="1"/>
      <c r="F26" s="7" t="s">
        <v>114</v>
      </c>
      <c r="G26" s="50">
        <f t="shared" ref="G26:I26" si="10">G5+G6+G24</f>
        <v>64428.57143</v>
      </c>
      <c r="H26" s="50">
        <f t="shared" si="10"/>
        <v>122201.7544</v>
      </c>
      <c r="I26" s="50">
        <f t="shared" si="10"/>
        <v>196112.7451</v>
      </c>
    </row>
    <row r="27">
      <c r="A27" s="1"/>
      <c r="B27" s="1"/>
      <c r="C27" s="1"/>
      <c r="D27" s="1"/>
      <c r="E27" s="1"/>
      <c r="F27" s="1"/>
      <c r="G27" s="1"/>
      <c r="H27" s="1"/>
      <c r="I27" s="1"/>
    </row>
    <row r="28">
      <c r="A28" s="29"/>
      <c r="B28" s="20" t="s">
        <v>95</v>
      </c>
      <c r="C28" s="20" t="s">
        <v>96</v>
      </c>
      <c r="D28" s="20" t="s">
        <v>97</v>
      </c>
      <c r="E28" s="1"/>
      <c r="F28" s="29"/>
      <c r="G28" s="20" t="s">
        <v>95</v>
      </c>
      <c r="H28" s="20" t="s">
        <v>96</v>
      </c>
      <c r="I28" s="20" t="s">
        <v>97</v>
      </c>
    </row>
    <row r="29">
      <c r="A29" s="20" t="s">
        <v>115</v>
      </c>
      <c r="B29" s="30">
        <f t="shared" ref="B29:D29" si="11">B26/B22</f>
        <v>7035.428571</v>
      </c>
      <c r="C29" s="30">
        <f t="shared" si="11"/>
        <v>13176.21053</v>
      </c>
      <c r="D29" s="30">
        <f t="shared" si="11"/>
        <v>20077.52941</v>
      </c>
      <c r="E29" s="1"/>
      <c r="F29" s="20" t="s">
        <v>115</v>
      </c>
      <c r="G29" s="30">
        <f t="shared" ref="G29:I29" si="12">G26/G22</f>
        <v>7731.428571</v>
      </c>
      <c r="H29" s="30">
        <f t="shared" si="12"/>
        <v>14664.21053</v>
      </c>
      <c r="I29" s="30">
        <f t="shared" si="12"/>
        <v>23533.52941</v>
      </c>
    </row>
  </sheetData>
  <mergeCells count="3">
    <mergeCell ref="A1:I1"/>
    <mergeCell ref="A2:D2"/>
    <mergeCell ref="F2:I2"/>
  </mergeCells>
  <conditionalFormatting sqref="G29:I29">
    <cfRule type="colorScale" priority="1">
      <colorScale>
        <cfvo type="min"/>
        <cfvo type="formula" val="14664"/>
        <cfvo type="max"/>
        <color rgb="FF34A853"/>
        <color rgb="FF4285F4"/>
        <color rgb="FFEA4335"/>
      </colorScale>
    </cfRule>
  </conditionalFormatting>
  <conditionalFormatting sqref="B29:D29">
    <cfRule type="colorScale" priority="2">
      <colorScale>
        <cfvo type="min"/>
        <cfvo type="formula" val="13176"/>
        <cfvo type="max"/>
        <color rgb="FF34A853"/>
        <color rgb="FF4285F4"/>
        <color rgb="FFEA4335"/>
      </colorScale>
    </cfRule>
  </conditionalFormatting>
  <drawing r:id="rId1"/>
</worksheet>
</file>