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roll" sheetId="1" r:id="rId4"/>
    <sheet state="visible" name="Gradebook" sheetId="2" r:id="rId5"/>
    <sheet state="visible" name="Career Decision" sheetId="3" r:id="rId6"/>
    <sheet state="visible" name="Sales Dataset" sheetId="4" r:id="rId7"/>
    <sheet state="visible" name="Chart Sales Dataset" sheetId="5" r:id="rId8"/>
    <sheet state="visible" name="Car Inventory" sheetId="6" r:id="rId9"/>
    <sheet state="visible" name="Chart Car Inventory" sheetId="7" r:id="rId10"/>
    <sheet state="visible" name="Monthly Payment Loan" sheetId="8" r:id="rId11"/>
  </sheets>
  <definedNames>
    <definedName hidden="1" localSheetId="3" name="_xlnm._FilterDatabase">'Sales Dataset'!$A$1:$K$172</definedName>
  </definedNames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<sst xmlns="http://schemas.openxmlformats.org/spreadsheetml/2006/main" count="1237" uniqueCount="251">
  <si>
    <t>Employee Payroll</t>
  </si>
  <si>
    <t>Hours Worked</t>
  </si>
  <si>
    <t>Over Time Hours</t>
  </si>
  <si>
    <t>Pay</t>
  </si>
  <si>
    <t>OT Bonus</t>
  </si>
  <si>
    <t>Total</t>
  </si>
  <si>
    <t>Sty Pay</t>
  </si>
  <si>
    <t>Last Name</t>
  </si>
  <si>
    <t>First Name</t>
  </si>
  <si>
    <t>Hourly Wage</t>
  </si>
  <si>
    <t>Anderson</t>
  </si>
  <si>
    <t>Liam</t>
  </si>
  <si>
    <t>Carter</t>
  </si>
  <si>
    <t>Sophia</t>
  </si>
  <si>
    <t>Mitchell</t>
  </si>
  <si>
    <t>Noah</t>
  </si>
  <si>
    <t>Reynolds</t>
  </si>
  <si>
    <t>Olivia</t>
  </si>
  <si>
    <t>Patel</t>
  </si>
  <si>
    <t>Jackson</t>
  </si>
  <si>
    <t>Nguyen</t>
  </si>
  <si>
    <t>Emma</t>
  </si>
  <si>
    <t>Taylor</t>
  </si>
  <si>
    <t>Aiden</t>
  </si>
  <si>
    <t>Robinson</t>
  </si>
  <si>
    <t>Ava</t>
  </si>
  <si>
    <t>Martinez</t>
  </si>
  <si>
    <t>Lucas</t>
  </si>
  <si>
    <t>Isabella</t>
  </si>
  <si>
    <t>Baker</t>
  </si>
  <si>
    <t>Oliver</t>
  </si>
  <si>
    <t>Williams</t>
  </si>
  <si>
    <t>Mia</t>
  </si>
  <si>
    <t>Davis</t>
  </si>
  <si>
    <t>Elijah</t>
  </si>
  <si>
    <t>Harper</t>
  </si>
  <si>
    <t>Garcia</t>
  </si>
  <si>
    <t>Ethan</t>
  </si>
  <si>
    <t>Smith</t>
  </si>
  <si>
    <t>Amelia</t>
  </si>
  <si>
    <t>Turner</t>
  </si>
  <si>
    <t>White</t>
  </si>
  <si>
    <t>Grace</t>
  </si>
  <si>
    <t>Harris</t>
  </si>
  <si>
    <t>Logan</t>
  </si>
  <si>
    <t>Thompson</t>
  </si>
  <si>
    <t>Abigail</t>
  </si>
  <si>
    <t>MAX</t>
  </si>
  <si>
    <t>MIN</t>
  </si>
  <si>
    <t>AVERAGE</t>
  </si>
  <si>
    <t>TOTAL</t>
  </si>
  <si>
    <t>Gradebook</t>
  </si>
  <si>
    <t>Safety Test</t>
  </si>
  <si>
    <t xml:space="preserve">Company Philosophy Test </t>
  </si>
  <si>
    <t>Financical Skill Test</t>
  </si>
  <si>
    <t>Drug Test</t>
  </si>
  <si>
    <t>Fire Employee</t>
  </si>
  <si>
    <t>Possible Point</t>
  </si>
  <si>
    <t>Career Decision</t>
  </si>
  <si>
    <t>Job</t>
  </si>
  <si>
    <t>Job Market</t>
  </si>
  <si>
    <t>Enjoment</t>
  </si>
  <si>
    <t>My Talent</t>
  </si>
  <si>
    <t>Schooling</t>
  </si>
  <si>
    <t>McDonalds Manager</t>
  </si>
  <si>
    <t>Doctor</t>
  </si>
  <si>
    <t>NFL</t>
  </si>
  <si>
    <t>Engineer</t>
  </si>
  <si>
    <t>Truck Driver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</si>
  <si>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</si>
  <si>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</si>
  <si>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</si>
  <si>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</si>
  <si>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</si>
  <si>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</si>
  <si>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</si>
  <si>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50$. 20% for items more 50$</t>
  </si>
  <si>
    <t>First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</si>
  <si>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</si>
  <si>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</si>
  <si>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</si>
  <si>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</si>
  <si>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</si>
  <si>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</si>
  <si>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</si>
  <si>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</si>
  <si>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</si>
  <si>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</si>
  <si>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</si>
  <si>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</si>
  <si>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</si>
  <si>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</si>
  <si>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</si>
  <si>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</si>
  <si>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</si>
  <si>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</si>
  <si>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</si>
  <si>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</si>
  <si>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</si>
  <si>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</si>
  <si>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</si>
  <si>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</si>
  <si>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</si>
  <si>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</si>
  <si>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</si>
  <si>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</si>
  <si>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</si>
  <si>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</si>
  <si>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</si>
  <si>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</si>
  <si>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</si>
  <si>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</si>
  <si>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</si>
  <si>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</si>
  <si>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</t>
  </si>
  <si>
    <t>Sum of item valued at more than 50$</t>
  </si>
  <si>
    <t>Sum of item valued at 50$ or less</t>
  </si>
  <si>
    <t>Suma całkowita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</si>
  <si>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</si>
  <si>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</si>
  <si>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</si>
  <si>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</si>
  <si>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</si>
  <si>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</si>
  <si>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</si>
  <si>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</si>
  <si>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</si>
  <si>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</si>
  <si>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</si>
  <si>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</si>
  <si>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</si>
  <si>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</si>
  <si>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</si>
  <si>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</si>
  <si>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</si>
  <si>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</si>
  <si>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</si>
  <si>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</si>
  <si>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</si>
  <si>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</si>
  <si>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</si>
  <si>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</si>
  <si>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</si>
  <si>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</si>
  <si>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</si>
  <si>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</si>
  <si>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</si>
  <si>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</si>
  <si>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</si>
  <si>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</si>
  <si>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</si>
  <si>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</si>
  <si>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</si>
  <si>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</si>
  <si>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</si>
  <si>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</si>
  <si>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</si>
  <si>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</si>
  <si>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</si>
  <si>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</si>
  <si>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</si>
  <si>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</si>
  <si>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</si>
  <si>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</si>
  <si>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</si>
  <si>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</si>
  <si>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</si>
  <si>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</si>
  <si>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</si>
  <si>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</si>
  <si>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</si>
  <si>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</si>
  <si>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</si>
  <si>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</si>
  <si>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</si>
  <si>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</si>
  <si>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</si>
  <si>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</si>
  <si>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</si>
  <si>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</si>
  <si>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</si>
  <si>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</si>
  <si>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</si>
  <si>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</si>
  <si>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</si>
  <si>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</si>
  <si>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</si>
  <si>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</si>
  <si>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</si>
  <si>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</si>
  <si>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</si>
  <si>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</si>
  <si>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</si>
  <si>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</si>
  <si>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</si>
  <si>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</si>
  <si>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</si>
  <si>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</si>
  <si>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</si>
  <si>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</si>
  <si>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</si>
  <si>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</si>
  <si>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</si>
  <si>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</si>
  <si>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</si>
  <si>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</si>
  <si>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</si>
  <si>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Camry</t>
  </si>
  <si>
    <t>FD</t>
  </si>
  <si>
    <t>Ford</t>
  </si>
  <si>
    <t>ELA</t>
  </si>
  <si>
    <t>Elantra</t>
  </si>
  <si>
    <t>GM</t>
  </si>
  <si>
    <t>General Motors</t>
  </si>
  <si>
    <t>FCS</t>
  </si>
  <si>
    <t>Focus</t>
  </si>
  <si>
    <t>HO</t>
  </si>
  <si>
    <t>Honda</t>
  </si>
  <si>
    <t>CMR</t>
  </si>
  <si>
    <t>Camero</t>
  </si>
  <si>
    <t>HY</t>
  </si>
  <si>
    <t>Huindai</t>
  </si>
  <si>
    <t>COR</t>
  </si>
  <si>
    <t>Corolla</t>
  </si>
  <si>
    <t>TY</t>
  </si>
  <si>
    <t>Toyota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</si>
  <si>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</si>
  <si>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</si>
  <si>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</si>
  <si>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</si>
  <si>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</si>
  <si>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</si>
  <si>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</si>
  <si>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</si>
  <si>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</si>
  <si>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</si>
  <si>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</si>
  <si>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</si>
  <si>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Total Miles</t>
  </si>
  <si>
    <t>Age of car (Year)</t>
  </si>
  <si>
    <t>Avg  Miles Driven</t>
  </si>
  <si>
    <t>Principle</t>
  </si>
  <si>
    <t>Interest Rate</t>
  </si>
  <si>
    <t>Months</t>
  </si>
  <si>
    <t>Interest Paid</t>
  </si>
  <si>
    <t xml:space="preserve">Total Loan Paid 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</si>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</sst>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[$$]#,##0.00"/>
    <numFmt numFmtId="166" formatCode="_(* #,##0_);_(* \(#,##0\);_(* &quot;-&quot;??_);_(@_)"/>
    <numFmt numFmtId="167" formatCode="#,##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57BB8A"/>
        <bgColor rgb="FF57BB8A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4" fontId="1" numFmtId="164" xfId="0" applyAlignment="1" applyFill="1" applyFont="1" applyNumberFormat="1">
      <alignment readingOrder="0"/>
    </xf>
    <xf borderId="0" fillId="4" fontId="1" numFmtId="164" xfId="0" applyFont="1" applyNumberFormat="1"/>
    <xf borderId="0" fillId="5" fontId="1" numFmtId="164" xfId="0" applyAlignment="1" applyFill="1" applyFont="1" applyNumberFormat="1">
      <alignment readingOrder="0"/>
    </xf>
    <xf borderId="0" fillId="5" fontId="1" numFmtId="164" xfId="0" applyFont="1" applyNumberFormat="1"/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6" fontId="1" numFmtId="164" xfId="0" applyAlignment="1" applyFill="1" applyFont="1" applyNumberFormat="1">
      <alignment readingOrder="0"/>
    </xf>
    <xf borderId="0" fillId="6" fontId="1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2" numFmtId="3" xfId="0" applyFont="1" applyNumberFormat="1"/>
    <xf borderId="0" fillId="3" fontId="2" numFmtId="0" xfId="0" applyAlignment="1" applyFont="1">
      <alignment readingOrder="0"/>
    </xf>
    <xf borderId="0" fillId="4" fontId="2" numFmtId="3" xfId="0" applyFont="1" applyNumberFormat="1"/>
    <xf borderId="0" fillId="4" fontId="2" numFmtId="0" xfId="0" applyFont="1"/>
    <xf borderId="0" fillId="5" fontId="2" numFmtId="165" xfId="0" applyFont="1" applyNumberFormat="1"/>
    <xf borderId="0" fillId="2" fontId="2" numFmtId="165" xfId="0" applyFont="1" applyNumberFormat="1"/>
    <xf borderId="0" fillId="6" fontId="2" numFmtId="165" xfId="0" applyFont="1" applyNumberFormat="1"/>
    <xf borderId="0" fillId="0" fontId="2" numFmtId="165" xfId="0" applyFont="1" applyNumberFormat="1"/>
    <xf borderId="0" fillId="3" fontId="2" numFmtId="3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textRotation="90"/>
    </xf>
    <xf borderId="0" fillId="0" fontId="2" numFmtId="9" xfId="0" applyFont="1" applyNumberFormat="1"/>
    <xf borderId="0" fillId="0" fontId="2" numFmtId="0" xfId="0" applyFont="1"/>
    <xf borderId="0" fillId="0" fontId="2" numFmtId="1" xfId="0" applyFont="1" applyNumberFormat="1"/>
    <xf borderId="0" fillId="0" fontId="1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0" fontId="1" numFmtId="0" xfId="0" applyFont="1"/>
    <xf borderId="0" fillId="7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2" fontId="1" numFmtId="165" xfId="0" applyAlignment="1" applyFont="1" applyNumberFormat="1">
      <alignment shrinkToFit="0" wrapText="1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14" xfId="0" applyFont="1" applyNumberFormat="1"/>
    <xf borderId="0" fillId="0" fontId="3" numFmtId="166" xfId="0" applyFont="1" applyNumberFormat="1"/>
    <xf borderId="0" fillId="0" fontId="2" numFmtId="0" xfId="0" applyFont="1"/>
    <xf borderId="1" fillId="2" fontId="2" numFmtId="0" xfId="0" applyBorder="1" applyFont="1"/>
    <xf borderId="2" fillId="0" fontId="4" numFmtId="0" xfId="0" applyBorder="1" applyFont="1"/>
    <xf borderId="3" fillId="0" fontId="4" numFmtId="0" xfId="0" applyBorder="1" applyFont="1"/>
    <xf borderId="1" fillId="2" fontId="1" numFmtId="165" xfId="0" applyAlignment="1" applyBorder="1" applyFont="1" applyNumberFormat="1">
      <alignment shrinkToFit="0" wrapText="1"/>
    </xf>
    <xf borderId="1" fillId="2" fontId="1" numFmtId="0" xfId="0" applyAlignment="1" applyBorder="1" applyFont="1">
      <alignment readingOrder="0"/>
    </xf>
    <xf borderId="1" fillId="10" fontId="1" numFmtId="165" xfId="0" applyBorder="1" applyFill="1" applyFont="1" applyNumberFormat="1"/>
    <xf borderId="1" fillId="2" fontId="1" numFmtId="0" xfId="0" applyAlignment="1" applyBorder="1" applyFont="1">
      <alignment readingOrder="0" shrinkToFit="0" wrapText="1"/>
    </xf>
    <xf borderId="0" fillId="2" fontId="1" numFmtId="49" xfId="0" applyAlignment="1" applyFont="1" applyNumberFormat="1">
      <alignment readingOrder="0"/>
    </xf>
    <xf borderId="0" fillId="2" fontId="1" numFmtId="167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2" xfId="0" applyFont="1" applyNumberFormat="1"/>
    <xf borderId="0" fillId="0" fontId="2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167" xfId="0" applyFont="1" applyNumberFormat="1"/>
    <xf borderId="0" fillId="0" fontId="2" numFmtId="3" xfId="0" applyFont="1" applyNumberFormat="1"/>
    <xf borderId="4" fillId="5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2" fontId="1" numFmtId="0" xfId="0" applyFont="1"/>
    <xf borderId="0" fillId="11" fontId="1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Safety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Gradebook!$A$4:$A$23</c:f>
            </c:strRef>
          </c:cat>
          <c:val>
            <c:numRef>
              <c:f>Gradebook!$C$4:$C$23</c:f>
              <c:numCache/>
            </c:numRef>
          </c:val>
        </c:ser>
        <c:axId val="1670474749"/>
        <c:axId val="1847661131"/>
      </c:barChart>
      <c:catAx>
        <c:axId val="1670474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661131"/>
      </c:catAx>
      <c:valAx>
        <c:axId val="1847661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474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Company Philosophy Test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Gradebook!$A$4:$A$23</c:f>
            </c:strRef>
          </c:cat>
          <c:val>
            <c:numRef>
              <c:f>Gradebook!$D$4:$D$23</c:f>
              <c:numCache/>
            </c:numRef>
          </c:val>
        </c:ser>
        <c:axId val="2076701678"/>
        <c:axId val="1695961452"/>
      </c:barChart>
      <c:catAx>
        <c:axId val="2076701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61452"/>
      </c:catAx>
      <c:valAx>
        <c:axId val="169596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701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Financical Skill Test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Gradebook!$A$4:$A$23</c:f>
            </c:strRef>
          </c:cat>
          <c:val>
            <c:numRef>
              <c:f>Gradebook!$E$4:$E$23</c:f>
              <c:numCache/>
            </c:numRef>
          </c:val>
        </c:ser>
        <c:axId val="2007090418"/>
        <c:axId val="1741229854"/>
      </c:barChart>
      <c:catAx>
        <c:axId val="2007090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29854"/>
      </c:catAx>
      <c:valAx>
        <c:axId val="1741229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090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Total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'Chart Sales Dataset'!$B$1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'Chart Sales Dataset'!$A$2:$A$5</c:f>
            </c:strRef>
          </c:cat>
          <c:val>
            <c:numRef>
              <c:f>'Chart Sales Dataset'!$B$2:$B$5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Miles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'Car Inventory'!$G$2:$G$53</c:f>
            </c:numRef>
          </c:xVal>
          <c:yVal>
            <c:numRef>
              <c:f>'Car Inventory'!$H$2:$H$53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67457"/>
        <c:axId val="74804425"/>
      </c:scatterChart>
      <c:valAx>
        <c:axId val="1512467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Age of the car (Year)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04425"/>
      </c:valAx>
      <c:valAx>
        <c:axId val="7480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Miles Driven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467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Monthly Payment for $20K Loan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'Monthly Payment Loan'!$G$1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'Monthly Payment Loan'!$C$2:$C$5</c:f>
            </c:strRef>
          </c:cat>
          <c:val>
            <c:numRef>
              <c:f>'Monthly Payment Loan'!$G$2:$G$5</c:f>
              <c:numCache/>
            </c:numRef>
          </c:val>
        </c:ser>
        <c:axId val="1565859280"/>
        <c:axId val="759903710"/>
      </c:barChart>
      <c:catAx>
        <c:axId val="15658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903710"/>
      </c:catAx>
      <c:valAx>
        <c:axId val="759903710"/>
        <c:scaling>
          <c:orientation val="minMax"/>
          <c:max val="18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Payment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859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0</xdr:row>
      <xdr:rowOff>28575</xdr:rowOff>
    </xdr:from>
    <xdr:ext cx="4029075" cy="21907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923925</xdr:colOff>
      <xdr:row>4</xdr:row>
      <xdr:rowOff>142875</xdr:rowOff>
    </xdr:from>
    <xdr:ext cx="4029075" cy="219075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866775</xdr:colOff>
      <xdr:row>16</xdr:row>
      <xdr:rowOff>57150</xdr:rowOff>
    </xdr:from>
    <xdr:ext cx="4124325" cy="219075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19</xdr:row>
      <xdr:rowOff>19050</xdr:rowOff>
    </xdr:from>
    <xdr:ext cx="6057900" cy="415290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190500</xdr:rowOff>
    </xdr:from>
    <xdr:ext cx="7000875" cy="4324350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72" sheet="Sales Dataset"/>
  </cacheSource>
  <cacheFields>
    <cacheField name="Month" numFmtId="14">
      <sharedItems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6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</sharedItems>
    </cacheField>
    <cacheField name="Product Code" numFmtId="0">
      <sharedItems containsSemiMixedTypes="0" containsString="0" containsNumber="1" containsInteger="1">
        <n v="9822.0"/>
        <n v="2877.0"/>
        <n v="2499.0"/>
        <n v="8722.0"/>
        <n v="1109.0"/>
        <n v="4421.0"/>
        <n v="9212.0"/>
        <n v="2242.0"/>
        <n v="6119.0"/>
        <n v="6622.0"/>
      </sharedItems>
    </cacheField>
    <cacheField name="Product Description" numFmtId="0">
      <sharedItems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165">
      <sharedItems containsSemiMixedTypes="0" containsString="0" containsNumber="1">
        <n v="58.3"/>
        <n v="11.4"/>
        <n v="6.2"/>
        <n v="344.0"/>
        <n v="3.0"/>
        <n v="45.0"/>
        <n v="4.0"/>
        <n v="60.0"/>
        <n v="9.0"/>
        <n v="42.0"/>
      </sharedItems>
    </cacheField>
    <cacheField name="Sale Price" numFmtId="165">
      <sharedItems containsSemiMixedTypes="0" containsString="0" containsNumber="1">
        <n v="98.4"/>
        <n v="16.3"/>
        <n v="9.2"/>
        <n v="502.0"/>
        <n v="8.0"/>
        <n v="87.0"/>
        <n v="7.0"/>
        <n v="124.0"/>
        <n v="14.0"/>
        <n v="77.0"/>
      </sharedItems>
    </cacheField>
    <cacheField name="Profit" numFmtId="165">
      <sharedItems containsSemiMixedTypes="0" containsString="0" containsNumber="1">
        <n v="40.10000000000001"/>
        <n v="4.9"/>
        <n v="2.999999999999999"/>
        <n v="158.0"/>
        <n v="5.0"/>
        <n v="42.0"/>
        <n v="3.0"/>
        <n v="64.0"/>
        <n v="35.0"/>
      </sharedItems>
    </cacheField>
    <cacheField name="Commision 10% for items less 50$. 20% for items more 50$" numFmtId="165">
      <sharedItems containsSemiMixedTypes="0" containsString="0" containsNumber="1">
        <n v="8.020000000000001"/>
        <n v="0.49000000000000005"/>
        <n v="0.29999999999999993"/>
        <n v="31.6"/>
        <n v="0.5"/>
        <n v="8.4"/>
        <n v="0.30000000000000004"/>
        <n v="12.8"/>
        <n v="7.0"/>
      </sharedItems>
    </cacheField>
    <cacheField name="First name" numFmtId="0">
      <sharedItems>
        <s v="Chalie"/>
        <s v="Juan"/>
        <s v="Doug"/>
        <s v="Hellen"/>
      </sharedItems>
    </cacheField>
    <cacheField name="Last Name" numFmtId="0">
      <sharedItems>
        <s v="Barns"/>
        <s v="Hernandez"/>
        <s v="Smith"/>
        <s v="Johnson"/>
      </sharedItems>
    </cacheField>
    <cacheField name="Sale Location" numFmtId="0">
      <sharedItems>
        <s v="NM"/>
        <s v="CA"/>
        <s v="AZ"/>
        <s v="CO"/>
        <s v="NV"/>
        <s v="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3" sheet="Car Inventory"/>
  </cacheSource>
  <cacheFields>
    <cacheField name="Car ID" numFmtId="49">
      <sharedItems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10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>
        <s v="FD"/>
        <s v="GM"/>
        <s v="TY"/>
        <s v="HO"/>
        <s v="CR"/>
        <s v="HY"/>
      </sharedItems>
    </cacheField>
    <cacheField name="Make (Full Name)" numFmtId="0">
      <sharedItems>
        <s v="Ford"/>
        <s v="General Motors"/>
        <s v="Toyota"/>
        <s v="Honda"/>
        <s v="Chrysler"/>
        <s v="Huindai"/>
      </sharedItems>
    </cacheField>
    <cacheField name="Model" numFmtId="0">
      <sharedItems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>
        <s v="Mustang"/>
        <s v="Focus"/>
        <s v="Camero"/>
        <s v="Silverado"/>
        <s v="Camry"/>
        <s v="Corolla"/>
        <s v="Civic"/>
        <s v="Odyssey"/>
        <s v="PT Cruiser"/>
        <s v="Caravan"/>
        <s v="Elantra"/>
      </sharedItems>
    </cacheField>
    <cacheField name="Manufacture Year" numFmtId="0">
      <sharedItems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>
        <n v="17.0"/>
        <n v="15.0"/>
        <n v="14.0"/>
        <n v="10.0"/>
        <n v="11.0"/>
        <n v="9.0"/>
        <n v="13.0"/>
        <n v="25.0"/>
        <n v="23.0"/>
        <n v="27.0"/>
        <n v="21.0"/>
        <n v="20.0"/>
        <n v="24.0"/>
        <n v="22.0"/>
        <n v="12.0"/>
        <n v="18.0"/>
        <n v="16.0"/>
        <n v="19.0"/>
      </sharedItems>
    </cacheField>
    <cacheField name="Miles" numFmtId="167">
      <sharedItems containsSemiMixedTypes="0" containsString="0" containsNumber="1">
        <n v="40326.8"/>
        <n v="44974.8"/>
        <n v="44946.5"/>
        <n v="37558.8"/>
        <n v="36438.5"/>
        <n v="46311.4"/>
        <n v="52229.5"/>
        <n v="35137.0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.0"/>
        <n v="67829.1"/>
        <n v="48114.2"/>
        <n v="64467.4"/>
        <n v="73444.4"/>
        <n v="17556.3"/>
        <n v="29601.9"/>
        <n v="22128.2"/>
        <n v="82374.0"/>
        <n v="69891.9"/>
        <n v="22573.0"/>
        <n v="33477.2"/>
        <n v="30555.3"/>
        <n v="24513.2"/>
        <n v="13867.6"/>
        <n v="60389.5"/>
        <n v="50854.1"/>
        <n v="42504.6"/>
        <n v="68658.9"/>
        <n v="3708.1"/>
        <n v="64542.0"/>
        <n v="42074.2"/>
        <n v="27394.2"/>
        <n v="79420.6"/>
        <n v="77243.1"/>
        <n v="72527.2"/>
        <n v="52699.4"/>
        <n v="29102.3"/>
        <n v="22282.0"/>
        <n v="20223.9"/>
        <n v="22188.5"/>
      </sharedItems>
    </cacheField>
    <cacheField name="Miles / Year" numFmtId="2">
      <sharedItems containsSemiMixedTypes="0" containsString="0" containsNumber="1">
        <n v="2291.2954545454545"/>
        <n v="2555.3863636363635"/>
        <n v="2881.1858974358975"/>
        <n v="2407.6153846153848"/>
        <n v="2335.801282051282"/>
        <n v="2631.3295454545455"/>
        <n v="2967.585227272727"/>
        <n v="2406.6438356164385"/>
        <n v="2607.2735849056603"/>
        <n v="2597.622641509434"/>
        <n v="1667.3879310344828"/>
        <n v="2124.6792452830186"/>
        <n v="1290.8396226415095"/>
        <n v="1949.6438356164383"/>
        <n v="1674.2327586206895"/>
        <n v="1488.5"/>
        <n v="2290.029411764706"/>
        <n v="3248.5429687499995"/>
        <n v="3418.8898305084745"/>
        <n v="4154.369565217391"/>
        <n v="3647.7578125"/>
        <n v="3641.016949152542"/>
        <n v="3140.2361111111113"/>
        <n v="3295.4931506849316"/>
        <n v="2984.6018518518517"/>
        <n v="3565.2621359223294"/>
        <n v="1828.78125"/>
        <n v="2551.887931034483"/>
        <n v="1907.603448275862"/>
        <n v="3348.5365853658536"/>
        <n v="3092.561946902654"/>
        <n v="1659.7794117647059"/>
        <n v="2461.5588235294117"/>
        <n v="2425.0238095238096"/>
        <n v="2113.206896551724"/>
        <n v="1308.2641509433963"/>
        <n v="3246.7473118279568"/>
        <n v="3063.4999999999995"/>
        <n v="2724.653846153846"/>
        <n v="5048.448529411764"/>
        <n v="386.2604166666667"/>
        <n v="3292.959183673469"/>
        <n v="2534.590361445783"/>
        <n v="2174.1428571428573"/>
        <n v="3228.479674796748"/>
        <n v="3273.012711864407"/>
        <n v="3700.367346938775"/>
        <n v="2688.7448979591836"/>
        <n v="2309.7063492063494"/>
        <n v="1920.8620689655172"/>
        <n v="1907.9150943396228"/>
        <n v="2093.2547169811323"/>
      </sharedItems>
    </cacheField>
    <cacheField name="Color" numFmtId="0">
      <sharedItems>
        <s v="Black"/>
        <s v="White"/>
        <s v="Green"/>
        <s v="Blue"/>
        <s v="Red"/>
      </sharedItems>
    </cacheField>
    <cacheField name="Driver" numFmtId="0">
      <sharedItems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3">
      <sharedItems containsSemiMixedTypes="0" containsString="0" containsNumber="1" containsInteger="1">
        <n v="50000.0"/>
        <n v="75000.0"/>
        <n v="100000.0"/>
      </sharedItems>
    </cacheField>
    <cacheField name="Covered?" numFmtId="0">
      <sharedItems>
        <s v="Yes"/>
        <s v="No Covered"/>
      </sharedItems>
    </cacheField>
    <cacheField name="New Car ID" numFmtId="0">
      <sharedItems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10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53" sheet="Car Inventory"/>
  </cacheSource>
  <cacheFields>
    <cacheField name="Age" numFmtId="0">
      <sharedItems containsSemiMixedTypes="0" containsString="0" containsNumber="1" containsInteger="1">
        <n v="17.0"/>
        <n v="15.0"/>
        <n v="14.0"/>
        <n v="10.0"/>
        <n v="11.0"/>
        <n v="9.0"/>
        <n v="13.0"/>
        <n v="25.0"/>
        <n v="23.0"/>
        <n v="27.0"/>
        <n v="21.0"/>
        <n v="20.0"/>
        <n v="24.0"/>
        <n v="22.0"/>
        <n v="12.0"/>
        <n v="18.0"/>
        <n v="16.0"/>
        <n v="19.0"/>
      </sharedItems>
    </cacheField>
    <cacheField name="Miles" numFmtId="167">
      <sharedItems containsSemiMixedTypes="0" containsString="0" containsNumber="1">
        <n v="40326.8"/>
        <n v="44974.8"/>
        <n v="44946.5"/>
        <n v="37558.8"/>
        <n v="36438.5"/>
        <n v="46311.4"/>
        <n v="52229.5"/>
        <n v="35137.0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.0"/>
        <n v="67829.1"/>
        <n v="48114.2"/>
        <n v="64467.4"/>
        <n v="73444.4"/>
        <n v="17556.3"/>
        <n v="29601.9"/>
        <n v="22128.2"/>
        <n v="82374.0"/>
        <n v="69891.9"/>
        <n v="22573.0"/>
        <n v="33477.2"/>
        <n v="30555.3"/>
        <n v="24513.2"/>
        <n v="13867.6"/>
        <n v="60389.5"/>
        <n v="50854.1"/>
        <n v="42504.6"/>
        <n v="68658.9"/>
        <n v="3708.1"/>
        <n v="64542.0"/>
        <n v="42074.2"/>
        <n v="27394.2"/>
        <n v="79420.6"/>
        <n v="77243.1"/>
        <n v="72527.2"/>
        <n v="52699.4"/>
        <n v="29102.3"/>
        <n v="22282.0"/>
        <n v="20223.9"/>
        <n v="2218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hart Sales Dataset" cacheId="0" dataCaption="" compact="0" compactData="0">
  <location ref="A1:B6" firstHeaderRow="0" firstDataRow="1" firstDataCol="0"/>
  <pivotFields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 Numbe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ore 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 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ision 10% for items less 50$. 20% for items more 50$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t="default"/>
      </items>
    </pivotField>
    <pivotField name="Last Name" axis="axisRow" compact="0" outline="0" multipleItemSelectionAllowed="1" showAll="0" sortType="ascending">
      <items>
        <item sd="0" x="0"/>
        <item sd="0" x="1"/>
        <item sd="0" x="3"/>
        <item sd="0" x="2"/>
        <item t="default"/>
      </items>
    </pivotField>
    <pivotField name="Sale 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dataFields>
    <dataField name="Total" fld="5" baseField="0"/>
  </dataFields>
</pivotTableDefinition>
</file>

<file path=xl/pivotTables/pivotTable2.xml><?xml version="1.0" encoding="utf-8"?>
<pivotTableDefinition xmlns="http://schemas.openxmlformats.org/spreadsheetml/2006/main" name="Chart Car Inventory" cacheId="1" dataCaption="" compact="0" compactData="0">
  <location ref="A1:B19" firstHeaderRow="0" firstDataRow="1" firstDataCol="0"/>
  <pivotFields>
    <pivotField name="Car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ke (Full Name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odel (Full Nam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nufacture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iles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iles / Yea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iver" axis="axisRow" compact="0" outline="0" multipleItemSelectionAllowed="1" showAll="0" sortType="ascending">
      <items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name="Warantee Miles" compact="0" numFmtId="3" outline="0" multipleItemSelectionAllowed="1" showAll="0">
      <items>
        <item x="0"/>
        <item x="1"/>
        <item x="2"/>
        <item t="default"/>
      </items>
    </pivotField>
    <pivotField name="Covered?" compact="0" outline="0" multipleItemSelectionAllowed="1" showAll="0">
      <items>
        <item x="0"/>
        <item x="1"/>
        <item t="default"/>
      </items>
    </pivotField>
    <pivotField name="New Ca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10"/>
  </rowFields>
  <dataFields>
    <dataField name="Total Miles" fld="7" baseField="0"/>
  </dataFields>
</pivotTableDefinition>
</file>

<file path=xl/pivotTables/pivotTable3.xml><?xml version="1.0" encoding="utf-8"?>
<pivotTableDefinition xmlns="http://schemas.openxmlformats.org/spreadsheetml/2006/main" name="Chart Car Inventory 2" cacheId="2" dataCaption="" compact="0" compactData="0">
  <location ref="A21:B40" firstHeaderRow="0" firstDataRow="1" firstDataCol="0"/>
  <pivotFields>
    <pivotField name="Age of car (Year)" axis="axisRow" compact="0" outline="0" multipleItemSelectionAllowed="1" showAll="0" sortType="ascending">
      <items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name="Miles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0"/>
  </rowFields>
  <dataFields>
    <dataField name="Avg  Miles Driven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0"/>
    <col customWidth="1" min="3" max="3" width="11.25"/>
    <col customWidth="1" min="4" max="4" width="13.13"/>
  </cols>
  <sheetData>
    <row r="1">
      <c r="A1" s="1" t="s">
        <v>0</v>
      </c>
      <c r="B1" s="2"/>
    </row>
    <row r="2">
      <c r="A2" s="3"/>
      <c r="B2" s="3"/>
      <c r="C2" s="3"/>
      <c r="D2" s="4" t="s">
        <v>1</v>
      </c>
      <c r="E2" s="4"/>
      <c r="F2" s="4"/>
      <c r="G2" s="4"/>
      <c r="H2" s="4"/>
      <c r="I2" s="4" t="s">
        <v>2</v>
      </c>
      <c r="J2" s="4"/>
      <c r="K2" s="4"/>
      <c r="L2" s="4"/>
      <c r="M2" s="4"/>
      <c r="N2" s="4" t="s">
        <v>3</v>
      </c>
      <c r="O2" s="4"/>
      <c r="P2" s="4"/>
      <c r="Q2" s="4"/>
      <c r="R2" s="4"/>
      <c r="S2" s="4" t="s">
        <v>4</v>
      </c>
      <c r="T2" s="4"/>
      <c r="U2" s="4"/>
      <c r="V2" s="4"/>
      <c r="W2" s="4"/>
      <c r="X2" s="4" t="s">
        <v>5</v>
      </c>
      <c r="AD2" s="4" t="s">
        <v>6</v>
      </c>
    </row>
    <row r="3">
      <c r="A3" s="4" t="s">
        <v>7</v>
      </c>
      <c r="B3" s="4" t="s">
        <v>8</v>
      </c>
      <c r="C3" s="4" t="s">
        <v>9</v>
      </c>
      <c r="D3" s="5">
        <v>44927.0</v>
      </c>
      <c r="E3" s="6">
        <f t="shared" ref="E3:H3" si="1">D3+7</f>
        <v>44934</v>
      </c>
      <c r="F3" s="6">
        <f t="shared" si="1"/>
        <v>44941</v>
      </c>
      <c r="G3" s="6">
        <f t="shared" si="1"/>
        <v>44948</v>
      </c>
      <c r="H3" s="6">
        <f t="shared" si="1"/>
        <v>44955</v>
      </c>
      <c r="I3" s="7">
        <v>44927.0</v>
      </c>
      <c r="J3" s="8">
        <f t="shared" ref="J3:M3" si="2">I3+7</f>
        <v>44934</v>
      </c>
      <c r="K3" s="8">
        <f t="shared" si="2"/>
        <v>44941</v>
      </c>
      <c r="L3" s="8">
        <f t="shared" si="2"/>
        <v>44948</v>
      </c>
      <c r="M3" s="8">
        <f t="shared" si="2"/>
        <v>44955</v>
      </c>
      <c r="N3" s="9">
        <v>44927.0</v>
      </c>
      <c r="O3" s="10">
        <f t="shared" ref="O3:R3" si="3">N3+7</f>
        <v>44934</v>
      </c>
      <c r="P3" s="10">
        <f t="shared" si="3"/>
        <v>44941</v>
      </c>
      <c r="Q3" s="10">
        <f t="shared" si="3"/>
        <v>44948</v>
      </c>
      <c r="R3" s="10">
        <f t="shared" si="3"/>
        <v>44955</v>
      </c>
      <c r="S3" s="11">
        <v>44927.0</v>
      </c>
      <c r="T3" s="12">
        <f t="shared" ref="T3:W3" si="4">S3+7</f>
        <v>44934</v>
      </c>
      <c r="U3" s="12">
        <f t="shared" si="4"/>
        <v>44941</v>
      </c>
      <c r="V3" s="12">
        <f t="shared" si="4"/>
        <v>44948</v>
      </c>
      <c r="W3" s="12">
        <f t="shared" si="4"/>
        <v>44955</v>
      </c>
      <c r="X3" s="13">
        <v>44927.0</v>
      </c>
      <c r="Y3" s="14">
        <f t="shared" ref="Y3:AB3" si="5">X3+7</f>
        <v>44934</v>
      </c>
      <c r="Z3" s="14">
        <f t="shared" si="5"/>
        <v>44941</v>
      </c>
      <c r="AA3" s="14">
        <f t="shared" si="5"/>
        <v>44948</v>
      </c>
      <c r="AB3" s="14">
        <f t="shared" si="5"/>
        <v>44955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15" t="s">
        <v>10</v>
      </c>
      <c r="B4" s="15" t="s">
        <v>11</v>
      </c>
      <c r="C4" s="16">
        <v>18.5</v>
      </c>
      <c r="D4" s="17">
        <v>41.0</v>
      </c>
      <c r="E4" s="18">
        <v>38.0</v>
      </c>
      <c r="F4" s="18">
        <v>41.0</v>
      </c>
      <c r="G4" s="18">
        <v>43.0</v>
      </c>
      <c r="H4" s="18">
        <v>36.0</v>
      </c>
      <c r="I4" s="19">
        <f t="shared" ref="I4:M4" si="6">IF(D4&gt;40, D4-40, 0 )</f>
        <v>1</v>
      </c>
      <c r="J4" s="20">
        <f t="shared" si="6"/>
        <v>0</v>
      </c>
      <c r="K4" s="20">
        <f t="shared" si="6"/>
        <v>1</v>
      </c>
      <c r="L4" s="20">
        <f t="shared" si="6"/>
        <v>3</v>
      </c>
      <c r="M4" s="20">
        <f t="shared" si="6"/>
        <v>0</v>
      </c>
      <c r="N4" s="21">
        <f t="shared" ref="N4:R4" si="7">$C4*D4</f>
        <v>758.5</v>
      </c>
      <c r="O4" s="21">
        <f t="shared" si="7"/>
        <v>703</v>
      </c>
      <c r="P4" s="21">
        <f t="shared" si="7"/>
        <v>758.5</v>
      </c>
      <c r="Q4" s="21">
        <f t="shared" si="7"/>
        <v>795.5</v>
      </c>
      <c r="R4" s="21">
        <f t="shared" si="7"/>
        <v>666</v>
      </c>
      <c r="S4" s="22">
        <f t="shared" ref="S4:W4" si="8">0.5*$C4*I4</f>
        <v>9.25</v>
      </c>
      <c r="T4" s="22">
        <f t="shared" si="8"/>
        <v>0</v>
      </c>
      <c r="U4" s="22">
        <f t="shared" si="8"/>
        <v>9.25</v>
      </c>
      <c r="V4" s="22">
        <f t="shared" si="8"/>
        <v>27.75</v>
      </c>
      <c r="W4" s="22">
        <f t="shared" si="8"/>
        <v>0</v>
      </c>
      <c r="X4" s="23">
        <f t="shared" ref="X4:AB4" si="9">N4+S4</f>
        <v>767.75</v>
      </c>
      <c r="Y4" s="23">
        <f t="shared" si="9"/>
        <v>703</v>
      </c>
      <c r="Z4" s="23">
        <f t="shared" si="9"/>
        <v>767.75</v>
      </c>
      <c r="AA4" s="23">
        <f t="shared" si="9"/>
        <v>823.25</v>
      </c>
      <c r="AB4" s="23">
        <f t="shared" si="9"/>
        <v>666</v>
      </c>
      <c r="AD4" s="24">
        <f t="shared" ref="AD4:AD23" si="14">SUM(X4:AB4)</f>
        <v>3727.75</v>
      </c>
    </row>
    <row r="5">
      <c r="A5" s="15" t="s">
        <v>12</v>
      </c>
      <c r="B5" s="15" t="s">
        <v>13</v>
      </c>
      <c r="C5" s="16">
        <v>20.3</v>
      </c>
      <c r="D5" s="17">
        <v>42.0</v>
      </c>
      <c r="E5" s="25">
        <v>46.0</v>
      </c>
      <c r="F5" s="25">
        <v>46.0</v>
      </c>
      <c r="G5" s="25">
        <v>46.0</v>
      </c>
      <c r="H5" s="18">
        <v>41.0</v>
      </c>
      <c r="I5" s="19">
        <f t="shared" ref="I5:M5" si="10">IF(D5&gt;40, D5-40, 0 )</f>
        <v>2</v>
      </c>
      <c r="J5" s="19">
        <f t="shared" si="10"/>
        <v>6</v>
      </c>
      <c r="K5" s="19">
        <f t="shared" si="10"/>
        <v>6</v>
      </c>
      <c r="L5" s="19">
        <f t="shared" si="10"/>
        <v>6</v>
      </c>
      <c r="M5" s="20">
        <f t="shared" si="10"/>
        <v>1</v>
      </c>
      <c r="N5" s="21">
        <f t="shared" ref="N5:R5" si="11">$C5*D5</f>
        <v>852.6</v>
      </c>
      <c r="O5" s="21">
        <f t="shared" si="11"/>
        <v>933.8</v>
      </c>
      <c r="P5" s="21">
        <f t="shared" si="11"/>
        <v>933.8</v>
      </c>
      <c r="Q5" s="21">
        <f t="shared" si="11"/>
        <v>933.8</v>
      </c>
      <c r="R5" s="21">
        <f t="shared" si="11"/>
        <v>832.3</v>
      </c>
      <c r="S5" s="22">
        <f t="shared" ref="S5:W5" si="12">0.5*$C5*I5</f>
        <v>20.3</v>
      </c>
      <c r="T5" s="22">
        <f t="shared" si="12"/>
        <v>60.9</v>
      </c>
      <c r="U5" s="22">
        <f t="shared" si="12"/>
        <v>60.9</v>
      </c>
      <c r="V5" s="22">
        <f t="shared" si="12"/>
        <v>60.9</v>
      </c>
      <c r="W5" s="22">
        <f t="shared" si="12"/>
        <v>10.15</v>
      </c>
      <c r="X5" s="23">
        <f t="shared" ref="X5:AB5" si="13">N5+S5</f>
        <v>872.9</v>
      </c>
      <c r="Y5" s="23">
        <f t="shared" si="13"/>
        <v>994.7</v>
      </c>
      <c r="Z5" s="23">
        <f t="shared" si="13"/>
        <v>994.7</v>
      </c>
      <c r="AA5" s="23">
        <f t="shared" si="13"/>
        <v>994.7</v>
      </c>
      <c r="AB5" s="23">
        <f t="shared" si="13"/>
        <v>842.45</v>
      </c>
      <c r="AD5" s="24">
        <f t="shared" si="14"/>
        <v>4699.45</v>
      </c>
    </row>
    <row r="6">
      <c r="A6" s="15" t="s">
        <v>14</v>
      </c>
      <c r="B6" s="15" t="s">
        <v>15</v>
      </c>
      <c r="C6" s="16">
        <v>18.25</v>
      </c>
      <c r="D6" s="17">
        <v>49.0</v>
      </c>
      <c r="E6" s="25">
        <v>37.0</v>
      </c>
      <c r="F6" s="25">
        <v>37.0</v>
      </c>
      <c r="G6" s="25">
        <v>37.0</v>
      </c>
      <c r="H6" s="17">
        <v>49.0</v>
      </c>
      <c r="I6" s="19">
        <f t="shared" ref="I6:M6" si="15">IF(D6&gt;40, D6-40, 0 )</f>
        <v>9</v>
      </c>
      <c r="J6" s="20">
        <f t="shared" si="15"/>
        <v>0</v>
      </c>
      <c r="K6" s="20">
        <f t="shared" si="15"/>
        <v>0</v>
      </c>
      <c r="L6" s="20">
        <f t="shared" si="15"/>
        <v>0</v>
      </c>
      <c r="M6" s="19">
        <f t="shared" si="15"/>
        <v>9</v>
      </c>
      <c r="N6" s="21">
        <f t="shared" ref="N6:R6" si="16">$C6*D6</f>
        <v>894.25</v>
      </c>
      <c r="O6" s="21">
        <f t="shared" si="16"/>
        <v>675.25</v>
      </c>
      <c r="P6" s="21">
        <f t="shared" si="16"/>
        <v>675.25</v>
      </c>
      <c r="Q6" s="21">
        <f t="shared" si="16"/>
        <v>675.25</v>
      </c>
      <c r="R6" s="21">
        <f t="shared" si="16"/>
        <v>894.25</v>
      </c>
      <c r="S6" s="22">
        <f t="shared" ref="S6:W6" si="17">0.5*$C6*I6</f>
        <v>82.125</v>
      </c>
      <c r="T6" s="22">
        <f t="shared" si="17"/>
        <v>0</v>
      </c>
      <c r="U6" s="22">
        <f t="shared" si="17"/>
        <v>0</v>
      </c>
      <c r="V6" s="22">
        <f t="shared" si="17"/>
        <v>0</v>
      </c>
      <c r="W6" s="22">
        <f t="shared" si="17"/>
        <v>82.125</v>
      </c>
      <c r="X6" s="23">
        <f t="shared" ref="X6:AB6" si="18">N6+S6</f>
        <v>976.375</v>
      </c>
      <c r="Y6" s="23">
        <f t="shared" si="18"/>
        <v>675.25</v>
      </c>
      <c r="Z6" s="23">
        <f t="shared" si="18"/>
        <v>675.25</v>
      </c>
      <c r="AA6" s="23">
        <f t="shared" si="18"/>
        <v>675.25</v>
      </c>
      <c r="AB6" s="23">
        <f t="shared" si="18"/>
        <v>976.375</v>
      </c>
      <c r="AD6" s="24">
        <f t="shared" si="14"/>
        <v>3978.5</v>
      </c>
    </row>
    <row r="7">
      <c r="A7" s="15" t="s">
        <v>16</v>
      </c>
      <c r="B7" s="15" t="s">
        <v>17</v>
      </c>
      <c r="C7" s="16">
        <v>19.4</v>
      </c>
      <c r="D7" s="17">
        <v>41.0</v>
      </c>
      <c r="E7" s="17">
        <v>40.0</v>
      </c>
      <c r="F7" s="17">
        <v>40.0</v>
      </c>
      <c r="G7" s="17">
        <v>40.0</v>
      </c>
      <c r="H7" s="17">
        <v>41.0</v>
      </c>
      <c r="I7" s="19">
        <f t="shared" ref="I7:M7" si="19">IF(D7&gt;40, D7-40, 0 )</f>
        <v>1</v>
      </c>
      <c r="J7" s="20">
        <f t="shared" si="19"/>
        <v>0</v>
      </c>
      <c r="K7" s="20">
        <f t="shared" si="19"/>
        <v>0</v>
      </c>
      <c r="L7" s="20">
        <f t="shared" si="19"/>
        <v>0</v>
      </c>
      <c r="M7" s="19">
        <f t="shared" si="19"/>
        <v>1</v>
      </c>
      <c r="N7" s="21">
        <f t="shared" ref="N7:R7" si="20">$C7*D7</f>
        <v>795.4</v>
      </c>
      <c r="O7" s="21">
        <f t="shared" si="20"/>
        <v>776</v>
      </c>
      <c r="P7" s="21">
        <f t="shared" si="20"/>
        <v>776</v>
      </c>
      <c r="Q7" s="21">
        <f t="shared" si="20"/>
        <v>776</v>
      </c>
      <c r="R7" s="21">
        <f t="shared" si="20"/>
        <v>795.4</v>
      </c>
      <c r="S7" s="22">
        <f t="shared" ref="S7:W7" si="21">0.5*$C7*I7</f>
        <v>9.7</v>
      </c>
      <c r="T7" s="22">
        <f t="shared" si="21"/>
        <v>0</v>
      </c>
      <c r="U7" s="22">
        <f t="shared" si="21"/>
        <v>0</v>
      </c>
      <c r="V7" s="22">
        <f t="shared" si="21"/>
        <v>0</v>
      </c>
      <c r="W7" s="22">
        <f t="shared" si="21"/>
        <v>9.7</v>
      </c>
      <c r="X7" s="23">
        <f t="shared" ref="X7:AB7" si="22">N7+S7</f>
        <v>805.1</v>
      </c>
      <c r="Y7" s="23">
        <f t="shared" si="22"/>
        <v>776</v>
      </c>
      <c r="Z7" s="23">
        <f t="shared" si="22"/>
        <v>776</v>
      </c>
      <c r="AA7" s="23">
        <f t="shared" si="22"/>
        <v>776</v>
      </c>
      <c r="AB7" s="23">
        <f t="shared" si="22"/>
        <v>805.1</v>
      </c>
      <c r="AD7" s="24">
        <f t="shared" si="14"/>
        <v>3938.2</v>
      </c>
    </row>
    <row r="8">
      <c r="A8" s="15" t="s">
        <v>18</v>
      </c>
      <c r="B8" s="15" t="s">
        <v>19</v>
      </c>
      <c r="C8" s="16">
        <v>23.6</v>
      </c>
      <c r="D8" s="17">
        <v>39.0</v>
      </c>
      <c r="E8" s="17">
        <v>39.0</v>
      </c>
      <c r="F8" s="17">
        <v>40.0</v>
      </c>
      <c r="G8" s="17">
        <v>40.0</v>
      </c>
      <c r="H8" s="17">
        <v>39.0</v>
      </c>
      <c r="I8" s="20">
        <f t="shared" ref="I8:M8" si="23">IF(D8&gt;40, D8-40, 0 )</f>
        <v>0</v>
      </c>
      <c r="J8" s="20">
        <f t="shared" si="23"/>
        <v>0</v>
      </c>
      <c r="K8" s="20">
        <f t="shared" si="23"/>
        <v>0</v>
      </c>
      <c r="L8" s="20">
        <f t="shared" si="23"/>
        <v>0</v>
      </c>
      <c r="M8" s="20">
        <f t="shared" si="23"/>
        <v>0</v>
      </c>
      <c r="N8" s="21">
        <f t="shared" ref="N8:R8" si="24">$C8*D8</f>
        <v>920.4</v>
      </c>
      <c r="O8" s="21">
        <f t="shared" si="24"/>
        <v>920.4</v>
      </c>
      <c r="P8" s="21">
        <f t="shared" si="24"/>
        <v>944</v>
      </c>
      <c r="Q8" s="21">
        <f t="shared" si="24"/>
        <v>944</v>
      </c>
      <c r="R8" s="21">
        <f t="shared" si="24"/>
        <v>920.4</v>
      </c>
      <c r="S8" s="22">
        <f t="shared" ref="S8:W8" si="25">0.5*$C8*I8</f>
        <v>0</v>
      </c>
      <c r="T8" s="22">
        <f t="shared" si="25"/>
        <v>0</v>
      </c>
      <c r="U8" s="22">
        <f t="shared" si="25"/>
        <v>0</v>
      </c>
      <c r="V8" s="22">
        <f t="shared" si="25"/>
        <v>0</v>
      </c>
      <c r="W8" s="22">
        <f t="shared" si="25"/>
        <v>0</v>
      </c>
      <c r="X8" s="23">
        <f t="shared" ref="X8:AB8" si="26">N8+S8</f>
        <v>920.4</v>
      </c>
      <c r="Y8" s="23">
        <f t="shared" si="26"/>
        <v>920.4</v>
      </c>
      <c r="Z8" s="23">
        <f t="shared" si="26"/>
        <v>944</v>
      </c>
      <c r="AA8" s="23">
        <f t="shared" si="26"/>
        <v>944</v>
      </c>
      <c r="AB8" s="23">
        <f t="shared" si="26"/>
        <v>920.4</v>
      </c>
      <c r="AD8" s="24">
        <f t="shared" si="14"/>
        <v>4649.2</v>
      </c>
    </row>
    <row r="9">
      <c r="A9" s="15" t="s">
        <v>20</v>
      </c>
      <c r="B9" s="15" t="s">
        <v>21</v>
      </c>
      <c r="C9" s="16">
        <v>15.5</v>
      </c>
      <c r="D9" s="17">
        <v>43.0</v>
      </c>
      <c r="E9" s="17">
        <v>43.0</v>
      </c>
      <c r="F9" s="17">
        <v>40.0</v>
      </c>
      <c r="G9" s="17">
        <v>40.0</v>
      </c>
      <c r="H9" s="17">
        <v>44.0</v>
      </c>
      <c r="I9" s="19">
        <f t="shared" ref="I9:M9" si="27">IF(D9&gt;40, D9-40, 0 )</f>
        <v>3</v>
      </c>
      <c r="J9" s="19">
        <f t="shared" si="27"/>
        <v>3</v>
      </c>
      <c r="K9" s="20">
        <f t="shared" si="27"/>
        <v>0</v>
      </c>
      <c r="L9" s="20">
        <f t="shared" si="27"/>
        <v>0</v>
      </c>
      <c r="M9" s="19">
        <f t="shared" si="27"/>
        <v>4</v>
      </c>
      <c r="N9" s="21">
        <f t="shared" ref="N9:R9" si="28">$C9*D9</f>
        <v>666.5</v>
      </c>
      <c r="O9" s="21">
        <f t="shared" si="28"/>
        <v>666.5</v>
      </c>
      <c r="P9" s="21">
        <f t="shared" si="28"/>
        <v>620</v>
      </c>
      <c r="Q9" s="21">
        <f t="shared" si="28"/>
        <v>620</v>
      </c>
      <c r="R9" s="21">
        <f t="shared" si="28"/>
        <v>682</v>
      </c>
      <c r="S9" s="22">
        <f t="shared" ref="S9:W9" si="29">0.5*$C9*I9</f>
        <v>23.25</v>
      </c>
      <c r="T9" s="22">
        <f t="shared" si="29"/>
        <v>23.25</v>
      </c>
      <c r="U9" s="22">
        <f t="shared" si="29"/>
        <v>0</v>
      </c>
      <c r="V9" s="22">
        <f t="shared" si="29"/>
        <v>0</v>
      </c>
      <c r="W9" s="22">
        <f t="shared" si="29"/>
        <v>31</v>
      </c>
      <c r="X9" s="23">
        <f t="shared" ref="X9:AB9" si="30">N9+S9</f>
        <v>689.75</v>
      </c>
      <c r="Y9" s="23">
        <f t="shared" si="30"/>
        <v>689.75</v>
      </c>
      <c r="Z9" s="23">
        <f t="shared" si="30"/>
        <v>620</v>
      </c>
      <c r="AA9" s="23">
        <f t="shared" si="30"/>
        <v>620</v>
      </c>
      <c r="AB9" s="23">
        <f t="shared" si="30"/>
        <v>713</v>
      </c>
      <c r="AD9" s="24">
        <f t="shared" si="14"/>
        <v>3332.5</v>
      </c>
    </row>
    <row r="10">
      <c r="A10" s="15" t="s">
        <v>22</v>
      </c>
      <c r="B10" s="15" t="s">
        <v>23</v>
      </c>
      <c r="C10" s="16">
        <v>18.25</v>
      </c>
      <c r="D10" s="25">
        <v>40.0</v>
      </c>
      <c r="E10" s="25">
        <v>40.0</v>
      </c>
      <c r="F10" s="17">
        <v>42.0</v>
      </c>
      <c r="G10" s="17">
        <v>42.0</v>
      </c>
      <c r="H10" s="25">
        <v>48.0</v>
      </c>
      <c r="I10" s="20">
        <f t="shared" ref="I10:M10" si="31">IF(D10&gt;40, D10-40, 0 )</f>
        <v>0</v>
      </c>
      <c r="J10" s="20">
        <f t="shared" si="31"/>
        <v>0</v>
      </c>
      <c r="K10" s="19">
        <f t="shared" si="31"/>
        <v>2</v>
      </c>
      <c r="L10" s="19">
        <f t="shared" si="31"/>
        <v>2</v>
      </c>
      <c r="M10" s="19">
        <f t="shared" si="31"/>
        <v>8</v>
      </c>
      <c r="N10" s="21">
        <f t="shared" ref="N10:R10" si="32">$C10*D10</f>
        <v>730</v>
      </c>
      <c r="O10" s="21">
        <f t="shared" si="32"/>
        <v>730</v>
      </c>
      <c r="P10" s="21">
        <f t="shared" si="32"/>
        <v>766.5</v>
      </c>
      <c r="Q10" s="21">
        <f t="shared" si="32"/>
        <v>766.5</v>
      </c>
      <c r="R10" s="21">
        <f t="shared" si="32"/>
        <v>876</v>
      </c>
      <c r="S10" s="22">
        <f t="shared" ref="S10:W10" si="33">0.5*$C10*I10</f>
        <v>0</v>
      </c>
      <c r="T10" s="22">
        <f t="shared" si="33"/>
        <v>0</v>
      </c>
      <c r="U10" s="22">
        <f t="shared" si="33"/>
        <v>18.25</v>
      </c>
      <c r="V10" s="22">
        <f t="shared" si="33"/>
        <v>18.25</v>
      </c>
      <c r="W10" s="22">
        <f t="shared" si="33"/>
        <v>73</v>
      </c>
      <c r="X10" s="23">
        <f t="shared" ref="X10:AB10" si="34">N10+S10</f>
        <v>730</v>
      </c>
      <c r="Y10" s="23">
        <f t="shared" si="34"/>
        <v>730</v>
      </c>
      <c r="Z10" s="23">
        <f t="shared" si="34"/>
        <v>784.75</v>
      </c>
      <c r="AA10" s="23">
        <f t="shared" si="34"/>
        <v>784.75</v>
      </c>
      <c r="AB10" s="23">
        <f t="shared" si="34"/>
        <v>949</v>
      </c>
      <c r="AD10" s="24">
        <f t="shared" si="14"/>
        <v>3978.5</v>
      </c>
    </row>
    <row r="11">
      <c r="A11" s="15" t="s">
        <v>24</v>
      </c>
      <c r="B11" s="15" t="s">
        <v>25</v>
      </c>
      <c r="C11" s="16">
        <v>19.0</v>
      </c>
      <c r="D11" s="17">
        <v>41.0</v>
      </c>
      <c r="E11" s="17">
        <v>40.0</v>
      </c>
      <c r="F11" s="17">
        <v>40.0</v>
      </c>
      <c r="G11" s="17">
        <v>40.0</v>
      </c>
      <c r="H11" s="25">
        <v>46.0</v>
      </c>
      <c r="I11" s="19">
        <f t="shared" ref="I11:M11" si="35">IF(D11&gt;40, D11-40, 0 )</f>
        <v>1</v>
      </c>
      <c r="J11" s="20">
        <f t="shared" si="35"/>
        <v>0</v>
      </c>
      <c r="K11" s="20">
        <f t="shared" si="35"/>
        <v>0</v>
      </c>
      <c r="L11" s="20">
        <f t="shared" si="35"/>
        <v>0</v>
      </c>
      <c r="M11" s="19">
        <f t="shared" si="35"/>
        <v>6</v>
      </c>
      <c r="N11" s="21">
        <f t="shared" ref="N11:R11" si="36">$C11*D11</f>
        <v>779</v>
      </c>
      <c r="O11" s="21">
        <f t="shared" si="36"/>
        <v>760</v>
      </c>
      <c r="P11" s="21">
        <f t="shared" si="36"/>
        <v>760</v>
      </c>
      <c r="Q11" s="21">
        <f t="shared" si="36"/>
        <v>760</v>
      </c>
      <c r="R11" s="21">
        <f t="shared" si="36"/>
        <v>874</v>
      </c>
      <c r="S11" s="22">
        <f t="shared" ref="S11:W11" si="37">0.5*$C11*I11</f>
        <v>9.5</v>
      </c>
      <c r="T11" s="22">
        <f t="shared" si="37"/>
        <v>0</v>
      </c>
      <c r="U11" s="22">
        <f t="shared" si="37"/>
        <v>0</v>
      </c>
      <c r="V11" s="22">
        <f t="shared" si="37"/>
        <v>0</v>
      </c>
      <c r="W11" s="22">
        <f t="shared" si="37"/>
        <v>57</v>
      </c>
      <c r="X11" s="23">
        <f t="shared" ref="X11:AB11" si="38">N11+S11</f>
        <v>788.5</v>
      </c>
      <c r="Y11" s="23">
        <f t="shared" si="38"/>
        <v>760</v>
      </c>
      <c r="Z11" s="23">
        <f t="shared" si="38"/>
        <v>760</v>
      </c>
      <c r="AA11" s="23">
        <f t="shared" si="38"/>
        <v>760</v>
      </c>
      <c r="AB11" s="23">
        <f t="shared" si="38"/>
        <v>931</v>
      </c>
      <c r="AD11" s="24">
        <f t="shared" si="14"/>
        <v>3999.5</v>
      </c>
    </row>
    <row r="12">
      <c r="A12" s="15" t="s">
        <v>26</v>
      </c>
      <c r="B12" s="15" t="s">
        <v>27</v>
      </c>
      <c r="C12" s="16">
        <v>21.5</v>
      </c>
      <c r="D12" s="17">
        <v>39.0</v>
      </c>
      <c r="E12" s="17">
        <v>40.0</v>
      </c>
      <c r="F12" s="17">
        <v>40.0</v>
      </c>
      <c r="G12" s="17">
        <v>40.0</v>
      </c>
      <c r="H12" s="25">
        <v>37.0</v>
      </c>
      <c r="I12" s="20">
        <f t="shared" ref="I12:M12" si="39">IF(D12&gt;40, D12-40, 0 )</f>
        <v>0</v>
      </c>
      <c r="J12" s="20">
        <f t="shared" si="39"/>
        <v>0</v>
      </c>
      <c r="K12" s="20">
        <f t="shared" si="39"/>
        <v>0</v>
      </c>
      <c r="L12" s="20">
        <f t="shared" si="39"/>
        <v>0</v>
      </c>
      <c r="M12" s="20">
        <f t="shared" si="39"/>
        <v>0</v>
      </c>
      <c r="N12" s="21">
        <f t="shared" ref="N12:R12" si="40">$C12*D12</f>
        <v>838.5</v>
      </c>
      <c r="O12" s="21">
        <f t="shared" si="40"/>
        <v>860</v>
      </c>
      <c r="P12" s="21">
        <f t="shared" si="40"/>
        <v>860</v>
      </c>
      <c r="Q12" s="21">
        <f t="shared" si="40"/>
        <v>860</v>
      </c>
      <c r="R12" s="21">
        <f t="shared" si="40"/>
        <v>795.5</v>
      </c>
      <c r="S12" s="22">
        <f t="shared" ref="S12:W12" si="41">0.5*$C12*I12</f>
        <v>0</v>
      </c>
      <c r="T12" s="22">
        <f t="shared" si="41"/>
        <v>0</v>
      </c>
      <c r="U12" s="22">
        <f t="shared" si="41"/>
        <v>0</v>
      </c>
      <c r="V12" s="22">
        <f t="shared" si="41"/>
        <v>0</v>
      </c>
      <c r="W12" s="22">
        <f t="shared" si="41"/>
        <v>0</v>
      </c>
      <c r="X12" s="23">
        <f t="shared" ref="X12:AB12" si="42">N12+S12</f>
        <v>838.5</v>
      </c>
      <c r="Y12" s="23">
        <f t="shared" si="42"/>
        <v>860</v>
      </c>
      <c r="Z12" s="23">
        <f t="shared" si="42"/>
        <v>860</v>
      </c>
      <c r="AA12" s="23">
        <f t="shared" si="42"/>
        <v>860</v>
      </c>
      <c r="AB12" s="23">
        <f t="shared" si="42"/>
        <v>795.5</v>
      </c>
      <c r="AD12" s="24">
        <f t="shared" si="14"/>
        <v>4214</v>
      </c>
    </row>
    <row r="13">
      <c r="A13" s="15" t="s">
        <v>19</v>
      </c>
      <c r="B13" s="15" t="s">
        <v>28</v>
      </c>
      <c r="C13" s="16">
        <v>18.25</v>
      </c>
      <c r="D13" s="17">
        <v>43.0</v>
      </c>
      <c r="E13" s="17">
        <v>40.0</v>
      </c>
      <c r="F13" s="17">
        <v>41.0</v>
      </c>
      <c r="G13" s="17">
        <v>41.0</v>
      </c>
      <c r="H13" s="17">
        <v>40.0</v>
      </c>
      <c r="I13" s="19">
        <f t="shared" ref="I13:M13" si="43">IF(D13&gt;40, D13-40, 0 )</f>
        <v>3</v>
      </c>
      <c r="J13" s="20">
        <f t="shared" si="43"/>
        <v>0</v>
      </c>
      <c r="K13" s="19">
        <f t="shared" si="43"/>
        <v>1</v>
      </c>
      <c r="L13" s="19">
        <f t="shared" si="43"/>
        <v>1</v>
      </c>
      <c r="M13" s="20">
        <f t="shared" si="43"/>
        <v>0</v>
      </c>
      <c r="N13" s="21">
        <f t="shared" ref="N13:R13" si="44">$C13*D13</f>
        <v>784.75</v>
      </c>
      <c r="O13" s="21">
        <f t="shared" si="44"/>
        <v>730</v>
      </c>
      <c r="P13" s="21">
        <f t="shared" si="44"/>
        <v>748.25</v>
      </c>
      <c r="Q13" s="21">
        <f t="shared" si="44"/>
        <v>748.25</v>
      </c>
      <c r="R13" s="21">
        <f t="shared" si="44"/>
        <v>730</v>
      </c>
      <c r="S13" s="22">
        <f t="shared" ref="S13:W13" si="45">0.5*$C13*I13</f>
        <v>27.375</v>
      </c>
      <c r="T13" s="22">
        <f t="shared" si="45"/>
        <v>0</v>
      </c>
      <c r="U13" s="22">
        <f t="shared" si="45"/>
        <v>9.125</v>
      </c>
      <c r="V13" s="22">
        <f t="shared" si="45"/>
        <v>9.125</v>
      </c>
      <c r="W13" s="22">
        <f t="shared" si="45"/>
        <v>0</v>
      </c>
      <c r="X13" s="23">
        <f t="shared" ref="X13:AB13" si="46">N13+S13</f>
        <v>812.125</v>
      </c>
      <c r="Y13" s="23">
        <f t="shared" si="46"/>
        <v>730</v>
      </c>
      <c r="Z13" s="23">
        <f t="shared" si="46"/>
        <v>757.375</v>
      </c>
      <c r="AA13" s="23">
        <f t="shared" si="46"/>
        <v>757.375</v>
      </c>
      <c r="AB13" s="23">
        <f t="shared" si="46"/>
        <v>730</v>
      </c>
      <c r="AD13" s="24">
        <f t="shared" si="14"/>
        <v>3786.875</v>
      </c>
    </row>
    <row r="14">
      <c r="A14" s="15" t="s">
        <v>29</v>
      </c>
      <c r="B14" s="15" t="s">
        <v>30</v>
      </c>
      <c r="C14" s="16">
        <v>19.4</v>
      </c>
      <c r="D14" s="25">
        <v>40.0</v>
      </c>
      <c r="E14" s="17">
        <v>42.0</v>
      </c>
      <c r="F14" s="18">
        <v>36.0</v>
      </c>
      <c r="G14" s="17">
        <v>39.0</v>
      </c>
      <c r="H14" s="17">
        <v>40.0</v>
      </c>
      <c r="I14" s="20">
        <f t="shared" ref="I14:M14" si="47">IF(D14&gt;40, D14-40, 0 )</f>
        <v>0</v>
      </c>
      <c r="J14" s="19">
        <f t="shared" si="47"/>
        <v>2</v>
      </c>
      <c r="K14" s="20">
        <f t="shared" si="47"/>
        <v>0</v>
      </c>
      <c r="L14" s="20">
        <f t="shared" si="47"/>
        <v>0</v>
      </c>
      <c r="M14" s="20">
        <f t="shared" si="47"/>
        <v>0</v>
      </c>
      <c r="N14" s="21">
        <f t="shared" ref="N14:R14" si="48">$C14*D14</f>
        <v>776</v>
      </c>
      <c r="O14" s="21">
        <f t="shared" si="48"/>
        <v>814.8</v>
      </c>
      <c r="P14" s="21">
        <f t="shared" si="48"/>
        <v>698.4</v>
      </c>
      <c r="Q14" s="21">
        <f t="shared" si="48"/>
        <v>756.6</v>
      </c>
      <c r="R14" s="21">
        <f t="shared" si="48"/>
        <v>776</v>
      </c>
      <c r="S14" s="22">
        <f t="shared" ref="S14:W14" si="49">0.5*$C14*I14</f>
        <v>0</v>
      </c>
      <c r="T14" s="22">
        <f t="shared" si="49"/>
        <v>19.4</v>
      </c>
      <c r="U14" s="22">
        <f t="shared" si="49"/>
        <v>0</v>
      </c>
      <c r="V14" s="22">
        <f t="shared" si="49"/>
        <v>0</v>
      </c>
      <c r="W14" s="22">
        <f t="shared" si="49"/>
        <v>0</v>
      </c>
      <c r="X14" s="23">
        <f t="shared" ref="X14:AB14" si="50">N14+S14</f>
        <v>776</v>
      </c>
      <c r="Y14" s="23">
        <f t="shared" si="50"/>
        <v>834.2</v>
      </c>
      <c r="Z14" s="23">
        <f t="shared" si="50"/>
        <v>698.4</v>
      </c>
      <c r="AA14" s="23">
        <f t="shared" si="50"/>
        <v>756.6</v>
      </c>
      <c r="AB14" s="23">
        <f t="shared" si="50"/>
        <v>776</v>
      </c>
      <c r="AD14" s="24">
        <f t="shared" si="14"/>
        <v>3841.2</v>
      </c>
    </row>
    <row r="15">
      <c r="A15" s="15" t="s">
        <v>31</v>
      </c>
      <c r="B15" s="15" t="s">
        <v>32</v>
      </c>
      <c r="C15" s="16">
        <v>27.6</v>
      </c>
      <c r="D15" s="17">
        <v>39.0</v>
      </c>
      <c r="E15" s="17">
        <v>40.0</v>
      </c>
      <c r="F15" s="18">
        <v>38.0</v>
      </c>
      <c r="G15" s="18">
        <v>41.0</v>
      </c>
      <c r="H15" s="17">
        <v>40.0</v>
      </c>
      <c r="I15" s="20">
        <f t="shared" ref="I15:M15" si="51">IF(D15&gt;40, D15-40, 0 )</f>
        <v>0</v>
      </c>
      <c r="J15" s="20">
        <f t="shared" si="51"/>
        <v>0</v>
      </c>
      <c r="K15" s="20">
        <f t="shared" si="51"/>
        <v>0</v>
      </c>
      <c r="L15" s="20">
        <f t="shared" si="51"/>
        <v>1</v>
      </c>
      <c r="M15" s="20">
        <f t="shared" si="51"/>
        <v>0</v>
      </c>
      <c r="N15" s="21">
        <f t="shared" ref="N15:R15" si="52">$C15*D15</f>
        <v>1076.4</v>
      </c>
      <c r="O15" s="21">
        <f t="shared" si="52"/>
        <v>1104</v>
      </c>
      <c r="P15" s="21">
        <f t="shared" si="52"/>
        <v>1048.8</v>
      </c>
      <c r="Q15" s="21">
        <f t="shared" si="52"/>
        <v>1131.6</v>
      </c>
      <c r="R15" s="21">
        <f t="shared" si="52"/>
        <v>1104</v>
      </c>
      <c r="S15" s="22">
        <f t="shared" ref="S15:W15" si="53">0.5*$C15*I15</f>
        <v>0</v>
      </c>
      <c r="T15" s="22">
        <f t="shared" si="53"/>
        <v>0</v>
      </c>
      <c r="U15" s="22">
        <f t="shared" si="53"/>
        <v>0</v>
      </c>
      <c r="V15" s="22">
        <f t="shared" si="53"/>
        <v>13.8</v>
      </c>
      <c r="W15" s="22">
        <f t="shared" si="53"/>
        <v>0</v>
      </c>
      <c r="X15" s="23">
        <f t="shared" ref="X15:AB15" si="54">N15+S15</f>
        <v>1076.4</v>
      </c>
      <c r="Y15" s="23">
        <f t="shared" si="54"/>
        <v>1104</v>
      </c>
      <c r="Z15" s="23">
        <f t="shared" si="54"/>
        <v>1048.8</v>
      </c>
      <c r="AA15" s="23">
        <f t="shared" si="54"/>
        <v>1145.4</v>
      </c>
      <c r="AB15" s="23">
        <f t="shared" si="54"/>
        <v>1104</v>
      </c>
      <c r="AD15" s="24">
        <f t="shared" si="14"/>
        <v>5478.6</v>
      </c>
    </row>
    <row r="16">
      <c r="A16" s="15" t="s">
        <v>33</v>
      </c>
      <c r="B16" s="15" t="s">
        <v>34</v>
      </c>
      <c r="C16" s="16">
        <v>20.3</v>
      </c>
      <c r="D16" s="25">
        <v>46.0</v>
      </c>
      <c r="E16" s="18">
        <v>41.0</v>
      </c>
      <c r="F16" s="25">
        <v>46.0</v>
      </c>
      <c r="G16" s="25">
        <v>46.0</v>
      </c>
      <c r="H16" s="17">
        <v>42.0</v>
      </c>
      <c r="I16" s="19">
        <f t="shared" ref="I16:M16" si="55">IF(D16&gt;40, D16-40, 0 )</f>
        <v>6</v>
      </c>
      <c r="J16" s="20">
        <f t="shared" si="55"/>
        <v>1</v>
      </c>
      <c r="K16" s="19">
        <f t="shared" si="55"/>
        <v>6</v>
      </c>
      <c r="L16" s="19">
        <f t="shared" si="55"/>
        <v>6</v>
      </c>
      <c r="M16" s="19">
        <f t="shared" si="55"/>
        <v>2</v>
      </c>
      <c r="N16" s="21">
        <f t="shared" ref="N16:R16" si="56">$C16*D16</f>
        <v>933.8</v>
      </c>
      <c r="O16" s="21">
        <f t="shared" si="56"/>
        <v>832.3</v>
      </c>
      <c r="P16" s="21">
        <f t="shared" si="56"/>
        <v>933.8</v>
      </c>
      <c r="Q16" s="21">
        <f t="shared" si="56"/>
        <v>933.8</v>
      </c>
      <c r="R16" s="21">
        <f t="shared" si="56"/>
        <v>852.6</v>
      </c>
      <c r="S16" s="22">
        <f t="shared" ref="S16:W16" si="57">0.5*$C16*I16</f>
        <v>60.9</v>
      </c>
      <c r="T16" s="22">
        <f t="shared" si="57"/>
        <v>10.15</v>
      </c>
      <c r="U16" s="22">
        <f t="shared" si="57"/>
        <v>60.9</v>
      </c>
      <c r="V16" s="22">
        <f t="shared" si="57"/>
        <v>60.9</v>
      </c>
      <c r="W16" s="22">
        <f t="shared" si="57"/>
        <v>20.3</v>
      </c>
      <c r="X16" s="23">
        <f t="shared" ref="X16:AB16" si="58">N16+S16</f>
        <v>994.7</v>
      </c>
      <c r="Y16" s="23">
        <f t="shared" si="58"/>
        <v>842.45</v>
      </c>
      <c r="Z16" s="23">
        <f t="shared" si="58"/>
        <v>994.7</v>
      </c>
      <c r="AA16" s="23">
        <f t="shared" si="58"/>
        <v>994.7</v>
      </c>
      <c r="AB16" s="23">
        <f t="shared" si="58"/>
        <v>872.9</v>
      </c>
      <c r="AD16" s="24">
        <f t="shared" si="14"/>
        <v>4699.45</v>
      </c>
    </row>
    <row r="17">
      <c r="A17" s="15" t="s">
        <v>10</v>
      </c>
      <c r="B17" s="15" t="s">
        <v>35</v>
      </c>
      <c r="C17" s="16">
        <v>18.5</v>
      </c>
      <c r="D17" s="25">
        <v>37.0</v>
      </c>
      <c r="E17" s="17">
        <v>49.0</v>
      </c>
      <c r="F17" s="25">
        <v>37.0</v>
      </c>
      <c r="G17" s="25">
        <v>37.0</v>
      </c>
      <c r="H17" s="17">
        <v>40.0</v>
      </c>
      <c r="I17" s="20">
        <f t="shared" ref="I17:M17" si="59">IF(D17&gt;40, D17-40, 0 )</f>
        <v>0</v>
      </c>
      <c r="J17" s="19">
        <f t="shared" si="59"/>
        <v>9</v>
      </c>
      <c r="K17" s="20">
        <f t="shared" si="59"/>
        <v>0</v>
      </c>
      <c r="L17" s="20">
        <f t="shared" si="59"/>
        <v>0</v>
      </c>
      <c r="M17" s="20">
        <f t="shared" si="59"/>
        <v>0</v>
      </c>
      <c r="N17" s="21">
        <f t="shared" ref="N17:R17" si="60">$C17*D17</f>
        <v>684.5</v>
      </c>
      <c r="O17" s="21">
        <f t="shared" si="60"/>
        <v>906.5</v>
      </c>
      <c r="P17" s="21">
        <f t="shared" si="60"/>
        <v>684.5</v>
      </c>
      <c r="Q17" s="21">
        <f t="shared" si="60"/>
        <v>684.5</v>
      </c>
      <c r="R17" s="21">
        <f t="shared" si="60"/>
        <v>740</v>
      </c>
      <c r="S17" s="22">
        <f t="shared" ref="S17:W17" si="61">0.5*$C17*I17</f>
        <v>0</v>
      </c>
      <c r="T17" s="22">
        <f t="shared" si="61"/>
        <v>83.25</v>
      </c>
      <c r="U17" s="22">
        <f t="shared" si="61"/>
        <v>0</v>
      </c>
      <c r="V17" s="22">
        <f t="shared" si="61"/>
        <v>0</v>
      </c>
      <c r="W17" s="22">
        <f t="shared" si="61"/>
        <v>0</v>
      </c>
      <c r="X17" s="23">
        <f t="shared" ref="X17:AB17" si="62">N17+S17</f>
        <v>684.5</v>
      </c>
      <c r="Y17" s="23">
        <f t="shared" si="62"/>
        <v>989.75</v>
      </c>
      <c r="Z17" s="23">
        <f t="shared" si="62"/>
        <v>684.5</v>
      </c>
      <c r="AA17" s="23">
        <f t="shared" si="62"/>
        <v>684.5</v>
      </c>
      <c r="AB17" s="23">
        <f t="shared" si="62"/>
        <v>740</v>
      </c>
      <c r="AD17" s="24">
        <f t="shared" si="14"/>
        <v>3783.25</v>
      </c>
    </row>
    <row r="18">
      <c r="A18" s="15" t="s">
        <v>36</v>
      </c>
      <c r="B18" s="15" t="s">
        <v>37</v>
      </c>
      <c r="C18" s="16">
        <v>15.75</v>
      </c>
      <c r="D18" s="17">
        <v>40.0</v>
      </c>
      <c r="E18" s="17">
        <v>41.0</v>
      </c>
      <c r="F18" s="17">
        <v>40.0</v>
      </c>
      <c r="G18" s="17">
        <v>40.0</v>
      </c>
      <c r="H18" s="17">
        <v>40.0</v>
      </c>
      <c r="I18" s="20">
        <f t="shared" ref="I18:M18" si="63">IF(D18&gt;40, D18-40, 0 )</f>
        <v>0</v>
      </c>
      <c r="J18" s="19">
        <f t="shared" si="63"/>
        <v>1</v>
      </c>
      <c r="K18" s="20">
        <f t="shared" si="63"/>
        <v>0</v>
      </c>
      <c r="L18" s="20">
        <f t="shared" si="63"/>
        <v>0</v>
      </c>
      <c r="M18" s="20">
        <f t="shared" si="63"/>
        <v>0</v>
      </c>
      <c r="N18" s="21">
        <f t="shared" ref="N18:R18" si="64">$C18*D18</f>
        <v>630</v>
      </c>
      <c r="O18" s="21">
        <f t="shared" si="64"/>
        <v>645.75</v>
      </c>
      <c r="P18" s="21">
        <f t="shared" si="64"/>
        <v>630</v>
      </c>
      <c r="Q18" s="21">
        <f t="shared" si="64"/>
        <v>630</v>
      </c>
      <c r="R18" s="21">
        <f t="shared" si="64"/>
        <v>630</v>
      </c>
      <c r="S18" s="22">
        <f t="shared" ref="S18:W18" si="65">0.5*$C18*I18</f>
        <v>0</v>
      </c>
      <c r="T18" s="22">
        <f t="shared" si="65"/>
        <v>7.875</v>
      </c>
      <c r="U18" s="22">
        <f t="shared" si="65"/>
        <v>0</v>
      </c>
      <c r="V18" s="22">
        <f t="shared" si="65"/>
        <v>0</v>
      </c>
      <c r="W18" s="22">
        <f t="shared" si="65"/>
        <v>0</v>
      </c>
      <c r="X18" s="23">
        <f t="shared" ref="X18:AB18" si="66">N18+S18</f>
        <v>630</v>
      </c>
      <c r="Y18" s="23">
        <f t="shared" si="66"/>
        <v>653.625</v>
      </c>
      <c r="Z18" s="23">
        <f t="shared" si="66"/>
        <v>630</v>
      </c>
      <c r="AA18" s="23">
        <f t="shared" si="66"/>
        <v>630</v>
      </c>
      <c r="AB18" s="23">
        <f t="shared" si="66"/>
        <v>630</v>
      </c>
      <c r="AD18" s="24">
        <f t="shared" si="14"/>
        <v>3173.625</v>
      </c>
    </row>
    <row r="19">
      <c r="A19" s="15" t="s">
        <v>38</v>
      </c>
      <c r="B19" s="15" t="s">
        <v>39</v>
      </c>
      <c r="C19" s="16">
        <v>17.5</v>
      </c>
      <c r="D19" s="17">
        <v>40.0</v>
      </c>
      <c r="E19" s="17">
        <v>39.0</v>
      </c>
      <c r="F19" s="17">
        <v>41.0</v>
      </c>
      <c r="G19" s="17">
        <v>41.0</v>
      </c>
      <c r="H19" s="17">
        <v>41.0</v>
      </c>
      <c r="I19" s="20">
        <f t="shared" ref="I19:M19" si="67">IF(D19&gt;40, D19-40, 0 )</f>
        <v>0</v>
      </c>
      <c r="J19" s="20">
        <f t="shared" si="67"/>
        <v>0</v>
      </c>
      <c r="K19" s="19">
        <f t="shared" si="67"/>
        <v>1</v>
      </c>
      <c r="L19" s="19">
        <f t="shared" si="67"/>
        <v>1</v>
      </c>
      <c r="M19" s="19">
        <f t="shared" si="67"/>
        <v>1</v>
      </c>
      <c r="N19" s="21">
        <f t="shared" ref="N19:R19" si="68">$C19*D19</f>
        <v>700</v>
      </c>
      <c r="O19" s="21">
        <f t="shared" si="68"/>
        <v>682.5</v>
      </c>
      <c r="P19" s="21">
        <f t="shared" si="68"/>
        <v>717.5</v>
      </c>
      <c r="Q19" s="21">
        <f t="shared" si="68"/>
        <v>717.5</v>
      </c>
      <c r="R19" s="21">
        <f t="shared" si="68"/>
        <v>717.5</v>
      </c>
      <c r="S19" s="22">
        <f t="shared" ref="S19:W19" si="69">0.5*$C19*I19</f>
        <v>0</v>
      </c>
      <c r="T19" s="22">
        <f t="shared" si="69"/>
        <v>0</v>
      </c>
      <c r="U19" s="22">
        <f t="shared" si="69"/>
        <v>8.75</v>
      </c>
      <c r="V19" s="22">
        <f t="shared" si="69"/>
        <v>8.75</v>
      </c>
      <c r="W19" s="22">
        <f t="shared" si="69"/>
        <v>8.75</v>
      </c>
      <c r="X19" s="23">
        <f t="shared" ref="X19:AB19" si="70">N19+S19</f>
        <v>700</v>
      </c>
      <c r="Y19" s="23">
        <f t="shared" si="70"/>
        <v>682.5</v>
      </c>
      <c r="Z19" s="23">
        <f t="shared" si="70"/>
        <v>726.25</v>
      </c>
      <c r="AA19" s="23">
        <f t="shared" si="70"/>
        <v>726.25</v>
      </c>
      <c r="AB19" s="23">
        <f t="shared" si="70"/>
        <v>726.25</v>
      </c>
      <c r="AD19" s="24">
        <f t="shared" si="14"/>
        <v>3561.25</v>
      </c>
    </row>
    <row r="20">
      <c r="A20" s="15" t="s">
        <v>40</v>
      </c>
      <c r="B20" s="15" t="s">
        <v>12</v>
      </c>
      <c r="C20" s="16">
        <v>19.4</v>
      </c>
      <c r="D20" s="17">
        <v>40.0</v>
      </c>
      <c r="E20" s="17">
        <v>44.0</v>
      </c>
      <c r="F20" s="17">
        <v>39.0</v>
      </c>
      <c r="G20" s="17">
        <v>39.0</v>
      </c>
      <c r="H20" s="17">
        <v>39.0</v>
      </c>
      <c r="I20" s="20">
        <f t="shared" ref="I20:M20" si="71">IF(D20&gt;40, D20-40, 0 )</f>
        <v>0</v>
      </c>
      <c r="J20" s="19">
        <f t="shared" si="71"/>
        <v>4</v>
      </c>
      <c r="K20" s="20">
        <f t="shared" si="71"/>
        <v>0</v>
      </c>
      <c r="L20" s="20">
        <f t="shared" si="71"/>
        <v>0</v>
      </c>
      <c r="M20" s="20">
        <f t="shared" si="71"/>
        <v>0</v>
      </c>
      <c r="N20" s="21">
        <f t="shared" ref="N20:R20" si="72">$C20*D20</f>
        <v>776</v>
      </c>
      <c r="O20" s="21">
        <f t="shared" si="72"/>
        <v>853.6</v>
      </c>
      <c r="P20" s="21">
        <f t="shared" si="72"/>
        <v>756.6</v>
      </c>
      <c r="Q20" s="21">
        <f t="shared" si="72"/>
        <v>756.6</v>
      </c>
      <c r="R20" s="21">
        <f t="shared" si="72"/>
        <v>756.6</v>
      </c>
      <c r="S20" s="22">
        <f t="shared" ref="S20:W20" si="73">0.5*$C20*I20</f>
        <v>0</v>
      </c>
      <c r="T20" s="22">
        <f t="shared" si="73"/>
        <v>38.8</v>
      </c>
      <c r="U20" s="22">
        <f t="shared" si="73"/>
        <v>0</v>
      </c>
      <c r="V20" s="22">
        <f t="shared" si="73"/>
        <v>0</v>
      </c>
      <c r="W20" s="22">
        <f t="shared" si="73"/>
        <v>0</v>
      </c>
      <c r="X20" s="23">
        <f t="shared" ref="X20:AB20" si="74">N20+S20</f>
        <v>776</v>
      </c>
      <c r="Y20" s="23">
        <f t="shared" si="74"/>
        <v>892.4</v>
      </c>
      <c r="Z20" s="23">
        <f t="shared" si="74"/>
        <v>756.6</v>
      </c>
      <c r="AA20" s="23">
        <f t="shared" si="74"/>
        <v>756.6</v>
      </c>
      <c r="AB20" s="23">
        <f t="shared" si="74"/>
        <v>756.6</v>
      </c>
      <c r="AD20" s="24">
        <f t="shared" si="14"/>
        <v>3938.2</v>
      </c>
    </row>
    <row r="21">
      <c r="A21" s="15" t="s">
        <v>41</v>
      </c>
      <c r="B21" s="15" t="s">
        <v>42</v>
      </c>
      <c r="C21" s="16">
        <v>20.3</v>
      </c>
      <c r="D21" s="17">
        <v>43.0</v>
      </c>
      <c r="E21" s="17">
        <v>43.0</v>
      </c>
      <c r="F21" s="17">
        <v>43.0</v>
      </c>
      <c r="G21" s="17">
        <v>43.0</v>
      </c>
      <c r="H21" s="17">
        <v>43.0</v>
      </c>
      <c r="I21" s="19">
        <f t="shared" ref="I21:M21" si="75">IF(D21&gt;40, D21-40, 0 )</f>
        <v>3</v>
      </c>
      <c r="J21" s="19">
        <f t="shared" si="75"/>
        <v>3</v>
      </c>
      <c r="K21" s="19">
        <f t="shared" si="75"/>
        <v>3</v>
      </c>
      <c r="L21" s="19">
        <f t="shared" si="75"/>
        <v>3</v>
      </c>
      <c r="M21" s="19">
        <f t="shared" si="75"/>
        <v>3</v>
      </c>
      <c r="N21" s="21">
        <f t="shared" ref="N21:R21" si="76">$C21*D21</f>
        <v>872.9</v>
      </c>
      <c r="O21" s="21">
        <f t="shared" si="76"/>
        <v>872.9</v>
      </c>
      <c r="P21" s="21">
        <f t="shared" si="76"/>
        <v>872.9</v>
      </c>
      <c r="Q21" s="21">
        <f t="shared" si="76"/>
        <v>872.9</v>
      </c>
      <c r="R21" s="21">
        <f t="shared" si="76"/>
        <v>872.9</v>
      </c>
      <c r="S21" s="22">
        <f t="shared" ref="S21:W21" si="77">0.5*$C21*I21</f>
        <v>30.45</v>
      </c>
      <c r="T21" s="22">
        <f t="shared" si="77"/>
        <v>30.45</v>
      </c>
      <c r="U21" s="22">
        <f t="shared" si="77"/>
        <v>30.45</v>
      </c>
      <c r="V21" s="22">
        <f t="shared" si="77"/>
        <v>30.45</v>
      </c>
      <c r="W21" s="22">
        <f t="shared" si="77"/>
        <v>30.45</v>
      </c>
      <c r="X21" s="23">
        <f t="shared" ref="X21:AB21" si="78">N21+S21</f>
        <v>903.35</v>
      </c>
      <c r="Y21" s="23">
        <f t="shared" si="78"/>
        <v>903.35</v>
      </c>
      <c r="Z21" s="23">
        <f t="shared" si="78"/>
        <v>903.35</v>
      </c>
      <c r="AA21" s="23">
        <f t="shared" si="78"/>
        <v>903.35</v>
      </c>
      <c r="AB21" s="23">
        <f t="shared" si="78"/>
        <v>903.35</v>
      </c>
      <c r="AD21" s="24">
        <f t="shared" si="14"/>
        <v>4516.75</v>
      </c>
    </row>
    <row r="22">
      <c r="A22" s="15" t="s">
        <v>43</v>
      </c>
      <c r="B22" s="15" t="s">
        <v>44</v>
      </c>
      <c r="C22" s="16">
        <v>25.7</v>
      </c>
      <c r="D22" s="25">
        <v>40.0</v>
      </c>
      <c r="E22" s="25">
        <v>40.0</v>
      </c>
      <c r="F22" s="25">
        <v>40.0</v>
      </c>
      <c r="G22" s="25">
        <v>40.0</v>
      </c>
      <c r="H22" s="25">
        <v>40.0</v>
      </c>
      <c r="I22" s="20">
        <f t="shared" ref="I22:M22" si="79">IF(D22&gt;40, D22-40, 0 )</f>
        <v>0</v>
      </c>
      <c r="J22" s="20">
        <f t="shared" si="79"/>
        <v>0</v>
      </c>
      <c r="K22" s="20">
        <f t="shared" si="79"/>
        <v>0</v>
      </c>
      <c r="L22" s="20">
        <f t="shared" si="79"/>
        <v>0</v>
      </c>
      <c r="M22" s="20">
        <f t="shared" si="79"/>
        <v>0</v>
      </c>
      <c r="N22" s="21">
        <f t="shared" ref="N22:R22" si="80">$C22*D22</f>
        <v>1028</v>
      </c>
      <c r="O22" s="21">
        <f t="shared" si="80"/>
        <v>1028</v>
      </c>
      <c r="P22" s="21">
        <f t="shared" si="80"/>
        <v>1028</v>
      </c>
      <c r="Q22" s="21">
        <f t="shared" si="80"/>
        <v>1028</v>
      </c>
      <c r="R22" s="21">
        <f t="shared" si="80"/>
        <v>1028</v>
      </c>
      <c r="S22" s="22">
        <f t="shared" ref="S22:W22" si="81">0.5*$C22*I22</f>
        <v>0</v>
      </c>
      <c r="T22" s="22">
        <f t="shared" si="81"/>
        <v>0</v>
      </c>
      <c r="U22" s="22">
        <f t="shared" si="81"/>
        <v>0</v>
      </c>
      <c r="V22" s="22">
        <f t="shared" si="81"/>
        <v>0</v>
      </c>
      <c r="W22" s="22">
        <f t="shared" si="81"/>
        <v>0</v>
      </c>
      <c r="X22" s="23">
        <f t="shared" ref="X22:AB22" si="82">N22+S22</f>
        <v>1028</v>
      </c>
      <c r="Y22" s="23">
        <f t="shared" si="82"/>
        <v>1028</v>
      </c>
      <c r="Z22" s="23">
        <f t="shared" si="82"/>
        <v>1028</v>
      </c>
      <c r="AA22" s="23">
        <f t="shared" si="82"/>
        <v>1028</v>
      </c>
      <c r="AB22" s="23">
        <f t="shared" si="82"/>
        <v>1028</v>
      </c>
      <c r="AD22" s="24">
        <f t="shared" si="14"/>
        <v>5140</v>
      </c>
    </row>
    <row r="23">
      <c r="A23" s="15" t="s">
        <v>45</v>
      </c>
      <c r="B23" s="15" t="s">
        <v>46</v>
      </c>
      <c r="C23" s="16">
        <v>18.25</v>
      </c>
      <c r="D23" s="17">
        <v>39.0</v>
      </c>
      <c r="E23" s="18">
        <v>38.0</v>
      </c>
      <c r="F23" s="18">
        <v>41.0</v>
      </c>
      <c r="G23" s="18">
        <v>43.0</v>
      </c>
      <c r="H23" s="17">
        <v>39.0</v>
      </c>
      <c r="I23" s="20">
        <f t="shared" ref="I23:M23" si="83">IF(D23&gt;40, D23-40, 0 )</f>
        <v>0</v>
      </c>
      <c r="J23" s="20">
        <f t="shared" si="83"/>
        <v>0</v>
      </c>
      <c r="K23" s="20">
        <f t="shared" si="83"/>
        <v>1</v>
      </c>
      <c r="L23" s="20">
        <f t="shared" si="83"/>
        <v>3</v>
      </c>
      <c r="M23" s="20">
        <f t="shared" si="83"/>
        <v>0</v>
      </c>
      <c r="N23" s="21">
        <f t="shared" ref="N23:R23" si="84">$C23*D23</f>
        <v>711.75</v>
      </c>
      <c r="O23" s="21">
        <f t="shared" si="84"/>
        <v>693.5</v>
      </c>
      <c r="P23" s="21">
        <f t="shared" si="84"/>
        <v>748.25</v>
      </c>
      <c r="Q23" s="21">
        <f t="shared" si="84"/>
        <v>784.75</v>
      </c>
      <c r="R23" s="21">
        <f t="shared" si="84"/>
        <v>711.75</v>
      </c>
      <c r="S23" s="22">
        <f t="shared" ref="S23:W23" si="85">0.5*$C23*I23</f>
        <v>0</v>
      </c>
      <c r="T23" s="22">
        <f t="shared" si="85"/>
        <v>0</v>
      </c>
      <c r="U23" s="22">
        <f t="shared" si="85"/>
        <v>9.125</v>
      </c>
      <c r="V23" s="22">
        <f t="shared" si="85"/>
        <v>27.375</v>
      </c>
      <c r="W23" s="22">
        <f t="shared" si="85"/>
        <v>0</v>
      </c>
      <c r="X23" s="23">
        <f t="shared" ref="X23:AB23" si="86">N23+S23</f>
        <v>711.75</v>
      </c>
      <c r="Y23" s="23">
        <f t="shared" si="86"/>
        <v>693.5</v>
      </c>
      <c r="Z23" s="23">
        <f t="shared" si="86"/>
        <v>757.375</v>
      </c>
      <c r="AA23" s="23">
        <f t="shared" si="86"/>
        <v>812.125</v>
      </c>
      <c r="AB23" s="23">
        <f t="shared" si="86"/>
        <v>711.75</v>
      </c>
      <c r="AD23" s="24">
        <f t="shared" si="14"/>
        <v>3686.5</v>
      </c>
    </row>
    <row r="25">
      <c r="A25" s="1" t="s">
        <v>47</v>
      </c>
      <c r="B25" s="3"/>
      <c r="C25" s="26">
        <f>MAX(C4:C23)</f>
        <v>27.6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26">
        <f t="shared" ref="N25:AB25" si="87">MAX(N4:N23)</f>
        <v>1076.4</v>
      </c>
      <c r="O25" s="26">
        <f t="shared" si="87"/>
        <v>1104</v>
      </c>
      <c r="P25" s="26">
        <f t="shared" si="87"/>
        <v>1048.8</v>
      </c>
      <c r="Q25" s="26">
        <f t="shared" si="87"/>
        <v>1131.6</v>
      </c>
      <c r="R25" s="26">
        <f t="shared" si="87"/>
        <v>1104</v>
      </c>
      <c r="S25" s="26">
        <f t="shared" si="87"/>
        <v>82.125</v>
      </c>
      <c r="T25" s="26">
        <f t="shared" si="87"/>
        <v>83.25</v>
      </c>
      <c r="U25" s="26">
        <f t="shared" si="87"/>
        <v>60.9</v>
      </c>
      <c r="V25" s="26">
        <f t="shared" si="87"/>
        <v>60.9</v>
      </c>
      <c r="W25" s="26">
        <f t="shared" si="87"/>
        <v>82.125</v>
      </c>
      <c r="X25" s="26">
        <f t="shared" si="87"/>
        <v>1076.4</v>
      </c>
      <c r="Y25" s="26">
        <f t="shared" si="87"/>
        <v>1104</v>
      </c>
      <c r="Z25" s="26">
        <f t="shared" si="87"/>
        <v>1048.8</v>
      </c>
      <c r="AA25" s="26">
        <f t="shared" si="87"/>
        <v>1145.4</v>
      </c>
      <c r="AB25" s="26">
        <f t="shared" si="87"/>
        <v>1104</v>
      </c>
      <c r="AC25" s="3"/>
      <c r="AD25" s="26">
        <f>MAX(AD4:AD23)</f>
        <v>5478.6</v>
      </c>
    </row>
    <row r="26">
      <c r="A26" s="1" t="s">
        <v>48</v>
      </c>
      <c r="B26" s="3"/>
      <c r="C26" s="26">
        <f>MIN(C4:C23)</f>
        <v>15.5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26">
        <f t="shared" ref="N26:AB26" si="88">MIN(N4:N23)</f>
        <v>630</v>
      </c>
      <c r="O26" s="26">
        <f t="shared" si="88"/>
        <v>645.75</v>
      </c>
      <c r="P26" s="26">
        <f t="shared" si="88"/>
        <v>620</v>
      </c>
      <c r="Q26" s="26">
        <f t="shared" si="88"/>
        <v>620</v>
      </c>
      <c r="R26" s="26">
        <f t="shared" si="88"/>
        <v>630</v>
      </c>
      <c r="S26" s="26">
        <f t="shared" si="88"/>
        <v>0</v>
      </c>
      <c r="T26" s="26">
        <f t="shared" si="88"/>
        <v>0</v>
      </c>
      <c r="U26" s="26">
        <f t="shared" si="88"/>
        <v>0</v>
      </c>
      <c r="V26" s="26">
        <f t="shared" si="88"/>
        <v>0</v>
      </c>
      <c r="W26" s="26">
        <f t="shared" si="88"/>
        <v>0</v>
      </c>
      <c r="X26" s="26">
        <f t="shared" si="88"/>
        <v>630</v>
      </c>
      <c r="Y26" s="26">
        <f t="shared" si="88"/>
        <v>653.625</v>
      </c>
      <c r="Z26" s="26">
        <f t="shared" si="88"/>
        <v>620</v>
      </c>
      <c r="AA26" s="26">
        <f t="shared" si="88"/>
        <v>620</v>
      </c>
      <c r="AB26" s="26">
        <f t="shared" si="88"/>
        <v>630</v>
      </c>
      <c r="AC26" s="3"/>
      <c r="AD26" s="26">
        <f>MIN(AD4:AD23)</f>
        <v>3173.625</v>
      </c>
    </row>
    <row r="27">
      <c r="A27" s="1" t="s">
        <v>49</v>
      </c>
      <c r="B27" s="3"/>
      <c r="C27" s="26">
        <f>AVERAGE(C4:C23)</f>
        <v>19.7625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26">
        <f t="shared" ref="N27:AB27" si="89">AVERAGE(N4:N23)</f>
        <v>810.4625</v>
      </c>
      <c r="O27" s="26">
        <f t="shared" si="89"/>
        <v>809.44</v>
      </c>
      <c r="P27" s="26">
        <f t="shared" si="89"/>
        <v>798.0525</v>
      </c>
      <c r="Q27" s="26">
        <f t="shared" si="89"/>
        <v>808.7775</v>
      </c>
      <c r="R27" s="26">
        <f t="shared" si="89"/>
        <v>812.76</v>
      </c>
      <c r="S27" s="26">
        <f t="shared" si="89"/>
        <v>13.6425</v>
      </c>
      <c r="T27" s="26">
        <f t="shared" si="89"/>
        <v>13.70375</v>
      </c>
      <c r="U27" s="26">
        <f t="shared" si="89"/>
        <v>10.3375</v>
      </c>
      <c r="V27" s="26">
        <f t="shared" si="89"/>
        <v>12.865</v>
      </c>
      <c r="W27" s="26">
        <f t="shared" si="89"/>
        <v>16.12375</v>
      </c>
      <c r="X27" s="26">
        <f t="shared" si="89"/>
        <v>824.105</v>
      </c>
      <c r="Y27" s="26">
        <f t="shared" si="89"/>
        <v>823.14375</v>
      </c>
      <c r="Z27" s="26">
        <f t="shared" si="89"/>
        <v>808.39</v>
      </c>
      <c r="AA27" s="26">
        <f t="shared" si="89"/>
        <v>821.6425</v>
      </c>
      <c r="AB27" s="26">
        <f t="shared" si="89"/>
        <v>828.88375</v>
      </c>
      <c r="AC27" s="3"/>
      <c r="AD27" s="26">
        <f>AVERAGE(AD4:AD23)</f>
        <v>4106.165</v>
      </c>
    </row>
    <row r="28">
      <c r="A28" s="1" t="s">
        <v>50</v>
      </c>
      <c r="B28" s="3"/>
      <c r="C28" s="26">
        <f>SUM(C4:C23)</f>
        <v>395.25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26">
        <f t="shared" ref="N28:AB28" si="90">SUM(N4:N23)</f>
        <v>16209.25</v>
      </c>
      <c r="O28" s="26">
        <f t="shared" si="90"/>
        <v>16188.8</v>
      </c>
      <c r="P28" s="26">
        <f t="shared" si="90"/>
        <v>15961.05</v>
      </c>
      <c r="Q28" s="26">
        <f t="shared" si="90"/>
        <v>16175.55</v>
      </c>
      <c r="R28" s="26">
        <f t="shared" si="90"/>
        <v>16255.2</v>
      </c>
      <c r="S28" s="26">
        <f t="shared" si="90"/>
        <v>272.85</v>
      </c>
      <c r="T28" s="26">
        <f t="shared" si="90"/>
        <v>274.075</v>
      </c>
      <c r="U28" s="26">
        <f t="shared" si="90"/>
        <v>206.75</v>
      </c>
      <c r="V28" s="26">
        <f t="shared" si="90"/>
        <v>257.3</v>
      </c>
      <c r="W28" s="26">
        <f t="shared" si="90"/>
        <v>322.475</v>
      </c>
      <c r="X28" s="26">
        <f t="shared" si="90"/>
        <v>16482.1</v>
      </c>
      <c r="Y28" s="26">
        <f t="shared" si="90"/>
        <v>16462.875</v>
      </c>
      <c r="Z28" s="26">
        <f t="shared" si="90"/>
        <v>16167.8</v>
      </c>
      <c r="AA28" s="26">
        <f t="shared" si="90"/>
        <v>16432.85</v>
      </c>
      <c r="AB28" s="26">
        <f t="shared" si="90"/>
        <v>16577.675</v>
      </c>
      <c r="AC28" s="3"/>
      <c r="AD28" s="26">
        <f>SUM(AD4:AD23)</f>
        <v>82123.3</v>
      </c>
    </row>
  </sheetData>
  <mergeCells count="1">
    <mergeCell ref="B1:AD1"/>
  </mergeCells>
  <printOptions gridLines="1" horizontalCentered="1"/>
  <pageMargins bottom="0.75" footer="0.0" header="0.0" left="0.7" right="0.7" top="0.75"/>
  <pageSetup paperSize="9" scale="9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6" width="3.63"/>
    <col customWidth="1" min="8" max="8" width="6.38"/>
    <col customWidth="1" min="9" max="9" width="6.13"/>
    <col customWidth="1" min="10" max="10" width="6.5"/>
    <col customWidth="1" min="11" max="11" width="6.63"/>
    <col customWidth="1" min="13" max="13" width="9.25"/>
  </cols>
  <sheetData>
    <row r="1">
      <c r="A1" s="4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H1" s="27" t="s">
        <v>52</v>
      </c>
      <c r="I1" s="27" t="s">
        <v>53</v>
      </c>
      <c r="J1" s="27" t="s">
        <v>54</v>
      </c>
      <c r="K1" s="27" t="s">
        <v>55</v>
      </c>
      <c r="M1" s="27" t="s">
        <v>56</v>
      </c>
    </row>
    <row r="2">
      <c r="B2" s="4" t="s">
        <v>57</v>
      </c>
      <c r="C2" s="4">
        <v>10.0</v>
      </c>
      <c r="D2" s="4">
        <v>20.0</v>
      </c>
      <c r="E2" s="4">
        <v>100.0</v>
      </c>
      <c r="F2" s="4">
        <v>1.0</v>
      </c>
    </row>
    <row r="3">
      <c r="A3" s="4" t="s">
        <v>7</v>
      </c>
      <c r="B3" s="4" t="s">
        <v>8</v>
      </c>
      <c r="C3" s="15"/>
    </row>
    <row r="4">
      <c r="A4" s="15" t="s">
        <v>10</v>
      </c>
      <c r="B4" s="15" t="s">
        <v>11</v>
      </c>
      <c r="C4" s="15">
        <v>7.0</v>
      </c>
      <c r="D4" s="15">
        <v>19.0</v>
      </c>
      <c r="E4" s="15">
        <v>83.0</v>
      </c>
      <c r="F4" s="15">
        <v>1.0</v>
      </c>
      <c r="H4" s="28">
        <f t="shared" ref="H4:K4" si="1">C4/C$2</f>
        <v>0.7</v>
      </c>
      <c r="I4" s="28">
        <f t="shared" si="1"/>
        <v>0.95</v>
      </c>
      <c r="J4" s="28">
        <f t="shared" si="1"/>
        <v>0.83</v>
      </c>
      <c r="K4" s="28">
        <f t="shared" si="1"/>
        <v>1</v>
      </c>
      <c r="M4" s="29" t="b">
        <f t="shared" ref="M4:M23" si="3">OR(H4&lt;0.5,I4&lt;0.5,J4&lt;0.5,K4&lt;0.5 )</f>
        <v>0</v>
      </c>
    </row>
    <row r="5">
      <c r="A5" s="15" t="s">
        <v>12</v>
      </c>
      <c r="B5" s="15" t="s">
        <v>13</v>
      </c>
      <c r="C5" s="15">
        <v>10.0</v>
      </c>
      <c r="D5" s="15">
        <v>18.0</v>
      </c>
      <c r="E5" s="15">
        <v>95.0</v>
      </c>
      <c r="F5" s="15">
        <v>1.0</v>
      </c>
      <c r="H5" s="28">
        <f t="shared" ref="H5:K5" si="2">C5/C$2</f>
        <v>1</v>
      </c>
      <c r="I5" s="28">
        <f t="shared" si="2"/>
        <v>0.9</v>
      </c>
      <c r="J5" s="28">
        <f t="shared" si="2"/>
        <v>0.95</v>
      </c>
      <c r="K5" s="28">
        <f t="shared" si="2"/>
        <v>1</v>
      </c>
      <c r="M5" s="29" t="b">
        <f t="shared" si="3"/>
        <v>0</v>
      </c>
    </row>
    <row r="6">
      <c r="A6" s="15" t="s">
        <v>14</v>
      </c>
      <c r="B6" s="15" t="s">
        <v>15</v>
      </c>
      <c r="C6" s="15">
        <v>9.0</v>
      </c>
      <c r="D6" s="15">
        <v>20.0</v>
      </c>
      <c r="E6" s="15">
        <v>91.0</v>
      </c>
      <c r="F6" s="15">
        <v>1.0</v>
      </c>
      <c r="H6" s="28">
        <f t="shared" ref="H6:K6" si="4">C6/C$2</f>
        <v>0.9</v>
      </c>
      <c r="I6" s="28">
        <f t="shared" si="4"/>
        <v>1</v>
      </c>
      <c r="J6" s="28">
        <f t="shared" si="4"/>
        <v>0.91</v>
      </c>
      <c r="K6" s="28">
        <f t="shared" si="4"/>
        <v>1</v>
      </c>
      <c r="M6" s="29" t="b">
        <f t="shared" si="3"/>
        <v>0</v>
      </c>
    </row>
    <row r="7">
      <c r="A7" s="15" t="s">
        <v>16</v>
      </c>
      <c r="B7" s="15" t="s">
        <v>17</v>
      </c>
      <c r="C7" s="15">
        <v>8.0</v>
      </c>
      <c r="D7" s="15">
        <v>6.0</v>
      </c>
      <c r="E7" s="15">
        <v>97.0</v>
      </c>
      <c r="F7" s="15">
        <v>1.0</v>
      </c>
      <c r="H7" s="28">
        <f t="shared" ref="H7:K7" si="5">C7/C$2</f>
        <v>0.8</v>
      </c>
      <c r="I7" s="28">
        <f t="shared" si="5"/>
        <v>0.3</v>
      </c>
      <c r="J7" s="28">
        <f t="shared" si="5"/>
        <v>0.97</v>
      </c>
      <c r="K7" s="28">
        <f t="shared" si="5"/>
        <v>1</v>
      </c>
      <c r="M7" s="29" t="b">
        <f t="shared" si="3"/>
        <v>1</v>
      </c>
    </row>
    <row r="8">
      <c r="A8" s="15" t="s">
        <v>18</v>
      </c>
      <c r="B8" s="15" t="s">
        <v>19</v>
      </c>
      <c r="C8" s="15">
        <v>7.0</v>
      </c>
      <c r="D8" s="15">
        <v>19.0</v>
      </c>
      <c r="E8" s="15">
        <v>100.0</v>
      </c>
      <c r="F8" s="15">
        <v>1.0</v>
      </c>
      <c r="H8" s="28">
        <f t="shared" ref="H8:K8" si="6">C8/C$2</f>
        <v>0.7</v>
      </c>
      <c r="I8" s="28">
        <f t="shared" si="6"/>
        <v>0.95</v>
      </c>
      <c r="J8" s="28">
        <f t="shared" si="6"/>
        <v>1</v>
      </c>
      <c r="K8" s="28">
        <f t="shared" si="6"/>
        <v>1</v>
      </c>
      <c r="M8" s="29" t="b">
        <f t="shared" si="3"/>
        <v>0</v>
      </c>
    </row>
    <row r="9">
      <c r="A9" s="15" t="s">
        <v>20</v>
      </c>
      <c r="B9" s="15" t="s">
        <v>21</v>
      </c>
      <c r="C9" s="15">
        <v>10.0</v>
      </c>
      <c r="D9" s="15">
        <v>18.0</v>
      </c>
      <c r="E9" s="15">
        <v>85.0</v>
      </c>
      <c r="F9" s="15">
        <v>1.0</v>
      </c>
      <c r="H9" s="28">
        <f t="shared" ref="H9:K9" si="7">C9/C$2</f>
        <v>1</v>
      </c>
      <c r="I9" s="28">
        <f t="shared" si="7"/>
        <v>0.9</v>
      </c>
      <c r="J9" s="28">
        <f t="shared" si="7"/>
        <v>0.85</v>
      </c>
      <c r="K9" s="28">
        <f t="shared" si="7"/>
        <v>1</v>
      </c>
      <c r="M9" s="29" t="b">
        <f t="shared" si="3"/>
        <v>0</v>
      </c>
    </row>
    <row r="10">
      <c r="A10" s="15" t="s">
        <v>22</v>
      </c>
      <c r="B10" s="15" t="s">
        <v>23</v>
      </c>
      <c r="C10" s="15">
        <v>4.0</v>
      </c>
      <c r="D10" s="15">
        <v>20.0</v>
      </c>
      <c r="E10" s="15">
        <v>73.0</v>
      </c>
      <c r="F10" s="15">
        <v>1.0</v>
      </c>
      <c r="H10" s="28">
        <f t="shared" ref="H10:K10" si="8">C10/C$2</f>
        <v>0.4</v>
      </c>
      <c r="I10" s="28">
        <f t="shared" si="8"/>
        <v>1</v>
      </c>
      <c r="J10" s="28">
        <f t="shared" si="8"/>
        <v>0.73</v>
      </c>
      <c r="K10" s="28">
        <f t="shared" si="8"/>
        <v>1</v>
      </c>
      <c r="M10" s="29" t="b">
        <f t="shared" si="3"/>
        <v>1</v>
      </c>
    </row>
    <row r="11">
      <c r="A11" s="15" t="s">
        <v>24</v>
      </c>
      <c r="B11" s="15" t="s">
        <v>25</v>
      </c>
      <c r="C11" s="15">
        <v>9.0</v>
      </c>
      <c r="D11" s="15">
        <v>17.0</v>
      </c>
      <c r="E11" s="15">
        <v>86.0</v>
      </c>
      <c r="F11" s="15">
        <v>1.0</v>
      </c>
      <c r="H11" s="28">
        <f t="shared" ref="H11:K11" si="9">C11/C$2</f>
        <v>0.9</v>
      </c>
      <c r="I11" s="28">
        <f t="shared" si="9"/>
        <v>0.85</v>
      </c>
      <c r="J11" s="28">
        <f t="shared" si="9"/>
        <v>0.86</v>
      </c>
      <c r="K11" s="28">
        <f t="shared" si="9"/>
        <v>1</v>
      </c>
      <c r="M11" s="29" t="b">
        <f t="shared" si="3"/>
        <v>0</v>
      </c>
    </row>
    <row r="12">
      <c r="A12" s="15" t="s">
        <v>26</v>
      </c>
      <c r="B12" s="15" t="s">
        <v>27</v>
      </c>
      <c r="C12" s="15">
        <v>7.0</v>
      </c>
      <c r="D12" s="15">
        <v>19.0</v>
      </c>
      <c r="E12" s="15">
        <v>100.0</v>
      </c>
      <c r="F12" s="15">
        <v>0.0</v>
      </c>
      <c r="H12" s="28">
        <f t="shared" ref="H12:K12" si="10">C12/C$2</f>
        <v>0.7</v>
      </c>
      <c r="I12" s="28">
        <f t="shared" si="10"/>
        <v>0.95</v>
      </c>
      <c r="J12" s="28">
        <f t="shared" si="10"/>
        <v>1</v>
      </c>
      <c r="K12" s="28">
        <f t="shared" si="10"/>
        <v>0</v>
      </c>
      <c r="M12" s="29" t="b">
        <f t="shared" si="3"/>
        <v>1</v>
      </c>
    </row>
    <row r="13">
      <c r="A13" s="15" t="s">
        <v>19</v>
      </c>
      <c r="B13" s="15" t="s">
        <v>28</v>
      </c>
      <c r="C13" s="15">
        <v>10.0</v>
      </c>
      <c r="D13" s="15">
        <v>18.0</v>
      </c>
      <c r="E13" s="15">
        <v>94.0</v>
      </c>
      <c r="F13" s="15">
        <v>1.0</v>
      </c>
      <c r="H13" s="28">
        <f t="shared" ref="H13:K13" si="11">C13/C$2</f>
        <v>1</v>
      </c>
      <c r="I13" s="28">
        <f t="shared" si="11"/>
        <v>0.9</v>
      </c>
      <c r="J13" s="28">
        <f t="shared" si="11"/>
        <v>0.94</v>
      </c>
      <c r="K13" s="28">
        <f t="shared" si="11"/>
        <v>1</v>
      </c>
      <c r="M13" s="29" t="b">
        <f t="shared" si="3"/>
        <v>0</v>
      </c>
    </row>
    <row r="14">
      <c r="A14" s="15" t="s">
        <v>29</v>
      </c>
      <c r="B14" s="15" t="s">
        <v>30</v>
      </c>
      <c r="C14" s="15">
        <v>8.0</v>
      </c>
      <c r="D14" s="15">
        <v>20.0</v>
      </c>
      <c r="E14" s="15">
        <v>100.0</v>
      </c>
      <c r="F14" s="15">
        <v>1.0</v>
      </c>
      <c r="H14" s="28">
        <f t="shared" ref="H14:K14" si="12">C14/C$2</f>
        <v>0.8</v>
      </c>
      <c r="I14" s="28">
        <f t="shared" si="12"/>
        <v>1</v>
      </c>
      <c r="J14" s="28">
        <f t="shared" si="12"/>
        <v>1</v>
      </c>
      <c r="K14" s="28">
        <f t="shared" si="12"/>
        <v>1</v>
      </c>
      <c r="M14" s="29" t="b">
        <f t="shared" si="3"/>
        <v>0</v>
      </c>
    </row>
    <row r="15">
      <c r="A15" s="15" t="s">
        <v>31</v>
      </c>
      <c r="B15" s="15" t="s">
        <v>32</v>
      </c>
      <c r="C15" s="15">
        <v>9.0</v>
      </c>
      <c r="D15" s="15">
        <v>17.0</v>
      </c>
      <c r="E15" s="15">
        <v>96.0</v>
      </c>
      <c r="F15" s="15">
        <v>1.0</v>
      </c>
      <c r="H15" s="28">
        <f t="shared" ref="H15:K15" si="13">C15/C$2</f>
        <v>0.9</v>
      </c>
      <c r="I15" s="28">
        <f t="shared" si="13"/>
        <v>0.85</v>
      </c>
      <c r="J15" s="28">
        <f t="shared" si="13"/>
        <v>0.96</v>
      </c>
      <c r="K15" s="28">
        <f t="shared" si="13"/>
        <v>1</v>
      </c>
      <c r="M15" s="29" t="b">
        <f t="shared" si="3"/>
        <v>0</v>
      </c>
    </row>
    <row r="16">
      <c r="A16" s="15" t="s">
        <v>33</v>
      </c>
      <c r="B16" s="15" t="s">
        <v>34</v>
      </c>
      <c r="C16" s="15">
        <v>7.0</v>
      </c>
      <c r="D16" s="15">
        <v>19.0</v>
      </c>
      <c r="E16" s="15">
        <v>81.0</v>
      </c>
      <c r="F16" s="15">
        <v>1.0</v>
      </c>
      <c r="H16" s="28">
        <f t="shared" ref="H16:K16" si="14">C16/C$2</f>
        <v>0.7</v>
      </c>
      <c r="I16" s="28">
        <f t="shared" si="14"/>
        <v>0.95</v>
      </c>
      <c r="J16" s="28">
        <f t="shared" si="14"/>
        <v>0.81</v>
      </c>
      <c r="K16" s="28">
        <f t="shared" si="14"/>
        <v>1</v>
      </c>
      <c r="M16" s="29" t="b">
        <f t="shared" si="3"/>
        <v>0</v>
      </c>
    </row>
    <row r="17">
      <c r="A17" s="15" t="s">
        <v>10</v>
      </c>
      <c r="B17" s="15" t="s">
        <v>35</v>
      </c>
      <c r="C17" s="15">
        <v>10.0</v>
      </c>
      <c r="D17" s="15">
        <v>15.0</v>
      </c>
      <c r="E17" s="15">
        <v>88.0</v>
      </c>
      <c r="F17" s="15">
        <v>1.0</v>
      </c>
      <c r="H17" s="28">
        <f t="shared" ref="H17:K17" si="15">C17/C$2</f>
        <v>1</v>
      </c>
      <c r="I17" s="28">
        <f t="shared" si="15"/>
        <v>0.75</v>
      </c>
      <c r="J17" s="28">
        <f t="shared" si="15"/>
        <v>0.88</v>
      </c>
      <c r="K17" s="28">
        <f t="shared" si="15"/>
        <v>1</v>
      </c>
      <c r="M17" s="29" t="b">
        <f t="shared" si="3"/>
        <v>0</v>
      </c>
    </row>
    <row r="18">
      <c r="A18" s="15" t="s">
        <v>36</v>
      </c>
      <c r="B18" s="15" t="s">
        <v>37</v>
      </c>
      <c r="C18" s="15">
        <v>8.0</v>
      </c>
      <c r="D18" s="15">
        <v>20.0</v>
      </c>
      <c r="E18" s="15">
        <v>100.0</v>
      </c>
      <c r="F18" s="15">
        <v>1.0</v>
      </c>
      <c r="H18" s="28">
        <f t="shared" ref="H18:K18" si="16">C18/C$2</f>
        <v>0.8</v>
      </c>
      <c r="I18" s="28">
        <f t="shared" si="16"/>
        <v>1</v>
      </c>
      <c r="J18" s="28">
        <f t="shared" si="16"/>
        <v>1</v>
      </c>
      <c r="K18" s="28">
        <f t="shared" si="16"/>
        <v>1</v>
      </c>
      <c r="M18" s="29" t="b">
        <f t="shared" si="3"/>
        <v>0</v>
      </c>
    </row>
    <row r="19">
      <c r="A19" s="15" t="s">
        <v>38</v>
      </c>
      <c r="B19" s="15" t="s">
        <v>39</v>
      </c>
      <c r="C19" s="15">
        <v>9.0</v>
      </c>
      <c r="D19" s="15">
        <v>17.0</v>
      </c>
      <c r="E19" s="15">
        <v>87.0</v>
      </c>
      <c r="F19" s="15">
        <v>1.0</v>
      </c>
      <c r="H19" s="28">
        <f t="shared" ref="H19:K19" si="17">C19/C$2</f>
        <v>0.9</v>
      </c>
      <c r="I19" s="28">
        <f t="shared" si="17"/>
        <v>0.85</v>
      </c>
      <c r="J19" s="28">
        <f t="shared" si="17"/>
        <v>0.87</v>
      </c>
      <c r="K19" s="28">
        <f t="shared" si="17"/>
        <v>1</v>
      </c>
      <c r="M19" s="29" t="b">
        <f t="shared" si="3"/>
        <v>0</v>
      </c>
    </row>
    <row r="20">
      <c r="A20" s="15" t="s">
        <v>40</v>
      </c>
      <c r="B20" s="15" t="s">
        <v>12</v>
      </c>
      <c r="C20" s="15">
        <v>7.0</v>
      </c>
      <c r="D20" s="15">
        <v>19.0</v>
      </c>
      <c r="E20" s="15">
        <v>45.0</v>
      </c>
      <c r="F20" s="15">
        <v>0.0</v>
      </c>
      <c r="H20" s="28">
        <f t="shared" ref="H20:K20" si="18">C20/C$2</f>
        <v>0.7</v>
      </c>
      <c r="I20" s="28">
        <f t="shared" si="18"/>
        <v>0.95</v>
      </c>
      <c r="J20" s="28">
        <f t="shared" si="18"/>
        <v>0.45</v>
      </c>
      <c r="K20" s="28">
        <f t="shared" si="18"/>
        <v>0</v>
      </c>
      <c r="M20" s="29" t="b">
        <f t="shared" si="3"/>
        <v>1</v>
      </c>
    </row>
    <row r="21">
      <c r="A21" s="15" t="s">
        <v>41</v>
      </c>
      <c r="B21" s="15" t="s">
        <v>42</v>
      </c>
      <c r="C21" s="15">
        <v>10.0</v>
      </c>
      <c r="D21" s="15">
        <v>18.0</v>
      </c>
      <c r="E21" s="15">
        <v>90.0</v>
      </c>
      <c r="F21" s="15">
        <v>1.0</v>
      </c>
      <c r="H21" s="28">
        <f t="shared" ref="H21:K21" si="19">C21/C$2</f>
        <v>1</v>
      </c>
      <c r="I21" s="28">
        <f t="shared" si="19"/>
        <v>0.9</v>
      </c>
      <c r="J21" s="28">
        <f t="shared" si="19"/>
        <v>0.9</v>
      </c>
      <c r="K21" s="28">
        <f t="shared" si="19"/>
        <v>1</v>
      </c>
      <c r="M21" s="29" t="b">
        <f t="shared" si="3"/>
        <v>0</v>
      </c>
    </row>
    <row r="22">
      <c r="A22" s="15" t="s">
        <v>43</v>
      </c>
      <c r="B22" s="15" t="s">
        <v>44</v>
      </c>
      <c r="C22" s="15">
        <v>8.0</v>
      </c>
      <c r="D22" s="15">
        <v>20.0</v>
      </c>
      <c r="E22" s="15">
        <v>84.0</v>
      </c>
      <c r="F22" s="15">
        <v>1.0</v>
      </c>
      <c r="H22" s="28">
        <f t="shared" ref="H22:K22" si="20">C22/C$2</f>
        <v>0.8</v>
      </c>
      <c r="I22" s="28">
        <f t="shared" si="20"/>
        <v>1</v>
      </c>
      <c r="J22" s="28">
        <f t="shared" si="20"/>
        <v>0.84</v>
      </c>
      <c r="K22" s="28">
        <f t="shared" si="20"/>
        <v>1</v>
      </c>
      <c r="M22" s="29" t="b">
        <f t="shared" si="3"/>
        <v>0</v>
      </c>
    </row>
    <row r="23">
      <c r="A23" s="15" t="s">
        <v>45</v>
      </c>
      <c r="B23" s="15" t="s">
        <v>46</v>
      </c>
      <c r="C23" s="15">
        <v>9.0</v>
      </c>
      <c r="D23" s="15">
        <v>17.0</v>
      </c>
      <c r="E23" s="15">
        <v>93.0</v>
      </c>
      <c r="F23" s="15">
        <v>1.0</v>
      </c>
      <c r="H23" s="28">
        <f t="shared" ref="H23:K23" si="21">C23/C$2</f>
        <v>0.9</v>
      </c>
      <c r="I23" s="28">
        <f t="shared" si="21"/>
        <v>0.85</v>
      </c>
      <c r="J23" s="28">
        <f t="shared" si="21"/>
        <v>0.93</v>
      </c>
      <c r="K23" s="28">
        <f t="shared" si="21"/>
        <v>1</v>
      </c>
      <c r="M23" s="29" t="b">
        <f t="shared" si="3"/>
        <v>0</v>
      </c>
    </row>
    <row r="25">
      <c r="A25" s="15" t="s">
        <v>47</v>
      </c>
      <c r="C25" s="29">
        <f t="shared" ref="C25:F25" si="22">MAX(C4:C23)</f>
        <v>10</v>
      </c>
      <c r="D25" s="29">
        <f t="shared" si="22"/>
        <v>20</v>
      </c>
      <c r="E25" s="29">
        <f t="shared" si="22"/>
        <v>100</v>
      </c>
      <c r="F25" s="29">
        <f t="shared" si="22"/>
        <v>1</v>
      </c>
      <c r="H25" s="28">
        <f t="shared" ref="H25:K25" si="23">MAX(H4:H23)</f>
        <v>1</v>
      </c>
      <c r="I25" s="28">
        <f t="shared" si="23"/>
        <v>1</v>
      </c>
      <c r="J25" s="28">
        <f t="shared" si="23"/>
        <v>1</v>
      </c>
      <c r="K25" s="28">
        <f t="shared" si="23"/>
        <v>1</v>
      </c>
    </row>
    <row r="26">
      <c r="A26" s="15" t="s">
        <v>48</v>
      </c>
      <c r="C26" s="29">
        <f t="shared" ref="C26:F26" si="24">MIN(C4:C23)</f>
        <v>4</v>
      </c>
      <c r="D26" s="29">
        <f t="shared" si="24"/>
        <v>6</v>
      </c>
      <c r="E26" s="29">
        <f t="shared" si="24"/>
        <v>45</v>
      </c>
      <c r="F26" s="29">
        <f t="shared" si="24"/>
        <v>0</v>
      </c>
      <c r="H26" s="28">
        <f t="shared" ref="H26:K26" si="25">MIN(H4:H23)</f>
        <v>0.4</v>
      </c>
      <c r="I26" s="28">
        <f t="shared" si="25"/>
        <v>0.3</v>
      </c>
      <c r="J26" s="28">
        <f t="shared" si="25"/>
        <v>0.45</v>
      </c>
      <c r="K26" s="28">
        <f t="shared" si="25"/>
        <v>0</v>
      </c>
    </row>
    <row r="27">
      <c r="A27" s="15" t="s">
        <v>49</v>
      </c>
      <c r="C27" s="30">
        <f t="shared" ref="C27:F27" si="26">AVERAGE(C4:C23)</f>
        <v>8.3</v>
      </c>
      <c r="D27" s="30">
        <f t="shared" si="26"/>
        <v>17.8</v>
      </c>
      <c r="E27" s="30">
        <f t="shared" si="26"/>
        <v>88.4</v>
      </c>
      <c r="F27" s="30">
        <f t="shared" si="26"/>
        <v>0.9</v>
      </c>
      <c r="H27" s="28">
        <f t="shared" ref="H27:K27" si="27">AVERAGE(H4:H23)</f>
        <v>0.83</v>
      </c>
      <c r="I27" s="28">
        <f t="shared" si="27"/>
        <v>0.89</v>
      </c>
      <c r="J27" s="28">
        <f t="shared" si="27"/>
        <v>0.884</v>
      </c>
      <c r="K27" s="28">
        <f t="shared" si="27"/>
        <v>0.9</v>
      </c>
    </row>
  </sheetData>
  <conditionalFormatting sqref="C4:C23">
    <cfRule type="colorScale" priority="1">
      <colorScale>
        <cfvo type="min"/>
        <cfvo type="formula" val="7"/>
        <cfvo type="max"/>
        <color rgb="FFFF0000"/>
        <color rgb="FFFFFF00"/>
        <color rgb="FF00FF00"/>
      </colorScale>
    </cfRule>
  </conditionalFormatting>
  <conditionalFormatting sqref="D4:D23">
    <cfRule type="colorScale" priority="2">
      <colorScale>
        <cfvo type="min"/>
        <cfvo type="formula" val="17"/>
        <cfvo type="max"/>
        <color rgb="FFFF0000"/>
        <color rgb="FFFFFF00"/>
        <color rgb="FF00FF00"/>
      </colorScale>
    </cfRule>
  </conditionalFormatting>
  <conditionalFormatting sqref="E4:E23">
    <cfRule type="colorScale" priority="3">
      <colorScale>
        <cfvo type="min"/>
        <cfvo type="formula" val="80"/>
        <cfvo type="max"/>
        <color rgb="FFFF0000"/>
        <color rgb="FFFFFF00"/>
        <color rgb="FF00FF00"/>
      </colorScale>
    </cfRule>
  </conditionalFormatting>
  <conditionalFormatting sqref="F4:F23">
    <cfRule type="colorScale" priority="4">
      <colorScale>
        <cfvo type="min"/>
        <cfvo type="max"/>
        <color rgb="FFFF0000"/>
        <color rgb="FF00FF00"/>
      </colorScale>
    </cfRule>
  </conditionalFormatting>
  <conditionalFormatting sqref="H4:K23">
    <cfRule type="cellIs" dxfId="0" priority="5" operator="lessThan">
      <formula>0.5</formula>
    </cfRule>
  </conditionalFormatting>
  <conditionalFormatting sqref="M4:M23">
    <cfRule type="cellIs" dxfId="0" priority="6" operator="equal">
      <formula>"TRUE"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88"/>
  </cols>
  <sheetData>
    <row r="1">
      <c r="B1" s="31" t="s">
        <v>58</v>
      </c>
      <c r="L1" s="31"/>
    </row>
    <row r="3">
      <c r="A3" s="4" t="s">
        <v>59</v>
      </c>
      <c r="B3" s="32" t="s">
        <v>3</v>
      </c>
      <c r="C3" s="32">
        <v>3.0</v>
      </c>
      <c r="D3" s="1" t="s">
        <v>60</v>
      </c>
      <c r="E3" s="1">
        <v>5.0</v>
      </c>
      <c r="F3" s="33" t="s">
        <v>61</v>
      </c>
      <c r="G3" s="33">
        <v>4.0</v>
      </c>
      <c r="H3" s="34" t="s">
        <v>62</v>
      </c>
      <c r="I3" s="34">
        <v>3.0</v>
      </c>
      <c r="J3" s="35" t="s">
        <v>63</v>
      </c>
      <c r="K3" s="35">
        <v>1.0</v>
      </c>
      <c r="L3" s="36" t="s">
        <v>5</v>
      </c>
    </row>
    <row r="4">
      <c r="A4" s="4" t="s">
        <v>64</v>
      </c>
      <c r="B4" s="37">
        <v>1.0</v>
      </c>
      <c r="C4" s="37">
        <f t="shared" ref="C4:C8" si="1">C$3*B4</f>
        <v>3</v>
      </c>
      <c r="D4" s="38">
        <v>5.0</v>
      </c>
      <c r="E4" s="38">
        <f t="shared" ref="E4:E8" si="2">E$3*D4</f>
        <v>25</v>
      </c>
      <c r="F4" s="39">
        <v>1.0</v>
      </c>
      <c r="G4" s="39">
        <f t="shared" ref="G4:G8" si="3">G$3*F4</f>
        <v>4</v>
      </c>
      <c r="H4" s="40">
        <v>4.0</v>
      </c>
      <c r="I4" s="40">
        <f t="shared" ref="I4:I8" si="4">I$3*H4</f>
        <v>12</v>
      </c>
      <c r="J4" s="41">
        <v>5.0</v>
      </c>
      <c r="K4" s="41">
        <f t="shared" ref="K4:K8" si="5">K$3*J4</f>
        <v>5</v>
      </c>
      <c r="L4" s="29">
        <f t="shared" ref="L4:L8" si="6">C4+E4+G4+I4+K4</f>
        <v>49</v>
      </c>
    </row>
    <row r="5">
      <c r="A5" s="4" t="s">
        <v>65</v>
      </c>
      <c r="B5" s="37">
        <v>4.0</v>
      </c>
      <c r="C5" s="37">
        <f t="shared" si="1"/>
        <v>12</v>
      </c>
      <c r="D5" s="38">
        <v>4.0</v>
      </c>
      <c r="E5" s="38">
        <f t="shared" si="2"/>
        <v>20</v>
      </c>
      <c r="F5" s="39">
        <v>3.0</v>
      </c>
      <c r="G5" s="39">
        <f t="shared" si="3"/>
        <v>12</v>
      </c>
      <c r="H5" s="40">
        <v>2.0</v>
      </c>
      <c r="I5" s="40">
        <f t="shared" si="4"/>
        <v>6</v>
      </c>
      <c r="J5" s="41">
        <v>1.0</v>
      </c>
      <c r="K5" s="41">
        <f t="shared" si="5"/>
        <v>1</v>
      </c>
      <c r="L5" s="29">
        <f t="shared" si="6"/>
        <v>51</v>
      </c>
    </row>
    <row r="6">
      <c r="A6" s="4" t="s">
        <v>66</v>
      </c>
      <c r="B6" s="37">
        <v>5.0</v>
      </c>
      <c r="C6" s="37">
        <f t="shared" si="1"/>
        <v>15</v>
      </c>
      <c r="D6" s="38">
        <v>1.0</v>
      </c>
      <c r="E6" s="38">
        <f t="shared" si="2"/>
        <v>5</v>
      </c>
      <c r="F6" s="39">
        <v>5.0</v>
      </c>
      <c r="G6" s="39">
        <f t="shared" si="3"/>
        <v>20</v>
      </c>
      <c r="H6" s="40">
        <v>3.0</v>
      </c>
      <c r="I6" s="40">
        <f t="shared" si="4"/>
        <v>9</v>
      </c>
      <c r="J6" s="41">
        <v>3.0</v>
      </c>
      <c r="K6" s="41">
        <f t="shared" si="5"/>
        <v>3</v>
      </c>
      <c r="L6" s="29">
        <f t="shared" si="6"/>
        <v>52</v>
      </c>
    </row>
    <row r="7">
      <c r="A7" s="4" t="s">
        <v>67</v>
      </c>
      <c r="B7" s="37">
        <v>3.0</v>
      </c>
      <c r="C7" s="37">
        <f t="shared" si="1"/>
        <v>9</v>
      </c>
      <c r="D7" s="38">
        <v>5.0</v>
      </c>
      <c r="E7" s="38">
        <f t="shared" si="2"/>
        <v>25</v>
      </c>
      <c r="F7" s="39">
        <v>4.0</v>
      </c>
      <c r="G7" s="39">
        <f t="shared" si="3"/>
        <v>16</v>
      </c>
      <c r="H7" s="40">
        <v>4.0</v>
      </c>
      <c r="I7" s="40">
        <f t="shared" si="4"/>
        <v>12</v>
      </c>
      <c r="J7" s="41">
        <v>3.0</v>
      </c>
      <c r="K7" s="41">
        <f t="shared" si="5"/>
        <v>3</v>
      </c>
      <c r="L7" s="29">
        <f t="shared" si="6"/>
        <v>65</v>
      </c>
    </row>
    <row r="8">
      <c r="A8" s="4" t="s">
        <v>68</v>
      </c>
      <c r="B8" s="37">
        <v>3.0</v>
      </c>
      <c r="C8" s="37">
        <f t="shared" si="1"/>
        <v>9</v>
      </c>
      <c r="D8" s="38">
        <v>5.0</v>
      </c>
      <c r="E8" s="38">
        <f t="shared" si="2"/>
        <v>25</v>
      </c>
      <c r="F8" s="39">
        <v>2.0</v>
      </c>
      <c r="G8" s="39">
        <f t="shared" si="3"/>
        <v>8</v>
      </c>
      <c r="H8" s="40">
        <v>2.0</v>
      </c>
      <c r="I8" s="40">
        <f t="shared" si="4"/>
        <v>6</v>
      </c>
      <c r="J8" s="41">
        <v>5.0</v>
      </c>
      <c r="K8" s="41">
        <f t="shared" si="5"/>
        <v>5</v>
      </c>
      <c r="L8" s="29">
        <f t="shared" si="6"/>
        <v>53</v>
      </c>
    </row>
  </sheetData>
  <mergeCells count="1">
    <mergeCell ref="B1:K1"/>
  </mergeCells>
  <conditionalFormatting sqref="L4:L8">
    <cfRule type="colorScale" priority="1">
      <colorScale>
        <cfvo type="formula" val="90"/>
        <cfvo type="percent" val="100"/>
        <color rgb="FFFFFFFF"/>
        <color rgb="FF00FF00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4.25"/>
    <col customWidth="1" min="3" max="3" width="9.88"/>
    <col customWidth="1" min="4" max="4" width="14.75"/>
    <col customWidth="1" min="5" max="5" width="12.38"/>
    <col customWidth="1" min="6" max="6" width="9.25"/>
    <col customWidth="1" min="7" max="7" width="12.38"/>
    <col customWidth="1" min="8" max="8" width="12.75"/>
    <col customWidth="1" min="9" max="11" width="12.38"/>
    <col customWidth="1" min="12" max="12" width="30.25"/>
    <col customWidth="1" min="13" max="13" width="14.25"/>
    <col customWidth="1" min="14" max="27" width="12.38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3" t="s">
        <v>73</v>
      </c>
      <c r="F1" s="43" t="s">
        <v>74</v>
      </c>
      <c r="G1" s="42" t="s">
        <v>75</v>
      </c>
      <c r="H1" s="44" t="s">
        <v>76</v>
      </c>
      <c r="I1" s="44" t="s">
        <v>77</v>
      </c>
      <c r="J1" s="44" t="s">
        <v>7</v>
      </c>
      <c r="K1" s="42" t="s">
        <v>78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>
      <c r="A2" s="46" t="s">
        <v>79</v>
      </c>
      <c r="B2" s="47">
        <v>1001.0</v>
      </c>
      <c r="C2" s="29">
        <v>9822.0</v>
      </c>
      <c r="D2" s="29" t="s">
        <v>80</v>
      </c>
      <c r="E2" s="24">
        <v>58.3</v>
      </c>
      <c r="F2" s="24">
        <v>98.4</v>
      </c>
      <c r="G2" s="24">
        <f t="shared" ref="G2:G172" si="1">F2-E2</f>
        <v>40.1</v>
      </c>
      <c r="H2" s="24">
        <f t="shared" ref="H2:H172" si="2">IF(F2&gt;50,G2*0.2,G2*0.1)</f>
        <v>8.02</v>
      </c>
      <c r="I2" s="48" t="s">
        <v>81</v>
      </c>
      <c r="J2" s="48" t="s">
        <v>82</v>
      </c>
      <c r="K2" s="29" t="s">
        <v>83</v>
      </c>
      <c r="O2" s="4"/>
      <c r="P2" s="4"/>
      <c r="Q2" s="4"/>
    </row>
    <row r="3">
      <c r="A3" s="46" t="s">
        <v>79</v>
      </c>
      <c r="B3" s="47">
        <v>1002.0</v>
      </c>
      <c r="C3" s="29">
        <v>2877.0</v>
      </c>
      <c r="D3" s="29" t="s">
        <v>84</v>
      </c>
      <c r="E3" s="24">
        <v>11.4</v>
      </c>
      <c r="F3" s="24">
        <v>16.3</v>
      </c>
      <c r="G3" s="24">
        <f t="shared" si="1"/>
        <v>4.9</v>
      </c>
      <c r="H3" s="24">
        <f t="shared" si="2"/>
        <v>0.49</v>
      </c>
      <c r="I3" s="48" t="s">
        <v>85</v>
      </c>
      <c r="J3" s="48" t="s">
        <v>86</v>
      </c>
      <c r="K3" s="29" t="s">
        <v>87</v>
      </c>
      <c r="O3" s="4"/>
      <c r="P3" s="4"/>
      <c r="Q3" s="4"/>
    </row>
    <row r="4">
      <c r="A4" s="46" t="s">
        <v>79</v>
      </c>
      <c r="B4" s="47">
        <v>1003.0</v>
      </c>
      <c r="C4" s="29">
        <v>2499.0</v>
      </c>
      <c r="D4" s="29" t="s">
        <v>88</v>
      </c>
      <c r="E4" s="24">
        <v>6.2</v>
      </c>
      <c r="F4" s="24">
        <v>9.2</v>
      </c>
      <c r="G4" s="24">
        <f t="shared" si="1"/>
        <v>3</v>
      </c>
      <c r="H4" s="24">
        <f t="shared" si="2"/>
        <v>0.3</v>
      </c>
      <c r="I4" s="48" t="s">
        <v>89</v>
      </c>
      <c r="J4" s="48" t="s">
        <v>38</v>
      </c>
      <c r="K4" s="29" t="s">
        <v>90</v>
      </c>
      <c r="O4" s="4"/>
      <c r="P4" s="4"/>
      <c r="Q4" s="4"/>
    </row>
    <row r="5">
      <c r="A5" s="46" t="s">
        <v>79</v>
      </c>
      <c r="B5" s="47">
        <v>1004.0</v>
      </c>
      <c r="C5" s="29">
        <v>8722.0</v>
      </c>
      <c r="D5" s="29" t="s">
        <v>91</v>
      </c>
      <c r="E5" s="24">
        <v>344.0</v>
      </c>
      <c r="F5" s="24">
        <v>502.0</v>
      </c>
      <c r="G5" s="24">
        <f t="shared" si="1"/>
        <v>158</v>
      </c>
      <c r="H5" s="24">
        <f t="shared" si="2"/>
        <v>31.6</v>
      </c>
      <c r="I5" s="48" t="s">
        <v>81</v>
      </c>
      <c r="J5" s="48" t="s">
        <v>82</v>
      </c>
      <c r="K5" s="29" t="s">
        <v>90</v>
      </c>
    </row>
    <row r="6">
      <c r="A6" s="46" t="s">
        <v>79</v>
      </c>
      <c r="B6" s="47">
        <v>1005.0</v>
      </c>
      <c r="C6" s="29">
        <v>1109.0</v>
      </c>
      <c r="D6" s="29" t="s">
        <v>92</v>
      </c>
      <c r="E6" s="24">
        <v>3.0</v>
      </c>
      <c r="F6" s="24">
        <v>8.0</v>
      </c>
      <c r="G6" s="24">
        <f t="shared" si="1"/>
        <v>5</v>
      </c>
      <c r="H6" s="24">
        <f t="shared" si="2"/>
        <v>0.5</v>
      </c>
      <c r="I6" s="48" t="s">
        <v>89</v>
      </c>
      <c r="J6" s="48" t="s">
        <v>38</v>
      </c>
      <c r="K6" s="29" t="s">
        <v>90</v>
      </c>
    </row>
    <row r="7">
      <c r="A7" s="46" t="s">
        <v>79</v>
      </c>
      <c r="B7" s="47">
        <v>1006.0</v>
      </c>
      <c r="C7" s="29">
        <v>9822.0</v>
      </c>
      <c r="D7" s="29" t="s">
        <v>80</v>
      </c>
      <c r="E7" s="24">
        <v>58.3</v>
      </c>
      <c r="F7" s="24">
        <v>98.4</v>
      </c>
      <c r="G7" s="24">
        <f t="shared" si="1"/>
        <v>40.1</v>
      </c>
      <c r="H7" s="24">
        <f t="shared" si="2"/>
        <v>8.02</v>
      </c>
      <c r="I7" s="48" t="s">
        <v>89</v>
      </c>
      <c r="J7" s="48" t="s">
        <v>38</v>
      </c>
      <c r="K7" s="29" t="s">
        <v>90</v>
      </c>
    </row>
    <row r="8">
      <c r="A8" s="46" t="s">
        <v>79</v>
      </c>
      <c r="B8" s="47">
        <v>1007.0</v>
      </c>
      <c r="C8" s="29">
        <v>1109.0</v>
      </c>
      <c r="D8" s="29" t="s">
        <v>92</v>
      </c>
      <c r="E8" s="24">
        <v>3.0</v>
      </c>
      <c r="F8" s="24">
        <v>8.0</v>
      </c>
      <c r="G8" s="24">
        <f t="shared" si="1"/>
        <v>5</v>
      </c>
      <c r="H8" s="24">
        <f t="shared" si="2"/>
        <v>0.5</v>
      </c>
      <c r="I8" s="48" t="s">
        <v>93</v>
      </c>
      <c r="J8" s="48" t="s">
        <v>94</v>
      </c>
      <c r="K8" s="29" t="s">
        <v>83</v>
      </c>
    </row>
    <row r="9">
      <c r="A9" s="46" t="s">
        <v>79</v>
      </c>
      <c r="B9" s="47">
        <v>1008.0</v>
      </c>
      <c r="C9" s="29">
        <v>2877.0</v>
      </c>
      <c r="D9" s="29" t="s">
        <v>84</v>
      </c>
      <c r="E9" s="24">
        <v>11.4</v>
      </c>
      <c r="F9" s="24">
        <v>16.3</v>
      </c>
      <c r="G9" s="24">
        <f t="shared" si="1"/>
        <v>4.9</v>
      </c>
      <c r="H9" s="24">
        <f t="shared" si="2"/>
        <v>0.49</v>
      </c>
      <c r="I9" s="48" t="s">
        <v>89</v>
      </c>
      <c r="J9" s="48" t="s">
        <v>38</v>
      </c>
      <c r="K9" s="29" t="s">
        <v>83</v>
      </c>
    </row>
    <row r="10">
      <c r="A10" s="46" t="s">
        <v>79</v>
      </c>
      <c r="B10" s="47">
        <v>1009.0</v>
      </c>
      <c r="C10" s="29">
        <v>1109.0</v>
      </c>
      <c r="D10" s="29" t="s">
        <v>92</v>
      </c>
      <c r="E10" s="24">
        <v>3.0</v>
      </c>
      <c r="F10" s="24">
        <v>8.0</v>
      </c>
      <c r="G10" s="24">
        <f t="shared" si="1"/>
        <v>5</v>
      </c>
      <c r="H10" s="24">
        <f t="shared" si="2"/>
        <v>0.5</v>
      </c>
      <c r="I10" s="48" t="s">
        <v>89</v>
      </c>
      <c r="J10" s="48" t="s">
        <v>38</v>
      </c>
      <c r="K10" s="29" t="s">
        <v>90</v>
      </c>
    </row>
    <row r="11">
      <c r="A11" s="46" t="s">
        <v>79</v>
      </c>
      <c r="B11" s="47">
        <v>1010.0</v>
      </c>
      <c r="C11" s="29">
        <v>2877.0</v>
      </c>
      <c r="D11" s="29" t="s">
        <v>84</v>
      </c>
      <c r="E11" s="24">
        <v>11.4</v>
      </c>
      <c r="F11" s="24">
        <v>16.3</v>
      </c>
      <c r="G11" s="24">
        <f t="shared" si="1"/>
        <v>4.9</v>
      </c>
      <c r="H11" s="24">
        <f t="shared" si="2"/>
        <v>0.49</v>
      </c>
      <c r="I11" s="48" t="s">
        <v>85</v>
      </c>
      <c r="J11" s="48" t="s">
        <v>86</v>
      </c>
      <c r="K11" s="29" t="s">
        <v>95</v>
      </c>
    </row>
    <row r="12">
      <c r="A12" s="46" t="s">
        <v>79</v>
      </c>
      <c r="B12" s="47">
        <v>1011.0</v>
      </c>
      <c r="C12" s="29">
        <v>2877.0</v>
      </c>
      <c r="D12" s="29" t="s">
        <v>84</v>
      </c>
      <c r="E12" s="24">
        <v>11.4</v>
      </c>
      <c r="F12" s="24">
        <v>16.3</v>
      </c>
      <c r="G12" s="24">
        <f t="shared" si="1"/>
        <v>4.9</v>
      </c>
      <c r="H12" s="24">
        <f t="shared" si="2"/>
        <v>0.49</v>
      </c>
      <c r="I12" s="48" t="s">
        <v>85</v>
      </c>
      <c r="J12" s="48" t="s">
        <v>86</v>
      </c>
      <c r="K12" s="29" t="s">
        <v>90</v>
      </c>
    </row>
    <row r="13">
      <c r="A13" s="46" t="s">
        <v>79</v>
      </c>
      <c r="B13" s="47">
        <v>1012.0</v>
      </c>
      <c r="C13" s="29">
        <v>4421.0</v>
      </c>
      <c r="D13" s="29" t="s">
        <v>96</v>
      </c>
      <c r="E13" s="24">
        <v>45.0</v>
      </c>
      <c r="F13" s="24">
        <v>87.0</v>
      </c>
      <c r="G13" s="24">
        <f t="shared" si="1"/>
        <v>42</v>
      </c>
      <c r="H13" s="24">
        <f t="shared" si="2"/>
        <v>8.4</v>
      </c>
      <c r="I13" s="48" t="s">
        <v>89</v>
      </c>
      <c r="J13" s="48" t="s">
        <v>38</v>
      </c>
      <c r="K13" s="29" t="s">
        <v>83</v>
      </c>
    </row>
    <row r="14">
      <c r="A14" s="46" t="s">
        <v>79</v>
      </c>
      <c r="B14" s="47">
        <v>1013.0</v>
      </c>
      <c r="C14" s="29">
        <v>9212.0</v>
      </c>
      <c r="D14" s="29" t="s">
        <v>97</v>
      </c>
      <c r="E14" s="24">
        <v>4.0</v>
      </c>
      <c r="F14" s="24">
        <v>7.0</v>
      </c>
      <c r="G14" s="24">
        <f t="shared" si="1"/>
        <v>3</v>
      </c>
      <c r="H14" s="24">
        <f t="shared" si="2"/>
        <v>0.3</v>
      </c>
      <c r="I14" s="48" t="s">
        <v>93</v>
      </c>
      <c r="J14" s="48" t="s">
        <v>94</v>
      </c>
      <c r="K14" s="29" t="s">
        <v>95</v>
      </c>
    </row>
    <row r="15">
      <c r="A15" s="46" t="s">
        <v>79</v>
      </c>
      <c r="B15" s="47">
        <v>1014.0</v>
      </c>
      <c r="C15" s="29">
        <v>8722.0</v>
      </c>
      <c r="D15" s="29" t="s">
        <v>91</v>
      </c>
      <c r="E15" s="24">
        <v>344.0</v>
      </c>
      <c r="F15" s="24">
        <v>502.0</v>
      </c>
      <c r="G15" s="24">
        <f t="shared" si="1"/>
        <v>158</v>
      </c>
      <c r="H15" s="24">
        <f t="shared" si="2"/>
        <v>31.6</v>
      </c>
      <c r="I15" s="48" t="s">
        <v>81</v>
      </c>
      <c r="J15" s="48" t="s">
        <v>82</v>
      </c>
      <c r="K15" s="29" t="s">
        <v>87</v>
      </c>
    </row>
    <row r="16">
      <c r="A16" s="46" t="s">
        <v>79</v>
      </c>
      <c r="B16" s="47">
        <v>1015.0</v>
      </c>
      <c r="C16" s="29">
        <v>2877.0</v>
      </c>
      <c r="D16" s="29" t="s">
        <v>84</v>
      </c>
      <c r="E16" s="24">
        <v>11.4</v>
      </c>
      <c r="F16" s="24">
        <v>16.3</v>
      </c>
      <c r="G16" s="24">
        <f t="shared" si="1"/>
        <v>4.9</v>
      </c>
      <c r="H16" s="24">
        <f t="shared" si="2"/>
        <v>0.49</v>
      </c>
      <c r="I16" s="48" t="s">
        <v>93</v>
      </c>
      <c r="J16" s="48" t="s">
        <v>94</v>
      </c>
      <c r="K16" s="29" t="s">
        <v>90</v>
      </c>
    </row>
    <row r="17">
      <c r="A17" s="46" t="s">
        <v>79</v>
      </c>
      <c r="B17" s="47">
        <v>1016.0</v>
      </c>
      <c r="C17" s="29">
        <v>2499.0</v>
      </c>
      <c r="D17" s="29" t="s">
        <v>88</v>
      </c>
      <c r="E17" s="24">
        <v>6.2</v>
      </c>
      <c r="F17" s="24">
        <v>9.2</v>
      </c>
      <c r="G17" s="24">
        <f t="shared" si="1"/>
        <v>3</v>
      </c>
      <c r="H17" s="24">
        <f t="shared" si="2"/>
        <v>0.3</v>
      </c>
      <c r="I17" s="48" t="s">
        <v>89</v>
      </c>
      <c r="J17" s="48" t="s">
        <v>38</v>
      </c>
      <c r="K17" s="29" t="s">
        <v>87</v>
      </c>
    </row>
    <row r="18">
      <c r="A18" s="46" t="s">
        <v>98</v>
      </c>
      <c r="B18" s="47">
        <v>1017.0</v>
      </c>
      <c r="C18" s="29">
        <v>2242.0</v>
      </c>
      <c r="D18" s="29" t="s">
        <v>99</v>
      </c>
      <c r="E18" s="24">
        <v>60.0</v>
      </c>
      <c r="F18" s="24">
        <v>124.0</v>
      </c>
      <c r="G18" s="24">
        <f t="shared" si="1"/>
        <v>64</v>
      </c>
      <c r="H18" s="24">
        <f t="shared" si="2"/>
        <v>12.8</v>
      </c>
      <c r="I18" s="48" t="s">
        <v>85</v>
      </c>
      <c r="J18" s="48" t="s">
        <v>86</v>
      </c>
      <c r="K18" s="29" t="s">
        <v>83</v>
      </c>
    </row>
    <row r="19">
      <c r="A19" s="46" t="s">
        <v>98</v>
      </c>
      <c r="B19" s="47">
        <v>1018.0</v>
      </c>
      <c r="C19" s="29">
        <v>1109.0</v>
      </c>
      <c r="D19" s="29" t="s">
        <v>92</v>
      </c>
      <c r="E19" s="24">
        <v>3.0</v>
      </c>
      <c r="F19" s="24">
        <v>8.0</v>
      </c>
      <c r="G19" s="24">
        <f t="shared" si="1"/>
        <v>5</v>
      </c>
      <c r="H19" s="24">
        <f t="shared" si="2"/>
        <v>0.5</v>
      </c>
      <c r="I19" s="48" t="s">
        <v>89</v>
      </c>
      <c r="J19" s="48" t="s">
        <v>38</v>
      </c>
      <c r="K19" s="29" t="s">
        <v>87</v>
      </c>
    </row>
    <row r="20">
      <c r="A20" s="46" t="s">
        <v>98</v>
      </c>
      <c r="B20" s="47">
        <v>1019.0</v>
      </c>
      <c r="C20" s="29">
        <v>2499.0</v>
      </c>
      <c r="D20" s="29" t="s">
        <v>88</v>
      </c>
      <c r="E20" s="24">
        <v>6.2</v>
      </c>
      <c r="F20" s="24">
        <v>9.2</v>
      </c>
      <c r="G20" s="24">
        <f t="shared" si="1"/>
        <v>3</v>
      </c>
      <c r="H20" s="24">
        <f t="shared" si="2"/>
        <v>0.3</v>
      </c>
      <c r="I20" s="48" t="s">
        <v>89</v>
      </c>
      <c r="J20" s="48" t="s">
        <v>38</v>
      </c>
      <c r="K20" s="29" t="s">
        <v>95</v>
      </c>
    </row>
    <row r="21">
      <c r="A21" s="46" t="s">
        <v>98</v>
      </c>
      <c r="B21" s="47">
        <v>1020.0</v>
      </c>
      <c r="C21" s="29">
        <v>2499.0</v>
      </c>
      <c r="D21" s="29" t="s">
        <v>88</v>
      </c>
      <c r="E21" s="24">
        <v>6.2</v>
      </c>
      <c r="F21" s="24">
        <v>9.2</v>
      </c>
      <c r="G21" s="24">
        <f t="shared" si="1"/>
        <v>3</v>
      </c>
      <c r="H21" s="24">
        <f t="shared" si="2"/>
        <v>0.3</v>
      </c>
      <c r="I21" s="48" t="s">
        <v>89</v>
      </c>
      <c r="J21" s="48" t="s">
        <v>38</v>
      </c>
      <c r="K21" s="29" t="s">
        <v>100</v>
      </c>
    </row>
    <row r="22">
      <c r="A22" s="46" t="s">
        <v>98</v>
      </c>
      <c r="B22" s="47">
        <v>1021.0</v>
      </c>
      <c r="C22" s="29">
        <v>1109.0</v>
      </c>
      <c r="D22" s="29" t="s">
        <v>92</v>
      </c>
      <c r="E22" s="24">
        <v>3.0</v>
      </c>
      <c r="F22" s="24">
        <v>8.0</v>
      </c>
      <c r="G22" s="24">
        <f t="shared" si="1"/>
        <v>5</v>
      </c>
      <c r="H22" s="24">
        <f t="shared" si="2"/>
        <v>0.5</v>
      </c>
      <c r="I22" s="48" t="s">
        <v>85</v>
      </c>
      <c r="J22" s="48" t="s">
        <v>86</v>
      </c>
      <c r="K22" s="29" t="s">
        <v>95</v>
      </c>
    </row>
    <row r="23">
      <c r="A23" s="46" t="s">
        <v>98</v>
      </c>
      <c r="B23" s="47">
        <v>1022.0</v>
      </c>
      <c r="C23" s="29">
        <v>2877.0</v>
      </c>
      <c r="D23" s="29" t="s">
        <v>84</v>
      </c>
      <c r="E23" s="24">
        <v>11.4</v>
      </c>
      <c r="F23" s="24">
        <v>16.3</v>
      </c>
      <c r="G23" s="24">
        <f t="shared" si="1"/>
        <v>4.9</v>
      </c>
      <c r="H23" s="24">
        <f t="shared" si="2"/>
        <v>0.49</v>
      </c>
      <c r="I23" s="48" t="s">
        <v>89</v>
      </c>
      <c r="J23" s="48" t="s">
        <v>38</v>
      </c>
      <c r="K23" s="29" t="s">
        <v>101</v>
      </c>
    </row>
    <row r="24">
      <c r="A24" s="46" t="s">
        <v>98</v>
      </c>
      <c r="B24" s="47">
        <v>1023.0</v>
      </c>
      <c r="C24" s="29">
        <v>1109.0</v>
      </c>
      <c r="D24" s="29" t="s">
        <v>92</v>
      </c>
      <c r="E24" s="24">
        <v>3.0</v>
      </c>
      <c r="F24" s="24">
        <v>8.0</v>
      </c>
      <c r="G24" s="24">
        <f t="shared" si="1"/>
        <v>5</v>
      </c>
      <c r="H24" s="24">
        <f t="shared" si="2"/>
        <v>0.5</v>
      </c>
      <c r="I24" s="48" t="s">
        <v>93</v>
      </c>
      <c r="J24" s="48" t="s">
        <v>94</v>
      </c>
      <c r="K24" s="29" t="s">
        <v>83</v>
      </c>
    </row>
    <row r="25">
      <c r="A25" s="46" t="s">
        <v>98</v>
      </c>
      <c r="B25" s="47">
        <v>1024.0</v>
      </c>
      <c r="C25" s="29">
        <v>9212.0</v>
      </c>
      <c r="D25" s="29" t="s">
        <v>97</v>
      </c>
      <c r="E25" s="24">
        <v>4.0</v>
      </c>
      <c r="F25" s="24">
        <v>7.0</v>
      </c>
      <c r="G25" s="24">
        <f t="shared" si="1"/>
        <v>3</v>
      </c>
      <c r="H25" s="24">
        <f t="shared" si="2"/>
        <v>0.3</v>
      </c>
      <c r="I25" s="48" t="s">
        <v>85</v>
      </c>
      <c r="J25" s="48" t="s">
        <v>86</v>
      </c>
      <c r="K25" s="29" t="s">
        <v>101</v>
      </c>
    </row>
    <row r="26">
      <c r="A26" s="46" t="s">
        <v>98</v>
      </c>
      <c r="B26" s="47">
        <v>1025.0</v>
      </c>
      <c r="C26" s="29">
        <v>2877.0</v>
      </c>
      <c r="D26" s="29" t="s">
        <v>84</v>
      </c>
      <c r="E26" s="24">
        <v>11.4</v>
      </c>
      <c r="F26" s="24">
        <v>16.3</v>
      </c>
      <c r="G26" s="24">
        <f t="shared" si="1"/>
        <v>4.9</v>
      </c>
      <c r="H26" s="24">
        <f t="shared" si="2"/>
        <v>0.49</v>
      </c>
      <c r="I26" s="48" t="s">
        <v>93</v>
      </c>
      <c r="J26" s="48" t="s">
        <v>94</v>
      </c>
      <c r="K26" s="29" t="s">
        <v>100</v>
      </c>
    </row>
    <row r="27">
      <c r="A27" s="46" t="s">
        <v>98</v>
      </c>
      <c r="B27" s="47">
        <v>1026.0</v>
      </c>
      <c r="C27" s="29">
        <v>6119.0</v>
      </c>
      <c r="D27" s="29" t="s">
        <v>102</v>
      </c>
      <c r="E27" s="24">
        <v>9.0</v>
      </c>
      <c r="F27" s="24">
        <v>14.0</v>
      </c>
      <c r="G27" s="24">
        <f t="shared" si="1"/>
        <v>5</v>
      </c>
      <c r="H27" s="24">
        <f t="shared" si="2"/>
        <v>0.5</v>
      </c>
      <c r="I27" s="48" t="s">
        <v>93</v>
      </c>
      <c r="J27" s="48" t="s">
        <v>94</v>
      </c>
      <c r="K27" s="29" t="s">
        <v>83</v>
      </c>
    </row>
    <row r="28">
      <c r="A28" s="46" t="s">
        <v>98</v>
      </c>
      <c r="B28" s="47">
        <v>1027.0</v>
      </c>
      <c r="C28" s="29">
        <v>6119.0</v>
      </c>
      <c r="D28" s="29" t="s">
        <v>102</v>
      </c>
      <c r="E28" s="24">
        <v>9.0</v>
      </c>
      <c r="F28" s="24">
        <v>14.0</v>
      </c>
      <c r="G28" s="24">
        <f t="shared" si="1"/>
        <v>5</v>
      </c>
      <c r="H28" s="24">
        <f t="shared" si="2"/>
        <v>0.5</v>
      </c>
      <c r="I28" s="48" t="s">
        <v>81</v>
      </c>
      <c r="J28" s="48" t="s">
        <v>82</v>
      </c>
      <c r="K28" s="29" t="s">
        <v>100</v>
      </c>
    </row>
    <row r="29">
      <c r="A29" s="46" t="s">
        <v>98</v>
      </c>
      <c r="B29" s="47">
        <v>1028.0</v>
      </c>
      <c r="C29" s="29">
        <v>8722.0</v>
      </c>
      <c r="D29" s="29" t="s">
        <v>91</v>
      </c>
      <c r="E29" s="24">
        <v>344.0</v>
      </c>
      <c r="F29" s="24">
        <v>502.0</v>
      </c>
      <c r="G29" s="24">
        <f t="shared" si="1"/>
        <v>158</v>
      </c>
      <c r="H29" s="24">
        <f t="shared" si="2"/>
        <v>31.6</v>
      </c>
      <c r="I29" s="48" t="s">
        <v>81</v>
      </c>
      <c r="J29" s="48" t="s">
        <v>82</v>
      </c>
      <c r="K29" s="29" t="s">
        <v>90</v>
      </c>
    </row>
    <row r="30">
      <c r="A30" s="46" t="s">
        <v>98</v>
      </c>
      <c r="B30" s="47">
        <v>1029.0</v>
      </c>
      <c r="C30" s="29">
        <v>2499.0</v>
      </c>
      <c r="D30" s="29" t="s">
        <v>88</v>
      </c>
      <c r="E30" s="24">
        <v>6.2</v>
      </c>
      <c r="F30" s="24">
        <v>9.2</v>
      </c>
      <c r="G30" s="24">
        <f t="shared" si="1"/>
        <v>3</v>
      </c>
      <c r="H30" s="24">
        <f t="shared" si="2"/>
        <v>0.3</v>
      </c>
      <c r="I30" s="48" t="s">
        <v>85</v>
      </c>
      <c r="J30" s="48" t="s">
        <v>86</v>
      </c>
      <c r="K30" s="29" t="s">
        <v>90</v>
      </c>
    </row>
    <row r="31">
      <c r="A31" s="46" t="s">
        <v>98</v>
      </c>
      <c r="B31" s="47">
        <v>1030.0</v>
      </c>
      <c r="C31" s="29">
        <v>4421.0</v>
      </c>
      <c r="D31" s="29" t="s">
        <v>96</v>
      </c>
      <c r="E31" s="24">
        <v>45.0</v>
      </c>
      <c r="F31" s="24">
        <v>87.0</v>
      </c>
      <c r="G31" s="24">
        <f t="shared" si="1"/>
        <v>42</v>
      </c>
      <c r="H31" s="24">
        <f t="shared" si="2"/>
        <v>8.4</v>
      </c>
      <c r="I31" s="48" t="s">
        <v>85</v>
      </c>
      <c r="J31" s="48" t="s">
        <v>86</v>
      </c>
      <c r="K31" s="29" t="s">
        <v>100</v>
      </c>
    </row>
    <row r="32">
      <c r="A32" s="46" t="s">
        <v>98</v>
      </c>
      <c r="B32" s="47">
        <v>1031.0</v>
      </c>
      <c r="C32" s="29">
        <v>1109.0</v>
      </c>
      <c r="D32" s="29" t="s">
        <v>92</v>
      </c>
      <c r="E32" s="24">
        <v>3.0</v>
      </c>
      <c r="F32" s="24">
        <v>8.0</v>
      </c>
      <c r="G32" s="24">
        <f t="shared" si="1"/>
        <v>5</v>
      </c>
      <c r="H32" s="24">
        <f t="shared" si="2"/>
        <v>0.5</v>
      </c>
      <c r="I32" s="48" t="s">
        <v>85</v>
      </c>
      <c r="J32" s="48" t="s">
        <v>86</v>
      </c>
      <c r="K32" s="29" t="s">
        <v>87</v>
      </c>
    </row>
    <row r="33">
      <c r="A33" s="46" t="s">
        <v>98</v>
      </c>
      <c r="B33" s="47">
        <v>1032.0</v>
      </c>
      <c r="C33" s="29">
        <v>2877.0</v>
      </c>
      <c r="D33" s="29" t="s">
        <v>84</v>
      </c>
      <c r="E33" s="24">
        <v>11.4</v>
      </c>
      <c r="F33" s="24">
        <v>16.3</v>
      </c>
      <c r="G33" s="24">
        <f t="shared" si="1"/>
        <v>4.9</v>
      </c>
      <c r="H33" s="24">
        <f t="shared" si="2"/>
        <v>0.49</v>
      </c>
      <c r="I33" s="48" t="s">
        <v>81</v>
      </c>
      <c r="J33" s="48" t="s">
        <v>82</v>
      </c>
      <c r="K33" s="29" t="s">
        <v>90</v>
      </c>
    </row>
    <row r="34">
      <c r="A34" s="46" t="s">
        <v>98</v>
      </c>
      <c r="B34" s="47">
        <v>1033.0</v>
      </c>
      <c r="C34" s="29">
        <v>9822.0</v>
      </c>
      <c r="D34" s="29" t="s">
        <v>80</v>
      </c>
      <c r="E34" s="24">
        <v>58.3</v>
      </c>
      <c r="F34" s="24">
        <v>98.4</v>
      </c>
      <c r="G34" s="24">
        <f t="shared" si="1"/>
        <v>40.1</v>
      </c>
      <c r="H34" s="24">
        <f t="shared" si="2"/>
        <v>8.02</v>
      </c>
      <c r="I34" s="48" t="s">
        <v>85</v>
      </c>
      <c r="J34" s="48" t="s">
        <v>86</v>
      </c>
      <c r="K34" s="29" t="s">
        <v>87</v>
      </c>
    </row>
    <row r="35">
      <c r="A35" s="46" t="s">
        <v>98</v>
      </c>
      <c r="B35" s="47">
        <v>1034.0</v>
      </c>
      <c r="C35" s="29">
        <v>2877.0</v>
      </c>
      <c r="D35" s="29" t="s">
        <v>84</v>
      </c>
      <c r="E35" s="24">
        <v>11.4</v>
      </c>
      <c r="F35" s="24">
        <v>16.3</v>
      </c>
      <c r="G35" s="24">
        <f t="shared" si="1"/>
        <v>4.9</v>
      </c>
      <c r="H35" s="24">
        <f t="shared" si="2"/>
        <v>0.49</v>
      </c>
      <c r="I35" s="48" t="s">
        <v>85</v>
      </c>
      <c r="J35" s="48" t="s">
        <v>86</v>
      </c>
      <c r="K35" s="29" t="s">
        <v>95</v>
      </c>
    </row>
    <row r="36">
      <c r="A36" s="46" t="s">
        <v>103</v>
      </c>
      <c r="B36" s="47">
        <v>1035.0</v>
      </c>
      <c r="C36" s="29">
        <v>2499.0</v>
      </c>
      <c r="D36" s="29" t="s">
        <v>88</v>
      </c>
      <c r="E36" s="24">
        <v>6.2</v>
      </c>
      <c r="F36" s="24">
        <v>9.2</v>
      </c>
      <c r="G36" s="24">
        <f t="shared" si="1"/>
        <v>3</v>
      </c>
      <c r="H36" s="24">
        <f t="shared" si="2"/>
        <v>0.3</v>
      </c>
      <c r="I36" s="48" t="s">
        <v>93</v>
      </c>
      <c r="J36" s="48" t="s">
        <v>94</v>
      </c>
      <c r="K36" s="29" t="s">
        <v>87</v>
      </c>
    </row>
    <row r="37">
      <c r="A37" s="46" t="s">
        <v>103</v>
      </c>
      <c r="B37" s="47">
        <v>1036.0</v>
      </c>
      <c r="C37" s="29">
        <v>2499.0</v>
      </c>
      <c r="D37" s="29" t="s">
        <v>88</v>
      </c>
      <c r="E37" s="24">
        <v>6.2</v>
      </c>
      <c r="F37" s="24">
        <v>9.2</v>
      </c>
      <c r="G37" s="24">
        <f t="shared" si="1"/>
        <v>3</v>
      </c>
      <c r="H37" s="24">
        <f t="shared" si="2"/>
        <v>0.3</v>
      </c>
      <c r="I37" s="48" t="s">
        <v>85</v>
      </c>
      <c r="J37" s="48" t="s">
        <v>86</v>
      </c>
      <c r="K37" s="29" t="s">
        <v>100</v>
      </c>
    </row>
    <row r="38">
      <c r="A38" s="46" t="s">
        <v>103</v>
      </c>
      <c r="B38" s="47">
        <v>1037.0</v>
      </c>
      <c r="C38" s="29">
        <v>6622.0</v>
      </c>
      <c r="D38" s="29" t="s">
        <v>104</v>
      </c>
      <c r="E38" s="24">
        <v>42.0</v>
      </c>
      <c r="F38" s="24">
        <v>77.0</v>
      </c>
      <c r="G38" s="24">
        <f t="shared" si="1"/>
        <v>35</v>
      </c>
      <c r="H38" s="24">
        <f t="shared" si="2"/>
        <v>7</v>
      </c>
      <c r="I38" s="48" t="s">
        <v>85</v>
      </c>
      <c r="J38" s="48" t="s">
        <v>86</v>
      </c>
      <c r="K38" s="29" t="s">
        <v>100</v>
      </c>
    </row>
    <row r="39">
      <c r="A39" s="46" t="s">
        <v>103</v>
      </c>
      <c r="B39" s="47">
        <v>1038.0</v>
      </c>
      <c r="C39" s="29">
        <v>2499.0</v>
      </c>
      <c r="D39" s="29" t="s">
        <v>88</v>
      </c>
      <c r="E39" s="24">
        <v>6.2</v>
      </c>
      <c r="F39" s="24">
        <v>9.2</v>
      </c>
      <c r="G39" s="24">
        <f t="shared" si="1"/>
        <v>3</v>
      </c>
      <c r="H39" s="24">
        <f t="shared" si="2"/>
        <v>0.3</v>
      </c>
      <c r="I39" s="48" t="s">
        <v>85</v>
      </c>
      <c r="J39" s="48" t="s">
        <v>86</v>
      </c>
      <c r="K39" s="29" t="s">
        <v>100</v>
      </c>
    </row>
    <row r="40">
      <c r="A40" s="46" t="s">
        <v>103</v>
      </c>
      <c r="B40" s="47">
        <v>1039.0</v>
      </c>
      <c r="C40" s="29">
        <v>2877.0</v>
      </c>
      <c r="D40" s="29" t="s">
        <v>84</v>
      </c>
      <c r="E40" s="24">
        <v>11.4</v>
      </c>
      <c r="F40" s="24">
        <v>16.3</v>
      </c>
      <c r="G40" s="24">
        <f t="shared" si="1"/>
        <v>4.9</v>
      </c>
      <c r="H40" s="24">
        <f t="shared" si="2"/>
        <v>0.49</v>
      </c>
      <c r="I40" s="48" t="s">
        <v>85</v>
      </c>
      <c r="J40" s="48" t="s">
        <v>86</v>
      </c>
      <c r="K40" s="29" t="s">
        <v>87</v>
      </c>
    </row>
    <row r="41">
      <c r="A41" s="46" t="s">
        <v>103</v>
      </c>
      <c r="B41" s="47">
        <v>1040.0</v>
      </c>
      <c r="C41" s="29">
        <v>1109.0</v>
      </c>
      <c r="D41" s="29" t="s">
        <v>92</v>
      </c>
      <c r="E41" s="24">
        <v>3.0</v>
      </c>
      <c r="F41" s="24">
        <v>8.0</v>
      </c>
      <c r="G41" s="24">
        <f t="shared" si="1"/>
        <v>5</v>
      </c>
      <c r="H41" s="24">
        <f t="shared" si="2"/>
        <v>0.5</v>
      </c>
      <c r="I41" s="48" t="s">
        <v>85</v>
      </c>
      <c r="J41" s="48" t="s">
        <v>86</v>
      </c>
      <c r="K41" s="29" t="s">
        <v>90</v>
      </c>
    </row>
    <row r="42">
      <c r="A42" s="46" t="s">
        <v>103</v>
      </c>
      <c r="B42" s="47">
        <v>1041.0</v>
      </c>
      <c r="C42" s="29">
        <v>2499.0</v>
      </c>
      <c r="D42" s="29" t="s">
        <v>88</v>
      </c>
      <c r="E42" s="24">
        <v>6.2</v>
      </c>
      <c r="F42" s="24">
        <v>9.2</v>
      </c>
      <c r="G42" s="24">
        <f t="shared" si="1"/>
        <v>3</v>
      </c>
      <c r="H42" s="24">
        <f t="shared" si="2"/>
        <v>0.3</v>
      </c>
      <c r="I42" s="48" t="s">
        <v>81</v>
      </c>
      <c r="J42" s="48" t="s">
        <v>82</v>
      </c>
      <c r="K42" s="29" t="s">
        <v>83</v>
      </c>
    </row>
    <row r="43">
      <c r="A43" s="46" t="s">
        <v>103</v>
      </c>
      <c r="B43" s="47">
        <v>1042.0</v>
      </c>
      <c r="C43" s="29">
        <v>8722.0</v>
      </c>
      <c r="D43" s="29" t="s">
        <v>91</v>
      </c>
      <c r="E43" s="24">
        <v>344.0</v>
      </c>
      <c r="F43" s="24">
        <v>502.0</v>
      </c>
      <c r="G43" s="24">
        <f t="shared" si="1"/>
        <v>158</v>
      </c>
      <c r="H43" s="24">
        <f t="shared" si="2"/>
        <v>31.6</v>
      </c>
      <c r="I43" s="48" t="s">
        <v>89</v>
      </c>
      <c r="J43" s="48" t="s">
        <v>38</v>
      </c>
      <c r="K43" s="29" t="s">
        <v>83</v>
      </c>
    </row>
    <row r="44">
      <c r="A44" s="46" t="s">
        <v>103</v>
      </c>
      <c r="B44" s="47">
        <v>1043.0</v>
      </c>
      <c r="C44" s="29">
        <v>2242.0</v>
      </c>
      <c r="D44" s="29" t="s">
        <v>99</v>
      </c>
      <c r="E44" s="24">
        <v>60.0</v>
      </c>
      <c r="F44" s="24">
        <v>124.0</v>
      </c>
      <c r="G44" s="24">
        <f t="shared" si="1"/>
        <v>64</v>
      </c>
      <c r="H44" s="24">
        <f t="shared" si="2"/>
        <v>12.8</v>
      </c>
      <c r="I44" s="48" t="s">
        <v>89</v>
      </c>
      <c r="J44" s="48" t="s">
        <v>38</v>
      </c>
      <c r="K44" s="29" t="s">
        <v>87</v>
      </c>
    </row>
    <row r="45">
      <c r="A45" s="46" t="s">
        <v>103</v>
      </c>
      <c r="B45" s="47">
        <v>1044.0</v>
      </c>
      <c r="C45" s="29">
        <v>2877.0</v>
      </c>
      <c r="D45" s="29" t="s">
        <v>84</v>
      </c>
      <c r="E45" s="24">
        <v>11.4</v>
      </c>
      <c r="F45" s="24">
        <v>16.3</v>
      </c>
      <c r="G45" s="24">
        <f t="shared" si="1"/>
        <v>4.9</v>
      </c>
      <c r="H45" s="24">
        <f t="shared" si="2"/>
        <v>0.49</v>
      </c>
      <c r="I45" s="48" t="s">
        <v>89</v>
      </c>
      <c r="J45" s="48" t="s">
        <v>38</v>
      </c>
      <c r="K45" s="29" t="s">
        <v>87</v>
      </c>
    </row>
    <row r="46">
      <c r="A46" s="46" t="s">
        <v>103</v>
      </c>
      <c r="B46" s="47">
        <v>1045.0</v>
      </c>
      <c r="C46" s="29">
        <v>8722.0</v>
      </c>
      <c r="D46" s="29" t="s">
        <v>91</v>
      </c>
      <c r="E46" s="24">
        <v>344.0</v>
      </c>
      <c r="F46" s="24">
        <v>502.0</v>
      </c>
      <c r="G46" s="24">
        <f t="shared" si="1"/>
        <v>158</v>
      </c>
      <c r="H46" s="24">
        <f t="shared" si="2"/>
        <v>31.6</v>
      </c>
      <c r="I46" s="48" t="s">
        <v>93</v>
      </c>
      <c r="J46" s="48" t="s">
        <v>94</v>
      </c>
      <c r="K46" s="29" t="s">
        <v>90</v>
      </c>
    </row>
    <row r="47">
      <c r="A47" s="46" t="s">
        <v>103</v>
      </c>
      <c r="B47" s="47">
        <v>1046.0</v>
      </c>
      <c r="C47" s="29">
        <v>6119.0</v>
      </c>
      <c r="D47" s="29" t="s">
        <v>102</v>
      </c>
      <c r="E47" s="24">
        <v>9.0</v>
      </c>
      <c r="F47" s="24">
        <v>14.0</v>
      </c>
      <c r="G47" s="24">
        <f t="shared" si="1"/>
        <v>5</v>
      </c>
      <c r="H47" s="24">
        <f t="shared" si="2"/>
        <v>0.5</v>
      </c>
      <c r="I47" s="48" t="s">
        <v>85</v>
      </c>
      <c r="J47" s="48" t="s">
        <v>86</v>
      </c>
      <c r="K47" s="29" t="s">
        <v>101</v>
      </c>
    </row>
    <row r="48">
      <c r="A48" s="46" t="s">
        <v>103</v>
      </c>
      <c r="B48" s="47">
        <v>1047.0</v>
      </c>
      <c r="C48" s="29">
        <v>6622.0</v>
      </c>
      <c r="D48" s="29" t="s">
        <v>104</v>
      </c>
      <c r="E48" s="24">
        <v>42.0</v>
      </c>
      <c r="F48" s="24">
        <v>77.0</v>
      </c>
      <c r="G48" s="24">
        <f t="shared" si="1"/>
        <v>35</v>
      </c>
      <c r="H48" s="24">
        <f t="shared" si="2"/>
        <v>7</v>
      </c>
      <c r="I48" s="48" t="s">
        <v>93</v>
      </c>
      <c r="J48" s="48" t="s">
        <v>94</v>
      </c>
      <c r="K48" s="29" t="s">
        <v>90</v>
      </c>
    </row>
    <row r="49">
      <c r="A49" s="46" t="s">
        <v>103</v>
      </c>
      <c r="B49" s="47">
        <v>1048.0</v>
      </c>
      <c r="C49" s="29">
        <v>8722.0</v>
      </c>
      <c r="D49" s="29" t="s">
        <v>91</v>
      </c>
      <c r="E49" s="24">
        <v>344.0</v>
      </c>
      <c r="F49" s="24">
        <v>502.0</v>
      </c>
      <c r="G49" s="24">
        <f t="shared" si="1"/>
        <v>158</v>
      </c>
      <c r="H49" s="24">
        <f t="shared" si="2"/>
        <v>31.6</v>
      </c>
      <c r="I49" s="48" t="s">
        <v>81</v>
      </c>
      <c r="J49" s="48" t="s">
        <v>82</v>
      </c>
      <c r="K49" s="29" t="s">
        <v>90</v>
      </c>
    </row>
    <row r="50">
      <c r="A50" s="46" t="s">
        <v>105</v>
      </c>
      <c r="B50" s="47">
        <v>1049.0</v>
      </c>
      <c r="C50" s="29">
        <v>2499.0</v>
      </c>
      <c r="D50" s="29" t="s">
        <v>88</v>
      </c>
      <c r="E50" s="24">
        <v>6.2</v>
      </c>
      <c r="F50" s="24">
        <v>9.2</v>
      </c>
      <c r="G50" s="24">
        <f t="shared" si="1"/>
        <v>3</v>
      </c>
      <c r="H50" s="24">
        <f t="shared" si="2"/>
        <v>0.3</v>
      </c>
      <c r="I50" s="48" t="s">
        <v>81</v>
      </c>
      <c r="J50" s="48" t="s">
        <v>82</v>
      </c>
      <c r="K50" s="29" t="s">
        <v>95</v>
      </c>
    </row>
    <row r="51">
      <c r="A51" s="46" t="s">
        <v>105</v>
      </c>
      <c r="B51" s="47">
        <v>1050.0</v>
      </c>
      <c r="C51" s="29">
        <v>2877.0</v>
      </c>
      <c r="D51" s="29" t="s">
        <v>84</v>
      </c>
      <c r="E51" s="24">
        <v>11.4</v>
      </c>
      <c r="F51" s="24">
        <v>16.3</v>
      </c>
      <c r="G51" s="24">
        <f t="shared" si="1"/>
        <v>4.9</v>
      </c>
      <c r="H51" s="24">
        <f t="shared" si="2"/>
        <v>0.49</v>
      </c>
      <c r="I51" s="48" t="s">
        <v>81</v>
      </c>
      <c r="J51" s="48" t="s">
        <v>82</v>
      </c>
      <c r="K51" s="29" t="s">
        <v>90</v>
      </c>
    </row>
    <row r="52">
      <c r="A52" s="46" t="s">
        <v>105</v>
      </c>
      <c r="B52" s="47">
        <v>1051.0</v>
      </c>
      <c r="C52" s="29">
        <v>6119.0</v>
      </c>
      <c r="D52" s="29" t="s">
        <v>102</v>
      </c>
      <c r="E52" s="24">
        <v>9.0</v>
      </c>
      <c r="F52" s="24">
        <v>14.0</v>
      </c>
      <c r="G52" s="24">
        <f t="shared" si="1"/>
        <v>5</v>
      </c>
      <c r="H52" s="24">
        <f t="shared" si="2"/>
        <v>0.5</v>
      </c>
      <c r="I52" s="48" t="s">
        <v>89</v>
      </c>
      <c r="J52" s="48" t="s">
        <v>38</v>
      </c>
      <c r="K52" s="29" t="s">
        <v>101</v>
      </c>
    </row>
    <row r="53">
      <c r="A53" s="46" t="s">
        <v>105</v>
      </c>
      <c r="B53" s="47">
        <v>1052.0</v>
      </c>
      <c r="C53" s="29">
        <v>6622.0</v>
      </c>
      <c r="D53" s="29" t="s">
        <v>104</v>
      </c>
      <c r="E53" s="24">
        <v>42.0</v>
      </c>
      <c r="F53" s="24">
        <v>77.0</v>
      </c>
      <c r="G53" s="24">
        <f t="shared" si="1"/>
        <v>35</v>
      </c>
      <c r="H53" s="24">
        <f t="shared" si="2"/>
        <v>7</v>
      </c>
      <c r="I53" s="48" t="s">
        <v>89</v>
      </c>
      <c r="J53" s="48" t="s">
        <v>38</v>
      </c>
      <c r="K53" s="29" t="s">
        <v>90</v>
      </c>
    </row>
    <row r="54">
      <c r="A54" s="46" t="s">
        <v>105</v>
      </c>
      <c r="B54" s="47">
        <v>1053.0</v>
      </c>
      <c r="C54" s="29">
        <v>2242.0</v>
      </c>
      <c r="D54" s="29" t="s">
        <v>99</v>
      </c>
      <c r="E54" s="24">
        <v>60.0</v>
      </c>
      <c r="F54" s="24">
        <v>124.0</v>
      </c>
      <c r="G54" s="24">
        <f t="shared" si="1"/>
        <v>64</v>
      </c>
      <c r="H54" s="24">
        <f t="shared" si="2"/>
        <v>12.8</v>
      </c>
      <c r="I54" s="48" t="s">
        <v>81</v>
      </c>
      <c r="J54" s="48" t="s">
        <v>82</v>
      </c>
      <c r="K54" s="29" t="s">
        <v>87</v>
      </c>
    </row>
    <row r="55">
      <c r="A55" s="46" t="s">
        <v>105</v>
      </c>
      <c r="B55" s="47">
        <v>1054.0</v>
      </c>
      <c r="C55" s="29">
        <v>4421.0</v>
      </c>
      <c r="D55" s="29" t="s">
        <v>96</v>
      </c>
      <c r="E55" s="24">
        <v>45.0</v>
      </c>
      <c r="F55" s="24">
        <v>87.0</v>
      </c>
      <c r="G55" s="24">
        <f t="shared" si="1"/>
        <v>42</v>
      </c>
      <c r="H55" s="24">
        <f t="shared" si="2"/>
        <v>8.4</v>
      </c>
      <c r="I55" s="48" t="s">
        <v>89</v>
      </c>
      <c r="J55" s="48" t="s">
        <v>38</v>
      </c>
      <c r="K55" s="29" t="s">
        <v>100</v>
      </c>
    </row>
    <row r="56">
      <c r="A56" s="46" t="s">
        <v>105</v>
      </c>
      <c r="B56" s="47">
        <v>1055.0</v>
      </c>
      <c r="C56" s="29">
        <v>6119.0</v>
      </c>
      <c r="D56" s="29" t="s">
        <v>102</v>
      </c>
      <c r="E56" s="24">
        <v>9.0</v>
      </c>
      <c r="F56" s="24">
        <v>14.0</v>
      </c>
      <c r="G56" s="24">
        <f t="shared" si="1"/>
        <v>5</v>
      </c>
      <c r="H56" s="24">
        <f t="shared" si="2"/>
        <v>0.5</v>
      </c>
      <c r="I56" s="48" t="s">
        <v>85</v>
      </c>
      <c r="J56" s="48" t="s">
        <v>86</v>
      </c>
      <c r="K56" s="29" t="s">
        <v>100</v>
      </c>
    </row>
    <row r="57">
      <c r="A57" s="46" t="s">
        <v>105</v>
      </c>
      <c r="B57" s="47">
        <v>1056.0</v>
      </c>
      <c r="C57" s="29">
        <v>1109.0</v>
      </c>
      <c r="D57" s="29" t="s">
        <v>92</v>
      </c>
      <c r="E57" s="24">
        <v>3.0</v>
      </c>
      <c r="F57" s="24">
        <v>8.0</v>
      </c>
      <c r="G57" s="24">
        <f t="shared" si="1"/>
        <v>5</v>
      </c>
      <c r="H57" s="24">
        <f t="shared" si="2"/>
        <v>0.5</v>
      </c>
      <c r="I57" s="48" t="s">
        <v>89</v>
      </c>
      <c r="J57" s="48" t="s">
        <v>38</v>
      </c>
      <c r="K57" s="29" t="s">
        <v>87</v>
      </c>
    </row>
    <row r="58">
      <c r="A58" s="46" t="s">
        <v>105</v>
      </c>
      <c r="B58" s="47">
        <v>1057.0</v>
      </c>
      <c r="C58" s="29">
        <v>2499.0</v>
      </c>
      <c r="D58" s="29" t="s">
        <v>88</v>
      </c>
      <c r="E58" s="24">
        <v>6.2</v>
      </c>
      <c r="F58" s="24">
        <v>9.2</v>
      </c>
      <c r="G58" s="24">
        <f t="shared" si="1"/>
        <v>3</v>
      </c>
      <c r="H58" s="24">
        <f t="shared" si="2"/>
        <v>0.3</v>
      </c>
      <c r="I58" s="48" t="s">
        <v>85</v>
      </c>
      <c r="J58" s="48" t="s">
        <v>86</v>
      </c>
      <c r="K58" s="29" t="s">
        <v>87</v>
      </c>
    </row>
    <row r="59">
      <c r="A59" s="46" t="s">
        <v>105</v>
      </c>
      <c r="B59" s="47">
        <v>1058.0</v>
      </c>
      <c r="C59" s="29">
        <v>6119.0</v>
      </c>
      <c r="D59" s="29" t="s">
        <v>102</v>
      </c>
      <c r="E59" s="24">
        <v>9.0</v>
      </c>
      <c r="F59" s="24">
        <v>14.0</v>
      </c>
      <c r="G59" s="24">
        <f t="shared" si="1"/>
        <v>5</v>
      </c>
      <c r="H59" s="24">
        <f t="shared" si="2"/>
        <v>0.5</v>
      </c>
      <c r="I59" s="48" t="s">
        <v>93</v>
      </c>
      <c r="J59" s="48" t="s">
        <v>94</v>
      </c>
      <c r="K59" s="29" t="s">
        <v>90</v>
      </c>
    </row>
    <row r="60">
      <c r="A60" s="46" t="s">
        <v>105</v>
      </c>
      <c r="B60" s="47">
        <v>1059.0</v>
      </c>
      <c r="C60" s="29">
        <v>2242.0</v>
      </c>
      <c r="D60" s="29" t="s">
        <v>99</v>
      </c>
      <c r="E60" s="24">
        <v>60.0</v>
      </c>
      <c r="F60" s="24">
        <v>124.0</v>
      </c>
      <c r="G60" s="24">
        <f t="shared" si="1"/>
        <v>64</v>
      </c>
      <c r="H60" s="24">
        <f t="shared" si="2"/>
        <v>12.8</v>
      </c>
      <c r="I60" s="48" t="s">
        <v>89</v>
      </c>
      <c r="J60" s="48" t="s">
        <v>38</v>
      </c>
      <c r="K60" s="29" t="s">
        <v>90</v>
      </c>
    </row>
    <row r="61">
      <c r="A61" s="46" t="s">
        <v>105</v>
      </c>
      <c r="B61" s="47">
        <v>1060.0</v>
      </c>
      <c r="C61" s="29">
        <v>6119.0</v>
      </c>
      <c r="D61" s="29" t="s">
        <v>102</v>
      </c>
      <c r="E61" s="24">
        <v>9.0</v>
      </c>
      <c r="F61" s="24">
        <v>14.0</v>
      </c>
      <c r="G61" s="24">
        <f t="shared" si="1"/>
        <v>5</v>
      </c>
      <c r="H61" s="24">
        <f t="shared" si="2"/>
        <v>0.5</v>
      </c>
      <c r="I61" s="48" t="s">
        <v>89</v>
      </c>
      <c r="J61" s="48" t="s">
        <v>38</v>
      </c>
      <c r="K61" s="29" t="s">
        <v>100</v>
      </c>
    </row>
    <row r="62">
      <c r="A62" s="46" t="s">
        <v>106</v>
      </c>
      <c r="B62" s="47">
        <v>1061.0</v>
      </c>
      <c r="C62" s="29">
        <v>1109.0</v>
      </c>
      <c r="D62" s="29" t="s">
        <v>92</v>
      </c>
      <c r="E62" s="24">
        <v>3.0</v>
      </c>
      <c r="F62" s="24">
        <v>8.0</v>
      </c>
      <c r="G62" s="24">
        <f t="shared" si="1"/>
        <v>5</v>
      </c>
      <c r="H62" s="24">
        <f t="shared" si="2"/>
        <v>0.5</v>
      </c>
      <c r="I62" s="48" t="s">
        <v>89</v>
      </c>
      <c r="J62" s="48" t="s">
        <v>38</v>
      </c>
      <c r="K62" s="29" t="s">
        <v>100</v>
      </c>
    </row>
    <row r="63">
      <c r="A63" s="46" t="s">
        <v>106</v>
      </c>
      <c r="B63" s="47">
        <v>1062.0</v>
      </c>
      <c r="C63" s="29">
        <v>2499.0</v>
      </c>
      <c r="D63" s="29" t="s">
        <v>88</v>
      </c>
      <c r="E63" s="24">
        <v>6.2</v>
      </c>
      <c r="F63" s="24">
        <v>9.2</v>
      </c>
      <c r="G63" s="24">
        <f t="shared" si="1"/>
        <v>3</v>
      </c>
      <c r="H63" s="24">
        <f t="shared" si="2"/>
        <v>0.3</v>
      </c>
      <c r="I63" s="48" t="s">
        <v>81</v>
      </c>
      <c r="J63" s="48" t="s">
        <v>82</v>
      </c>
      <c r="K63" s="29" t="s">
        <v>90</v>
      </c>
    </row>
    <row r="64">
      <c r="A64" s="46" t="s">
        <v>106</v>
      </c>
      <c r="B64" s="47">
        <v>1063.0</v>
      </c>
      <c r="C64" s="29">
        <v>1109.0</v>
      </c>
      <c r="D64" s="29" t="s">
        <v>92</v>
      </c>
      <c r="E64" s="24">
        <v>3.0</v>
      </c>
      <c r="F64" s="24">
        <v>8.0</v>
      </c>
      <c r="G64" s="24">
        <f t="shared" si="1"/>
        <v>5</v>
      </c>
      <c r="H64" s="24">
        <f t="shared" si="2"/>
        <v>0.5</v>
      </c>
      <c r="I64" s="48" t="s">
        <v>89</v>
      </c>
      <c r="J64" s="48" t="s">
        <v>38</v>
      </c>
      <c r="K64" s="29" t="s">
        <v>87</v>
      </c>
    </row>
    <row r="65">
      <c r="A65" s="46" t="s">
        <v>106</v>
      </c>
      <c r="B65" s="47">
        <v>1064.0</v>
      </c>
      <c r="C65" s="29">
        <v>2499.0</v>
      </c>
      <c r="D65" s="29" t="s">
        <v>88</v>
      </c>
      <c r="E65" s="24">
        <v>6.2</v>
      </c>
      <c r="F65" s="24">
        <v>9.2</v>
      </c>
      <c r="G65" s="24">
        <f t="shared" si="1"/>
        <v>3</v>
      </c>
      <c r="H65" s="24">
        <f t="shared" si="2"/>
        <v>0.3</v>
      </c>
      <c r="I65" s="48" t="s">
        <v>93</v>
      </c>
      <c r="J65" s="48" t="s">
        <v>94</v>
      </c>
      <c r="K65" s="29" t="s">
        <v>90</v>
      </c>
    </row>
    <row r="66">
      <c r="A66" s="46" t="s">
        <v>106</v>
      </c>
      <c r="B66" s="47">
        <v>1065.0</v>
      </c>
      <c r="C66" s="29">
        <v>2499.0</v>
      </c>
      <c r="D66" s="29" t="s">
        <v>88</v>
      </c>
      <c r="E66" s="24">
        <v>6.2</v>
      </c>
      <c r="F66" s="24">
        <v>9.2</v>
      </c>
      <c r="G66" s="24">
        <f t="shared" si="1"/>
        <v>3</v>
      </c>
      <c r="H66" s="24">
        <f t="shared" si="2"/>
        <v>0.3</v>
      </c>
      <c r="I66" s="48" t="s">
        <v>89</v>
      </c>
      <c r="J66" s="48" t="s">
        <v>38</v>
      </c>
      <c r="K66" s="29" t="s">
        <v>83</v>
      </c>
    </row>
    <row r="67">
      <c r="A67" s="46" t="s">
        <v>106</v>
      </c>
      <c r="B67" s="47">
        <v>1066.0</v>
      </c>
      <c r="C67" s="29">
        <v>2877.0</v>
      </c>
      <c r="D67" s="29" t="s">
        <v>84</v>
      </c>
      <c r="E67" s="24">
        <v>11.4</v>
      </c>
      <c r="F67" s="24">
        <v>16.3</v>
      </c>
      <c r="G67" s="24">
        <f t="shared" si="1"/>
        <v>4.9</v>
      </c>
      <c r="H67" s="24">
        <f t="shared" si="2"/>
        <v>0.49</v>
      </c>
      <c r="I67" s="48" t="s">
        <v>89</v>
      </c>
      <c r="J67" s="48" t="s">
        <v>38</v>
      </c>
      <c r="K67" s="29" t="s">
        <v>100</v>
      </c>
    </row>
    <row r="68">
      <c r="A68" s="46" t="s">
        <v>106</v>
      </c>
      <c r="B68" s="47">
        <v>1067.0</v>
      </c>
      <c r="C68" s="29">
        <v>2877.0</v>
      </c>
      <c r="D68" s="29" t="s">
        <v>84</v>
      </c>
      <c r="E68" s="24">
        <v>11.4</v>
      </c>
      <c r="F68" s="24">
        <v>16.3</v>
      </c>
      <c r="G68" s="24">
        <f t="shared" si="1"/>
        <v>4.9</v>
      </c>
      <c r="H68" s="24">
        <f t="shared" si="2"/>
        <v>0.49</v>
      </c>
      <c r="I68" s="48" t="s">
        <v>89</v>
      </c>
      <c r="J68" s="48" t="s">
        <v>38</v>
      </c>
      <c r="K68" s="29" t="s">
        <v>101</v>
      </c>
    </row>
    <row r="69">
      <c r="A69" s="46" t="s">
        <v>106</v>
      </c>
      <c r="B69" s="47">
        <v>1068.0</v>
      </c>
      <c r="C69" s="29">
        <v>6119.0</v>
      </c>
      <c r="D69" s="29" t="s">
        <v>102</v>
      </c>
      <c r="E69" s="24">
        <v>9.0</v>
      </c>
      <c r="F69" s="24">
        <v>14.0</v>
      </c>
      <c r="G69" s="24">
        <f t="shared" si="1"/>
        <v>5</v>
      </c>
      <c r="H69" s="24">
        <f t="shared" si="2"/>
        <v>0.5</v>
      </c>
      <c r="I69" s="48" t="s">
        <v>85</v>
      </c>
      <c r="J69" s="48" t="s">
        <v>86</v>
      </c>
      <c r="K69" s="29" t="s">
        <v>87</v>
      </c>
    </row>
    <row r="70">
      <c r="A70" s="46" t="s">
        <v>106</v>
      </c>
      <c r="B70" s="47">
        <v>1069.0</v>
      </c>
      <c r="C70" s="29">
        <v>1109.0</v>
      </c>
      <c r="D70" s="29" t="s">
        <v>92</v>
      </c>
      <c r="E70" s="24">
        <v>3.0</v>
      </c>
      <c r="F70" s="24">
        <v>8.0</v>
      </c>
      <c r="G70" s="24">
        <f t="shared" si="1"/>
        <v>5</v>
      </c>
      <c r="H70" s="24">
        <f t="shared" si="2"/>
        <v>0.5</v>
      </c>
      <c r="I70" s="48" t="s">
        <v>89</v>
      </c>
      <c r="J70" s="48" t="s">
        <v>38</v>
      </c>
      <c r="K70" s="29" t="s">
        <v>90</v>
      </c>
    </row>
    <row r="71">
      <c r="A71" s="46" t="s">
        <v>106</v>
      </c>
      <c r="B71" s="47">
        <v>1070.0</v>
      </c>
      <c r="C71" s="29">
        <v>2499.0</v>
      </c>
      <c r="D71" s="29" t="s">
        <v>88</v>
      </c>
      <c r="E71" s="24">
        <v>6.2</v>
      </c>
      <c r="F71" s="24">
        <v>9.2</v>
      </c>
      <c r="G71" s="24">
        <f t="shared" si="1"/>
        <v>3</v>
      </c>
      <c r="H71" s="24">
        <f t="shared" si="2"/>
        <v>0.3</v>
      </c>
      <c r="I71" s="48" t="s">
        <v>93</v>
      </c>
      <c r="J71" s="48" t="s">
        <v>94</v>
      </c>
      <c r="K71" s="29" t="s">
        <v>90</v>
      </c>
    </row>
    <row r="72">
      <c r="A72" s="46" t="s">
        <v>106</v>
      </c>
      <c r="B72" s="47">
        <v>1071.0</v>
      </c>
      <c r="C72" s="29">
        <v>1109.0</v>
      </c>
      <c r="D72" s="29" t="s">
        <v>92</v>
      </c>
      <c r="E72" s="24">
        <v>3.0</v>
      </c>
      <c r="F72" s="24">
        <v>8.0</v>
      </c>
      <c r="G72" s="24">
        <f t="shared" si="1"/>
        <v>5</v>
      </c>
      <c r="H72" s="24">
        <f t="shared" si="2"/>
        <v>0.5</v>
      </c>
      <c r="I72" s="48" t="s">
        <v>81</v>
      </c>
      <c r="J72" s="48" t="s">
        <v>82</v>
      </c>
      <c r="K72" s="29" t="s">
        <v>90</v>
      </c>
    </row>
    <row r="73">
      <c r="A73" s="46" t="s">
        <v>106</v>
      </c>
      <c r="B73" s="47">
        <v>1072.0</v>
      </c>
      <c r="C73" s="29">
        <v>1109.0</v>
      </c>
      <c r="D73" s="29" t="s">
        <v>92</v>
      </c>
      <c r="E73" s="24">
        <v>3.0</v>
      </c>
      <c r="F73" s="24">
        <v>8.0</v>
      </c>
      <c r="G73" s="24">
        <f t="shared" si="1"/>
        <v>5</v>
      </c>
      <c r="H73" s="24">
        <f t="shared" si="2"/>
        <v>0.5</v>
      </c>
      <c r="I73" s="48" t="s">
        <v>89</v>
      </c>
      <c r="J73" s="48" t="s">
        <v>38</v>
      </c>
      <c r="K73" s="29" t="s">
        <v>100</v>
      </c>
    </row>
    <row r="74">
      <c r="A74" s="46" t="s">
        <v>106</v>
      </c>
      <c r="B74" s="47">
        <v>1073.0</v>
      </c>
      <c r="C74" s="29">
        <v>6622.0</v>
      </c>
      <c r="D74" s="29" t="s">
        <v>104</v>
      </c>
      <c r="E74" s="24">
        <v>42.0</v>
      </c>
      <c r="F74" s="24">
        <v>77.0</v>
      </c>
      <c r="G74" s="24">
        <f t="shared" si="1"/>
        <v>35</v>
      </c>
      <c r="H74" s="24">
        <f t="shared" si="2"/>
        <v>7</v>
      </c>
      <c r="I74" s="48" t="s">
        <v>89</v>
      </c>
      <c r="J74" s="48" t="s">
        <v>38</v>
      </c>
      <c r="K74" s="29" t="s">
        <v>87</v>
      </c>
    </row>
    <row r="75">
      <c r="A75" s="46" t="s">
        <v>106</v>
      </c>
      <c r="B75" s="47">
        <v>1074.0</v>
      </c>
      <c r="C75" s="29">
        <v>2877.0</v>
      </c>
      <c r="D75" s="29" t="s">
        <v>84</v>
      </c>
      <c r="E75" s="24">
        <v>11.4</v>
      </c>
      <c r="F75" s="24">
        <v>16.3</v>
      </c>
      <c r="G75" s="24">
        <f t="shared" si="1"/>
        <v>4.9</v>
      </c>
      <c r="H75" s="24">
        <f t="shared" si="2"/>
        <v>0.49</v>
      </c>
      <c r="I75" s="48" t="s">
        <v>89</v>
      </c>
      <c r="J75" s="48" t="s">
        <v>38</v>
      </c>
      <c r="K75" s="29" t="s">
        <v>90</v>
      </c>
    </row>
    <row r="76">
      <c r="A76" s="46" t="s">
        <v>106</v>
      </c>
      <c r="B76" s="47">
        <v>1075.0</v>
      </c>
      <c r="C76" s="29">
        <v>1109.0</v>
      </c>
      <c r="D76" s="29" t="s">
        <v>92</v>
      </c>
      <c r="E76" s="24">
        <v>3.0</v>
      </c>
      <c r="F76" s="24">
        <v>8.0</v>
      </c>
      <c r="G76" s="24">
        <f t="shared" si="1"/>
        <v>5</v>
      </c>
      <c r="H76" s="24">
        <f t="shared" si="2"/>
        <v>0.5</v>
      </c>
      <c r="I76" s="48" t="s">
        <v>93</v>
      </c>
      <c r="J76" s="48" t="s">
        <v>94</v>
      </c>
      <c r="K76" s="29" t="s">
        <v>87</v>
      </c>
    </row>
    <row r="77">
      <c r="A77" s="46" t="s">
        <v>106</v>
      </c>
      <c r="B77" s="47">
        <v>1076.0</v>
      </c>
      <c r="C77" s="29">
        <v>1109.0</v>
      </c>
      <c r="D77" s="29" t="s">
        <v>92</v>
      </c>
      <c r="E77" s="24">
        <v>3.0</v>
      </c>
      <c r="F77" s="24">
        <v>8.0</v>
      </c>
      <c r="G77" s="24">
        <f t="shared" si="1"/>
        <v>5</v>
      </c>
      <c r="H77" s="24">
        <f t="shared" si="2"/>
        <v>0.5</v>
      </c>
      <c r="I77" s="48" t="s">
        <v>85</v>
      </c>
      <c r="J77" s="48" t="s">
        <v>86</v>
      </c>
      <c r="K77" s="29" t="s">
        <v>90</v>
      </c>
    </row>
    <row r="78">
      <c r="A78" s="46" t="s">
        <v>106</v>
      </c>
      <c r="B78" s="47">
        <v>1077.0</v>
      </c>
      <c r="C78" s="29">
        <v>9822.0</v>
      </c>
      <c r="D78" s="29" t="s">
        <v>80</v>
      </c>
      <c r="E78" s="24">
        <v>58.3</v>
      </c>
      <c r="F78" s="24">
        <v>98.4</v>
      </c>
      <c r="G78" s="24">
        <f t="shared" si="1"/>
        <v>40.1</v>
      </c>
      <c r="H78" s="24">
        <f t="shared" si="2"/>
        <v>8.02</v>
      </c>
      <c r="I78" s="48" t="s">
        <v>93</v>
      </c>
      <c r="J78" s="48" t="s">
        <v>94</v>
      </c>
      <c r="K78" s="29" t="s">
        <v>90</v>
      </c>
    </row>
    <row r="79">
      <c r="A79" s="46" t="s">
        <v>106</v>
      </c>
      <c r="B79" s="47">
        <v>1078.0</v>
      </c>
      <c r="C79" s="29">
        <v>2877.0</v>
      </c>
      <c r="D79" s="29" t="s">
        <v>84</v>
      </c>
      <c r="E79" s="24">
        <v>11.4</v>
      </c>
      <c r="F79" s="24">
        <v>16.3</v>
      </c>
      <c r="G79" s="24">
        <f t="shared" si="1"/>
        <v>4.9</v>
      </c>
      <c r="H79" s="24">
        <f t="shared" si="2"/>
        <v>0.49</v>
      </c>
      <c r="I79" s="48" t="s">
        <v>85</v>
      </c>
      <c r="J79" s="48" t="s">
        <v>86</v>
      </c>
      <c r="K79" s="29" t="s">
        <v>100</v>
      </c>
    </row>
    <row r="80">
      <c r="A80" s="46" t="s">
        <v>107</v>
      </c>
      <c r="B80" s="47">
        <v>1079.0</v>
      </c>
      <c r="C80" s="29">
        <v>2877.0</v>
      </c>
      <c r="D80" s="29" t="s">
        <v>84</v>
      </c>
      <c r="E80" s="24">
        <v>11.4</v>
      </c>
      <c r="F80" s="24">
        <v>16.3</v>
      </c>
      <c r="G80" s="24">
        <f t="shared" si="1"/>
        <v>4.9</v>
      </c>
      <c r="H80" s="24">
        <f t="shared" si="2"/>
        <v>0.49</v>
      </c>
      <c r="I80" s="48" t="s">
        <v>85</v>
      </c>
      <c r="J80" s="48" t="s">
        <v>86</v>
      </c>
      <c r="K80" s="29" t="s">
        <v>83</v>
      </c>
    </row>
    <row r="81">
      <c r="A81" s="46" t="s">
        <v>107</v>
      </c>
      <c r="B81" s="47">
        <v>1080.0</v>
      </c>
      <c r="C81" s="29">
        <v>4421.0</v>
      </c>
      <c r="D81" s="29" t="s">
        <v>96</v>
      </c>
      <c r="E81" s="24">
        <v>45.0</v>
      </c>
      <c r="F81" s="24">
        <v>87.0</v>
      </c>
      <c r="G81" s="24">
        <f t="shared" si="1"/>
        <v>42</v>
      </c>
      <c r="H81" s="24">
        <f t="shared" si="2"/>
        <v>8.4</v>
      </c>
      <c r="I81" s="48" t="s">
        <v>89</v>
      </c>
      <c r="J81" s="48" t="s">
        <v>38</v>
      </c>
      <c r="K81" s="29" t="s">
        <v>87</v>
      </c>
    </row>
    <row r="82">
      <c r="A82" s="46" t="s">
        <v>107</v>
      </c>
      <c r="B82" s="47">
        <v>1081.0</v>
      </c>
      <c r="C82" s="29">
        <v>6119.0</v>
      </c>
      <c r="D82" s="29" t="s">
        <v>102</v>
      </c>
      <c r="E82" s="24">
        <v>9.0</v>
      </c>
      <c r="F82" s="24">
        <v>14.0</v>
      </c>
      <c r="G82" s="24">
        <f t="shared" si="1"/>
        <v>5</v>
      </c>
      <c r="H82" s="24">
        <f t="shared" si="2"/>
        <v>0.5</v>
      </c>
      <c r="I82" s="48" t="s">
        <v>89</v>
      </c>
      <c r="J82" s="48" t="s">
        <v>38</v>
      </c>
      <c r="K82" s="29" t="s">
        <v>101</v>
      </c>
    </row>
    <row r="83">
      <c r="A83" s="46" t="s">
        <v>107</v>
      </c>
      <c r="B83" s="47">
        <v>1082.0</v>
      </c>
      <c r="C83" s="29">
        <v>1109.0</v>
      </c>
      <c r="D83" s="29" t="s">
        <v>92</v>
      </c>
      <c r="E83" s="24">
        <v>3.0</v>
      </c>
      <c r="F83" s="24">
        <v>8.0</v>
      </c>
      <c r="G83" s="24">
        <f t="shared" si="1"/>
        <v>5</v>
      </c>
      <c r="H83" s="24">
        <f t="shared" si="2"/>
        <v>0.5</v>
      </c>
      <c r="I83" s="48" t="s">
        <v>81</v>
      </c>
      <c r="J83" s="48" t="s">
        <v>82</v>
      </c>
      <c r="K83" s="29" t="s">
        <v>87</v>
      </c>
    </row>
    <row r="84">
      <c r="A84" s="46" t="s">
        <v>107</v>
      </c>
      <c r="B84" s="47">
        <v>1083.0</v>
      </c>
      <c r="C84" s="29">
        <v>1109.0</v>
      </c>
      <c r="D84" s="29" t="s">
        <v>92</v>
      </c>
      <c r="E84" s="24">
        <v>3.0</v>
      </c>
      <c r="F84" s="24">
        <v>8.0</v>
      </c>
      <c r="G84" s="24">
        <f t="shared" si="1"/>
        <v>5</v>
      </c>
      <c r="H84" s="24">
        <f t="shared" si="2"/>
        <v>0.5</v>
      </c>
      <c r="I84" s="48" t="s">
        <v>81</v>
      </c>
      <c r="J84" s="48" t="s">
        <v>82</v>
      </c>
      <c r="K84" s="29" t="s">
        <v>100</v>
      </c>
    </row>
    <row r="85">
      <c r="A85" s="46" t="s">
        <v>107</v>
      </c>
      <c r="B85" s="47">
        <v>1084.0</v>
      </c>
      <c r="C85" s="29">
        <v>6119.0</v>
      </c>
      <c r="D85" s="29" t="s">
        <v>102</v>
      </c>
      <c r="E85" s="24">
        <v>9.0</v>
      </c>
      <c r="F85" s="24">
        <v>14.0</v>
      </c>
      <c r="G85" s="24">
        <f t="shared" si="1"/>
        <v>5</v>
      </c>
      <c r="H85" s="24">
        <f t="shared" si="2"/>
        <v>0.5</v>
      </c>
      <c r="I85" s="48" t="s">
        <v>81</v>
      </c>
      <c r="J85" s="48" t="s">
        <v>82</v>
      </c>
      <c r="K85" s="29" t="s">
        <v>90</v>
      </c>
    </row>
    <row r="86">
      <c r="A86" s="46" t="s">
        <v>107</v>
      </c>
      <c r="B86" s="47">
        <v>1085.0</v>
      </c>
      <c r="C86" s="29">
        <v>9822.0</v>
      </c>
      <c r="D86" s="29" t="s">
        <v>80</v>
      </c>
      <c r="E86" s="24">
        <v>58.3</v>
      </c>
      <c r="F86" s="24">
        <v>98.4</v>
      </c>
      <c r="G86" s="24">
        <f t="shared" si="1"/>
        <v>40.1</v>
      </c>
      <c r="H86" s="24">
        <f t="shared" si="2"/>
        <v>8.02</v>
      </c>
      <c r="I86" s="48" t="s">
        <v>89</v>
      </c>
      <c r="J86" s="48" t="s">
        <v>38</v>
      </c>
      <c r="K86" s="29" t="s">
        <v>100</v>
      </c>
    </row>
    <row r="87">
      <c r="A87" s="46" t="s">
        <v>107</v>
      </c>
      <c r="B87" s="47">
        <v>1086.0</v>
      </c>
      <c r="C87" s="29">
        <v>1109.0</v>
      </c>
      <c r="D87" s="29" t="s">
        <v>92</v>
      </c>
      <c r="E87" s="24">
        <v>3.0</v>
      </c>
      <c r="F87" s="24">
        <v>8.0</v>
      </c>
      <c r="G87" s="24">
        <f t="shared" si="1"/>
        <v>5</v>
      </c>
      <c r="H87" s="24">
        <f t="shared" si="2"/>
        <v>0.5</v>
      </c>
      <c r="I87" s="48" t="s">
        <v>93</v>
      </c>
      <c r="J87" s="48" t="s">
        <v>94</v>
      </c>
      <c r="K87" s="29" t="s">
        <v>90</v>
      </c>
    </row>
    <row r="88">
      <c r="A88" s="46" t="s">
        <v>107</v>
      </c>
      <c r="B88" s="47">
        <v>1087.0</v>
      </c>
      <c r="C88" s="29">
        <v>2499.0</v>
      </c>
      <c r="D88" s="29" t="s">
        <v>88</v>
      </c>
      <c r="E88" s="24">
        <v>6.2</v>
      </c>
      <c r="F88" s="24">
        <v>9.2</v>
      </c>
      <c r="G88" s="24">
        <f t="shared" si="1"/>
        <v>3</v>
      </c>
      <c r="H88" s="24">
        <f t="shared" si="2"/>
        <v>0.3</v>
      </c>
      <c r="I88" s="48" t="s">
        <v>81</v>
      </c>
      <c r="J88" s="48" t="s">
        <v>82</v>
      </c>
      <c r="K88" s="29" t="s">
        <v>87</v>
      </c>
    </row>
    <row r="89">
      <c r="A89" s="46" t="s">
        <v>107</v>
      </c>
      <c r="B89" s="47">
        <v>1088.0</v>
      </c>
      <c r="C89" s="29">
        <v>2499.0</v>
      </c>
      <c r="D89" s="29" t="s">
        <v>88</v>
      </c>
      <c r="E89" s="24">
        <v>6.2</v>
      </c>
      <c r="F89" s="24">
        <v>9.2</v>
      </c>
      <c r="G89" s="24">
        <f t="shared" si="1"/>
        <v>3</v>
      </c>
      <c r="H89" s="24">
        <f t="shared" si="2"/>
        <v>0.3</v>
      </c>
      <c r="I89" s="48" t="s">
        <v>81</v>
      </c>
      <c r="J89" s="48" t="s">
        <v>82</v>
      </c>
      <c r="K89" s="29" t="s">
        <v>83</v>
      </c>
    </row>
    <row r="90">
      <c r="A90" s="46" t="s">
        <v>107</v>
      </c>
      <c r="B90" s="47">
        <v>1089.0</v>
      </c>
      <c r="C90" s="29">
        <v>6119.0</v>
      </c>
      <c r="D90" s="29" t="s">
        <v>102</v>
      </c>
      <c r="E90" s="24">
        <v>9.0</v>
      </c>
      <c r="F90" s="24">
        <v>14.0</v>
      </c>
      <c r="G90" s="24">
        <f t="shared" si="1"/>
        <v>5</v>
      </c>
      <c r="H90" s="24">
        <f t="shared" si="2"/>
        <v>0.5</v>
      </c>
      <c r="I90" s="48" t="s">
        <v>89</v>
      </c>
      <c r="J90" s="48" t="s">
        <v>38</v>
      </c>
      <c r="K90" s="29" t="s">
        <v>100</v>
      </c>
    </row>
    <row r="91">
      <c r="A91" s="46" t="s">
        <v>107</v>
      </c>
      <c r="B91" s="47">
        <v>1090.0</v>
      </c>
      <c r="C91" s="29">
        <v>2877.0</v>
      </c>
      <c r="D91" s="29" t="s">
        <v>84</v>
      </c>
      <c r="E91" s="24">
        <v>11.4</v>
      </c>
      <c r="F91" s="24">
        <v>16.3</v>
      </c>
      <c r="G91" s="24">
        <f t="shared" si="1"/>
        <v>4.9</v>
      </c>
      <c r="H91" s="24">
        <f t="shared" si="2"/>
        <v>0.49</v>
      </c>
      <c r="I91" s="48" t="s">
        <v>81</v>
      </c>
      <c r="J91" s="48" t="s">
        <v>82</v>
      </c>
      <c r="K91" s="29" t="s">
        <v>87</v>
      </c>
    </row>
    <row r="92">
      <c r="A92" s="46" t="s">
        <v>107</v>
      </c>
      <c r="B92" s="47">
        <v>1091.0</v>
      </c>
      <c r="C92" s="29">
        <v>2877.0</v>
      </c>
      <c r="D92" s="29" t="s">
        <v>84</v>
      </c>
      <c r="E92" s="24">
        <v>11.4</v>
      </c>
      <c r="F92" s="24">
        <v>16.3</v>
      </c>
      <c r="G92" s="24">
        <f t="shared" si="1"/>
        <v>4.9</v>
      </c>
      <c r="H92" s="24">
        <f t="shared" si="2"/>
        <v>0.49</v>
      </c>
      <c r="I92" s="48" t="s">
        <v>93</v>
      </c>
      <c r="J92" s="48" t="s">
        <v>94</v>
      </c>
      <c r="K92" s="29" t="s">
        <v>100</v>
      </c>
    </row>
    <row r="93">
      <c r="A93" s="46" t="s">
        <v>107</v>
      </c>
      <c r="B93" s="47">
        <v>1092.0</v>
      </c>
      <c r="C93" s="29">
        <v>2877.0</v>
      </c>
      <c r="D93" s="29" t="s">
        <v>84</v>
      </c>
      <c r="E93" s="24">
        <v>11.4</v>
      </c>
      <c r="F93" s="24">
        <v>16.3</v>
      </c>
      <c r="G93" s="24">
        <f t="shared" si="1"/>
        <v>4.9</v>
      </c>
      <c r="H93" s="24">
        <f t="shared" si="2"/>
        <v>0.49</v>
      </c>
      <c r="I93" s="48" t="s">
        <v>89</v>
      </c>
      <c r="J93" s="48" t="s">
        <v>38</v>
      </c>
      <c r="K93" s="29" t="s">
        <v>87</v>
      </c>
    </row>
    <row r="94">
      <c r="A94" s="46" t="s">
        <v>107</v>
      </c>
      <c r="B94" s="47">
        <v>1093.0</v>
      </c>
      <c r="C94" s="29">
        <v>6119.0</v>
      </c>
      <c r="D94" s="29" t="s">
        <v>102</v>
      </c>
      <c r="E94" s="24">
        <v>9.0</v>
      </c>
      <c r="F94" s="24">
        <v>14.0</v>
      </c>
      <c r="G94" s="24">
        <f t="shared" si="1"/>
        <v>5</v>
      </c>
      <c r="H94" s="24">
        <f t="shared" si="2"/>
        <v>0.5</v>
      </c>
      <c r="I94" s="48" t="s">
        <v>85</v>
      </c>
      <c r="J94" s="48" t="s">
        <v>86</v>
      </c>
      <c r="K94" s="29" t="s">
        <v>90</v>
      </c>
    </row>
    <row r="95">
      <c r="A95" s="46" t="s">
        <v>107</v>
      </c>
      <c r="B95" s="47">
        <v>1094.0</v>
      </c>
      <c r="C95" s="29">
        <v>6119.0</v>
      </c>
      <c r="D95" s="29" t="s">
        <v>102</v>
      </c>
      <c r="E95" s="24">
        <v>9.0</v>
      </c>
      <c r="F95" s="24">
        <v>14.0</v>
      </c>
      <c r="G95" s="24">
        <f t="shared" si="1"/>
        <v>5</v>
      </c>
      <c r="H95" s="24">
        <f t="shared" si="2"/>
        <v>0.5</v>
      </c>
      <c r="I95" s="48" t="s">
        <v>89</v>
      </c>
      <c r="J95" s="48" t="s">
        <v>38</v>
      </c>
      <c r="K95" s="29" t="s">
        <v>87</v>
      </c>
    </row>
    <row r="96">
      <c r="A96" s="46" t="s">
        <v>107</v>
      </c>
      <c r="B96" s="47">
        <v>1095.0</v>
      </c>
      <c r="C96" s="29">
        <v>2499.0</v>
      </c>
      <c r="D96" s="29" t="s">
        <v>88</v>
      </c>
      <c r="E96" s="24">
        <v>6.2</v>
      </c>
      <c r="F96" s="24">
        <v>9.2</v>
      </c>
      <c r="G96" s="24">
        <f t="shared" si="1"/>
        <v>3</v>
      </c>
      <c r="H96" s="24">
        <f t="shared" si="2"/>
        <v>0.3</v>
      </c>
      <c r="I96" s="48" t="s">
        <v>93</v>
      </c>
      <c r="J96" s="48" t="s">
        <v>94</v>
      </c>
      <c r="K96" s="29" t="s">
        <v>90</v>
      </c>
    </row>
    <row r="97">
      <c r="A97" s="46" t="s">
        <v>107</v>
      </c>
      <c r="B97" s="47">
        <v>1096.0</v>
      </c>
      <c r="C97" s="29">
        <v>6119.0</v>
      </c>
      <c r="D97" s="29" t="s">
        <v>102</v>
      </c>
      <c r="E97" s="24">
        <v>9.0</v>
      </c>
      <c r="F97" s="24">
        <v>14.0</v>
      </c>
      <c r="G97" s="24">
        <f t="shared" si="1"/>
        <v>5</v>
      </c>
      <c r="H97" s="24">
        <f t="shared" si="2"/>
        <v>0.5</v>
      </c>
      <c r="I97" s="48" t="s">
        <v>89</v>
      </c>
      <c r="J97" s="48" t="s">
        <v>38</v>
      </c>
      <c r="K97" s="29" t="s">
        <v>90</v>
      </c>
    </row>
    <row r="98">
      <c r="A98" s="46" t="s">
        <v>107</v>
      </c>
      <c r="B98" s="47">
        <v>1097.0</v>
      </c>
      <c r="C98" s="29">
        <v>9212.0</v>
      </c>
      <c r="D98" s="29" t="s">
        <v>97</v>
      </c>
      <c r="E98" s="24">
        <v>4.0</v>
      </c>
      <c r="F98" s="24">
        <v>7.0</v>
      </c>
      <c r="G98" s="24">
        <f t="shared" si="1"/>
        <v>3</v>
      </c>
      <c r="H98" s="24">
        <f t="shared" si="2"/>
        <v>0.3</v>
      </c>
      <c r="I98" s="48" t="s">
        <v>93</v>
      </c>
      <c r="J98" s="48" t="s">
        <v>94</v>
      </c>
      <c r="K98" s="29" t="s">
        <v>100</v>
      </c>
    </row>
    <row r="99">
      <c r="A99" s="46" t="s">
        <v>107</v>
      </c>
      <c r="B99" s="47">
        <v>1098.0</v>
      </c>
      <c r="C99" s="29">
        <v>2877.0</v>
      </c>
      <c r="D99" s="29" t="s">
        <v>84</v>
      </c>
      <c r="E99" s="24">
        <v>11.4</v>
      </c>
      <c r="F99" s="24">
        <v>16.3</v>
      </c>
      <c r="G99" s="24">
        <f t="shared" si="1"/>
        <v>4.9</v>
      </c>
      <c r="H99" s="24">
        <f t="shared" si="2"/>
        <v>0.49</v>
      </c>
      <c r="I99" s="48" t="s">
        <v>85</v>
      </c>
      <c r="J99" s="48" t="s">
        <v>86</v>
      </c>
      <c r="K99" s="29" t="s">
        <v>83</v>
      </c>
    </row>
    <row r="100">
      <c r="A100" s="46" t="s">
        <v>108</v>
      </c>
      <c r="B100" s="47">
        <v>1099.0</v>
      </c>
      <c r="C100" s="29">
        <v>2877.0</v>
      </c>
      <c r="D100" s="29" t="s">
        <v>84</v>
      </c>
      <c r="E100" s="24">
        <v>11.4</v>
      </c>
      <c r="F100" s="24">
        <v>16.3</v>
      </c>
      <c r="G100" s="24">
        <f t="shared" si="1"/>
        <v>4.9</v>
      </c>
      <c r="H100" s="24">
        <f t="shared" si="2"/>
        <v>0.49</v>
      </c>
      <c r="I100" s="48" t="s">
        <v>89</v>
      </c>
      <c r="J100" s="48" t="s">
        <v>38</v>
      </c>
      <c r="K100" s="29" t="s">
        <v>87</v>
      </c>
    </row>
    <row r="101">
      <c r="A101" s="46" t="s">
        <v>108</v>
      </c>
      <c r="B101" s="47">
        <v>1100.0</v>
      </c>
      <c r="C101" s="29">
        <v>6119.0</v>
      </c>
      <c r="D101" s="29" t="s">
        <v>102</v>
      </c>
      <c r="E101" s="24">
        <v>9.0</v>
      </c>
      <c r="F101" s="24">
        <v>14.0</v>
      </c>
      <c r="G101" s="24">
        <f t="shared" si="1"/>
        <v>5</v>
      </c>
      <c r="H101" s="24">
        <f t="shared" si="2"/>
        <v>0.5</v>
      </c>
      <c r="I101" s="48" t="s">
        <v>81</v>
      </c>
      <c r="J101" s="48" t="s">
        <v>82</v>
      </c>
      <c r="K101" s="29" t="s">
        <v>101</v>
      </c>
    </row>
    <row r="102">
      <c r="A102" s="46" t="s">
        <v>108</v>
      </c>
      <c r="B102" s="47">
        <v>1101.0</v>
      </c>
      <c r="C102" s="29">
        <v>2499.0</v>
      </c>
      <c r="D102" s="29" t="s">
        <v>88</v>
      </c>
      <c r="E102" s="24">
        <v>6.2</v>
      </c>
      <c r="F102" s="24">
        <v>9.2</v>
      </c>
      <c r="G102" s="24">
        <f t="shared" si="1"/>
        <v>3</v>
      </c>
      <c r="H102" s="24">
        <f t="shared" si="2"/>
        <v>0.3</v>
      </c>
      <c r="I102" s="48" t="s">
        <v>89</v>
      </c>
      <c r="J102" s="48" t="s">
        <v>38</v>
      </c>
      <c r="K102" s="29" t="s">
        <v>87</v>
      </c>
    </row>
    <row r="103">
      <c r="A103" s="46" t="s">
        <v>108</v>
      </c>
      <c r="B103" s="47">
        <v>1102.0</v>
      </c>
      <c r="C103" s="29">
        <v>2242.0</v>
      </c>
      <c r="D103" s="29" t="s">
        <v>99</v>
      </c>
      <c r="E103" s="24">
        <v>60.0</v>
      </c>
      <c r="F103" s="24">
        <v>124.0</v>
      </c>
      <c r="G103" s="24">
        <f t="shared" si="1"/>
        <v>64</v>
      </c>
      <c r="H103" s="24">
        <f t="shared" si="2"/>
        <v>12.8</v>
      </c>
      <c r="I103" s="48" t="s">
        <v>85</v>
      </c>
      <c r="J103" s="48" t="s">
        <v>86</v>
      </c>
      <c r="K103" s="29" t="s">
        <v>100</v>
      </c>
    </row>
    <row r="104">
      <c r="A104" s="46" t="s">
        <v>108</v>
      </c>
      <c r="B104" s="47">
        <v>1103.0</v>
      </c>
      <c r="C104" s="29">
        <v>2877.0</v>
      </c>
      <c r="D104" s="29" t="s">
        <v>84</v>
      </c>
      <c r="E104" s="24">
        <v>11.4</v>
      </c>
      <c r="F104" s="24">
        <v>16.3</v>
      </c>
      <c r="G104" s="24">
        <f t="shared" si="1"/>
        <v>4.9</v>
      </c>
      <c r="H104" s="24">
        <f t="shared" si="2"/>
        <v>0.49</v>
      </c>
      <c r="I104" s="48" t="s">
        <v>85</v>
      </c>
      <c r="J104" s="48" t="s">
        <v>86</v>
      </c>
      <c r="K104" s="29" t="s">
        <v>90</v>
      </c>
    </row>
    <row r="105">
      <c r="A105" s="46" t="s">
        <v>108</v>
      </c>
      <c r="B105" s="47">
        <v>1104.0</v>
      </c>
      <c r="C105" s="29">
        <v>2877.0</v>
      </c>
      <c r="D105" s="29" t="s">
        <v>84</v>
      </c>
      <c r="E105" s="24">
        <v>11.4</v>
      </c>
      <c r="F105" s="24">
        <v>16.3</v>
      </c>
      <c r="G105" s="24">
        <f t="shared" si="1"/>
        <v>4.9</v>
      </c>
      <c r="H105" s="24">
        <f t="shared" si="2"/>
        <v>0.49</v>
      </c>
      <c r="I105" s="48" t="s">
        <v>89</v>
      </c>
      <c r="J105" s="48" t="s">
        <v>38</v>
      </c>
      <c r="K105" s="29" t="s">
        <v>100</v>
      </c>
    </row>
    <row r="106">
      <c r="A106" s="46" t="s">
        <v>108</v>
      </c>
      <c r="B106" s="47">
        <v>1105.0</v>
      </c>
      <c r="C106" s="29">
        <v>2499.0</v>
      </c>
      <c r="D106" s="29" t="s">
        <v>88</v>
      </c>
      <c r="E106" s="24">
        <v>6.2</v>
      </c>
      <c r="F106" s="24">
        <v>9.2</v>
      </c>
      <c r="G106" s="24">
        <f t="shared" si="1"/>
        <v>3</v>
      </c>
      <c r="H106" s="24">
        <f t="shared" si="2"/>
        <v>0.3</v>
      </c>
      <c r="I106" s="48" t="s">
        <v>85</v>
      </c>
      <c r="J106" s="48" t="s">
        <v>86</v>
      </c>
      <c r="K106" s="29" t="s">
        <v>90</v>
      </c>
    </row>
    <row r="107">
      <c r="A107" s="46" t="s">
        <v>108</v>
      </c>
      <c r="B107" s="47">
        <v>1106.0</v>
      </c>
      <c r="C107" s="29">
        <v>9822.0</v>
      </c>
      <c r="D107" s="29" t="s">
        <v>80</v>
      </c>
      <c r="E107" s="24">
        <v>58.3</v>
      </c>
      <c r="F107" s="24">
        <v>98.4</v>
      </c>
      <c r="G107" s="24">
        <f t="shared" si="1"/>
        <v>40.1</v>
      </c>
      <c r="H107" s="24">
        <f t="shared" si="2"/>
        <v>8.02</v>
      </c>
      <c r="I107" s="48" t="s">
        <v>85</v>
      </c>
      <c r="J107" s="48" t="s">
        <v>86</v>
      </c>
      <c r="K107" s="29" t="s">
        <v>87</v>
      </c>
    </row>
    <row r="108">
      <c r="A108" s="46" t="s">
        <v>108</v>
      </c>
      <c r="B108" s="47">
        <v>1107.0</v>
      </c>
      <c r="C108" s="29">
        <v>1109.0</v>
      </c>
      <c r="D108" s="29" t="s">
        <v>92</v>
      </c>
      <c r="E108" s="24">
        <v>3.0</v>
      </c>
      <c r="F108" s="24">
        <v>8.0</v>
      </c>
      <c r="G108" s="24">
        <f t="shared" si="1"/>
        <v>5</v>
      </c>
      <c r="H108" s="24">
        <f t="shared" si="2"/>
        <v>0.5</v>
      </c>
      <c r="I108" s="48" t="s">
        <v>93</v>
      </c>
      <c r="J108" s="48" t="s">
        <v>94</v>
      </c>
      <c r="K108" s="29" t="s">
        <v>83</v>
      </c>
    </row>
    <row r="109">
      <c r="A109" s="46" t="s">
        <v>108</v>
      </c>
      <c r="B109" s="47">
        <v>1108.0</v>
      </c>
      <c r="C109" s="29">
        <v>9822.0</v>
      </c>
      <c r="D109" s="29" t="s">
        <v>80</v>
      </c>
      <c r="E109" s="24">
        <v>58.3</v>
      </c>
      <c r="F109" s="24">
        <v>98.4</v>
      </c>
      <c r="G109" s="24">
        <f t="shared" si="1"/>
        <v>40.1</v>
      </c>
      <c r="H109" s="24">
        <f t="shared" si="2"/>
        <v>8.02</v>
      </c>
      <c r="I109" s="48" t="s">
        <v>89</v>
      </c>
      <c r="J109" s="48" t="s">
        <v>38</v>
      </c>
      <c r="K109" s="29" t="s">
        <v>100</v>
      </c>
    </row>
    <row r="110">
      <c r="A110" s="46" t="s">
        <v>108</v>
      </c>
      <c r="B110" s="47">
        <v>1109.0</v>
      </c>
      <c r="C110" s="29">
        <v>8722.0</v>
      </c>
      <c r="D110" s="29" t="s">
        <v>91</v>
      </c>
      <c r="E110" s="24">
        <v>344.0</v>
      </c>
      <c r="F110" s="24">
        <v>502.0</v>
      </c>
      <c r="G110" s="24">
        <f t="shared" si="1"/>
        <v>158</v>
      </c>
      <c r="H110" s="24">
        <f t="shared" si="2"/>
        <v>31.6</v>
      </c>
      <c r="I110" s="48" t="s">
        <v>85</v>
      </c>
      <c r="J110" s="48" t="s">
        <v>86</v>
      </c>
      <c r="K110" s="29" t="s">
        <v>87</v>
      </c>
    </row>
    <row r="111">
      <c r="A111" s="46" t="s">
        <v>108</v>
      </c>
      <c r="B111" s="47">
        <v>1110.0</v>
      </c>
      <c r="C111" s="29">
        <v>8722.0</v>
      </c>
      <c r="D111" s="29" t="s">
        <v>91</v>
      </c>
      <c r="E111" s="24">
        <v>344.0</v>
      </c>
      <c r="F111" s="24">
        <v>502.0</v>
      </c>
      <c r="G111" s="24">
        <f t="shared" si="1"/>
        <v>158</v>
      </c>
      <c r="H111" s="24">
        <f t="shared" si="2"/>
        <v>31.6</v>
      </c>
      <c r="I111" s="48" t="s">
        <v>93</v>
      </c>
      <c r="J111" s="48" t="s">
        <v>94</v>
      </c>
      <c r="K111" s="29" t="s">
        <v>100</v>
      </c>
    </row>
    <row r="112">
      <c r="A112" s="46" t="s">
        <v>108</v>
      </c>
      <c r="B112" s="47">
        <v>1111.0</v>
      </c>
      <c r="C112" s="29">
        <v>6622.0</v>
      </c>
      <c r="D112" s="29" t="s">
        <v>104</v>
      </c>
      <c r="E112" s="24">
        <v>42.0</v>
      </c>
      <c r="F112" s="24">
        <v>77.0</v>
      </c>
      <c r="G112" s="24">
        <f t="shared" si="1"/>
        <v>35</v>
      </c>
      <c r="H112" s="24">
        <f t="shared" si="2"/>
        <v>7</v>
      </c>
      <c r="I112" s="48" t="s">
        <v>93</v>
      </c>
      <c r="J112" s="48" t="s">
        <v>94</v>
      </c>
      <c r="K112" s="29" t="s">
        <v>87</v>
      </c>
    </row>
    <row r="113">
      <c r="A113" s="46" t="s">
        <v>108</v>
      </c>
      <c r="B113" s="47">
        <v>1112.0</v>
      </c>
      <c r="C113" s="29">
        <v>6622.0</v>
      </c>
      <c r="D113" s="29" t="s">
        <v>104</v>
      </c>
      <c r="E113" s="24">
        <v>42.0</v>
      </c>
      <c r="F113" s="24">
        <v>77.0</v>
      </c>
      <c r="G113" s="24">
        <f t="shared" si="1"/>
        <v>35</v>
      </c>
      <c r="H113" s="24">
        <f t="shared" si="2"/>
        <v>7</v>
      </c>
      <c r="I113" s="48" t="s">
        <v>89</v>
      </c>
      <c r="J113" s="48" t="s">
        <v>38</v>
      </c>
      <c r="K113" s="29" t="s">
        <v>90</v>
      </c>
    </row>
    <row r="114">
      <c r="A114" s="46" t="s">
        <v>108</v>
      </c>
      <c r="B114" s="47">
        <v>1113.0</v>
      </c>
      <c r="C114" s="29">
        <v>9822.0</v>
      </c>
      <c r="D114" s="29" t="s">
        <v>80</v>
      </c>
      <c r="E114" s="24">
        <v>58.3</v>
      </c>
      <c r="F114" s="24">
        <v>98.4</v>
      </c>
      <c r="G114" s="24">
        <f t="shared" si="1"/>
        <v>40.1</v>
      </c>
      <c r="H114" s="24">
        <f t="shared" si="2"/>
        <v>8.02</v>
      </c>
      <c r="I114" s="48" t="s">
        <v>81</v>
      </c>
      <c r="J114" s="48" t="s">
        <v>82</v>
      </c>
      <c r="K114" s="29" t="s">
        <v>87</v>
      </c>
    </row>
    <row r="115">
      <c r="A115" s="46" t="s">
        <v>108</v>
      </c>
      <c r="B115" s="47">
        <v>1114.0</v>
      </c>
      <c r="C115" s="29">
        <v>2242.0</v>
      </c>
      <c r="D115" s="29" t="s">
        <v>99</v>
      </c>
      <c r="E115" s="24">
        <v>60.0</v>
      </c>
      <c r="F115" s="24">
        <v>124.0</v>
      </c>
      <c r="G115" s="24">
        <f t="shared" si="1"/>
        <v>64</v>
      </c>
      <c r="H115" s="24">
        <f t="shared" si="2"/>
        <v>12.8</v>
      </c>
      <c r="I115" s="48" t="s">
        <v>85</v>
      </c>
      <c r="J115" s="48" t="s">
        <v>86</v>
      </c>
      <c r="K115" s="29" t="s">
        <v>90</v>
      </c>
    </row>
    <row r="116">
      <c r="A116" s="46" t="s">
        <v>108</v>
      </c>
      <c r="B116" s="47">
        <v>1115.0</v>
      </c>
      <c r="C116" s="29">
        <v>8722.0</v>
      </c>
      <c r="D116" s="29" t="s">
        <v>91</v>
      </c>
      <c r="E116" s="24">
        <v>344.0</v>
      </c>
      <c r="F116" s="24">
        <v>502.0</v>
      </c>
      <c r="G116" s="24">
        <f t="shared" si="1"/>
        <v>158</v>
      </c>
      <c r="H116" s="24">
        <f t="shared" si="2"/>
        <v>31.6</v>
      </c>
      <c r="I116" s="48" t="s">
        <v>81</v>
      </c>
      <c r="J116" s="48" t="s">
        <v>82</v>
      </c>
      <c r="K116" s="29" t="s">
        <v>90</v>
      </c>
    </row>
    <row r="117">
      <c r="A117" s="46" t="s">
        <v>108</v>
      </c>
      <c r="B117" s="47">
        <v>1116.0</v>
      </c>
      <c r="C117" s="29">
        <v>6622.0</v>
      </c>
      <c r="D117" s="29" t="s">
        <v>104</v>
      </c>
      <c r="E117" s="24">
        <v>42.0</v>
      </c>
      <c r="F117" s="24">
        <v>77.0</v>
      </c>
      <c r="G117" s="24">
        <f t="shared" si="1"/>
        <v>35</v>
      </c>
      <c r="H117" s="24">
        <f t="shared" si="2"/>
        <v>7</v>
      </c>
      <c r="I117" s="48" t="s">
        <v>89</v>
      </c>
      <c r="J117" s="48" t="s">
        <v>38</v>
      </c>
      <c r="K117" s="29" t="s">
        <v>100</v>
      </c>
    </row>
    <row r="118">
      <c r="A118" s="46" t="s">
        <v>108</v>
      </c>
      <c r="B118" s="47">
        <v>1117.0</v>
      </c>
      <c r="C118" s="29">
        <v>8722.0</v>
      </c>
      <c r="D118" s="29" t="s">
        <v>91</v>
      </c>
      <c r="E118" s="24">
        <v>344.0</v>
      </c>
      <c r="F118" s="24">
        <v>502.0</v>
      </c>
      <c r="G118" s="24">
        <f t="shared" si="1"/>
        <v>158</v>
      </c>
      <c r="H118" s="24">
        <f t="shared" si="2"/>
        <v>31.6</v>
      </c>
      <c r="I118" s="48" t="s">
        <v>93</v>
      </c>
      <c r="J118" s="48" t="s">
        <v>94</v>
      </c>
      <c r="K118" s="29" t="s">
        <v>83</v>
      </c>
    </row>
    <row r="119">
      <c r="A119" s="46" t="s">
        <v>108</v>
      </c>
      <c r="B119" s="47">
        <v>1118.0</v>
      </c>
      <c r="C119" s="29">
        <v>9822.0</v>
      </c>
      <c r="D119" s="29" t="s">
        <v>80</v>
      </c>
      <c r="E119" s="24">
        <v>58.3</v>
      </c>
      <c r="F119" s="24">
        <v>98.4</v>
      </c>
      <c r="G119" s="24">
        <f t="shared" si="1"/>
        <v>40.1</v>
      </c>
      <c r="H119" s="24">
        <f t="shared" si="2"/>
        <v>8.02</v>
      </c>
      <c r="I119" s="48" t="s">
        <v>85</v>
      </c>
      <c r="J119" s="48" t="s">
        <v>86</v>
      </c>
      <c r="K119" s="29" t="s">
        <v>87</v>
      </c>
    </row>
    <row r="120">
      <c r="A120" s="46" t="s">
        <v>108</v>
      </c>
      <c r="B120" s="47">
        <v>1119.0</v>
      </c>
      <c r="C120" s="29">
        <v>2242.0</v>
      </c>
      <c r="D120" s="29" t="s">
        <v>99</v>
      </c>
      <c r="E120" s="24">
        <v>60.0</v>
      </c>
      <c r="F120" s="24">
        <v>124.0</v>
      </c>
      <c r="G120" s="24">
        <f t="shared" si="1"/>
        <v>64</v>
      </c>
      <c r="H120" s="24">
        <f t="shared" si="2"/>
        <v>12.8</v>
      </c>
      <c r="I120" s="48" t="s">
        <v>81</v>
      </c>
      <c r="J120" s="48" t="s">
        <v>82</v>
      </c>
      <c r="K120" s="29" t="s">
        <v>101</v>
      </c>
    </row>
    <row r="121">
      <c r="A121" s="46" t="s">
        <v>108</v>
      </c>
      <c r="B121" s="47">
        <v>1120.0</v>
      </c>
      <c r="C121" s="29">
        <v>2242.0</v>
      </c>
      <c r="D121" s="29" t="s">
        <v>99</v>
      </c>
      <c r="E121" s="24">
        <v>60.0</v>
      </c>
      <c r="F121" s="24">
        <v>124.0</v>
      </c>
      <c r="G121" s="24">
        <f t="shared" si="1"/>
        <v>64</v>
      </c>
      <c r="H121" s="24">
        <f t="shared" si="2"/>
        <v>12.8</v>
      </c>
      <c r="I121" s="48" t="s">
        <v>89</v>
      </c>
      <c r="J121" s="48" t="s">
        <v>38</v>
      </c>
      <c r="K121" s="29" t="s">
        <v>87</v>
      </c>
    </row>
    <row r="122">
      <c r="A122" s="46" t="s">
        <v>108</v>
      </c>
      <c r="B122" s="47">
        <v>1121.0</v>
      </c>
      <c r="C122" s="29">
        <v>4421.0</v>
      </c>
      <c r="D122" s="29" t="s">
        <v>96</v>
      </c>
      <c r="E122" s="24">
        <v>45.0</v>
      </c>
      <c r="F122" s="24">
        <v>87.0</v>
      </c>
      <c r="G122" s="24">
        <f t="shared" si="1"/>
        <v>42</v>
      </c>
      <c r="H122" s="24">
        <f t="shared" si="2"/>
        <v>8.4</v>
      </c>
      <c r="I122" s="48" t="s">
        <v>89</v>
      </c>
      <c r="J122" s="48" t="s">
        <v>38</v>
      </c>
      <c r="K122" s="29" t="s">
        <v>100</v>
      </c>
    </row>
    <row r="123">
      <c r="A123" s="46" t="s">
        <v>108</v>
      </c>
      <c r="B123" s="47">
        <v>1122.0</v>
      </c>
      <c r="C123" s="29">
        <v>8722.0</v>
      </c>
      <c r="D123" s="29" t="s">
        <v>91</v>
      </c>
      <c r="E123" s="24">
        <v>344.0</v>
      </c>
      <c r="F123" s="24">
        <v>502.0</v>
      </c>
      <c r="G123" s="24">
        <f t="shared" si="1"/>
        <v>158</v>
      </c>
      <c r="H123" s="24">
        <f t="shared" si="2"/>
        <v>31.6</v>
      </c>
      <c r="I123" s="48" t="s">
        <v>89</v>
      </c>
      <c r="J123" s="48" t="s">
        <v>38</v>
      </c>
      <c r="K123" s="29" t="s">
        <v>90</v>
      </c>
    </row>
    <row r="124">
      <c r="A124" s="46" t="s">
        <v>108</v>
      </c>
      <c r="B124" s="47">
        <v>1123.0</v>
      </c>
      <c r="C124" s="29">
        <v>9822.0</v>
      </c>
      <c r="D124" s="29" t="s">
        <v>80</v>
      </c>
      <c r="E124" s="24">
        <v>58.3</v>
      </c>
      <c r="F124" s="24">
        <v>98.4</v>
      </c>
      <c r="G124" s="24">
        <f t="shared" si="1"/>
        <v>40.1</v>
      </c>
      <c r="H124" s="24">
        <f t="shared" si="2"/>
        <v>8.02</v>
      </c>
      <c r="I124" s="48" t="s">
        <v>89</v>
      </c>
      <c r="J124" s="48" t="s">
        <v>38</v>
      </c>
      <c r="K124" s="29" t="s">
        <v>100</v>
      </c>
    </row>
    <row r="125">
      <c r="A125" s="46" t="s">
        <v>108</v>
      </c>
      <c r="B125" s="47">
        <v>1124.0</v>
      </c>
      <c r="C125" s="29">
        <v>4421.0</v>
      </c>
      <c r="D125" s="29" t="s">
        <v>96</v>
      </c>
      <c r="E125" s="24">
        <v>45.0</v>
      </c>
      <c r="F125" s="24">
        <v>87.0</v>
      </c>
      <c r="G125" s="24">
        <f t="shared" si="1"/>
        <v>42</v>
      </c>
      <c r="H125" s="24">
        <f t="shared" si="2"/>
        <v>8.4</v>
      </c>
      <c r="I125" s="48" t="s">
        <v>89</v>
      </c>
      <c r="J125" s="48" t="s">
        <v>38</v>
      </c>
      <c r="K125" s="29" t="s">
        <v>90</v>
      </c>
    </row>
    <row r="126">
      <c r="A126" s="46" t="s">
        <v>109</v>
      </c>
      <c r="B126" s="47">
        <v>1125.0</v>
      </c>
      <c r="C126" s="29">
        <v>2242.0</v>
      </c>
      <c r="D126" s="29" t="s">
        <v>99</v>
      </c>
      <c r="E126" s="24">
        <v>60.0</v>
      </c>
      <c r="F126" s="24">
        <v>124.0</v>
      </c>
      <c r="G126" s="24">
        <f t="shared" si="1"/>
        <v>64</v>
      </c>
      <c r="H126" s="24">
        <f t="shared" si="2"/>
        <v>12.8</v>
      </c>
      <c r="I126" s="48" t="s">
        <v>89</v>
      </c>
      <c r="J126" s="48" t="s">
        <v>38</v>
      </c>
      <c r="K126" s="29" t="s">
        <v>87</v>
      </c>
    </row>
    <row r="127">
      <c r="A127" s="46" t="s">
        <v>109</v>
      </c>
      <c r="B127" s="47">
        <v>1126.0</v>
      </c>
      <c r="C127" s="29">
        <v>9212.0</v>
      </c>
      <c r="D127" s="29" t="s">
        <v>97</v>
      </c>
      <c r="E127" s="24">
        <v>4.0</v>
      </c>
      <c r="F127" s="24">
        <v>7.0</v>
      </c>
      <c r="G127" s="24">
        <f t="shared" si="1"/>
        <v>3</v>
      </c>
      <c r="H127" s="24">
        <f t="shared" si="2"/>
        <v>0.3</v>
      </c>
      <c r="I127" s="48" t="s">
        <v>89</v>
      </c>
      <c r="J127" s="48" t="s">
        <v>38</v>
      </c>
      <c r="K127" s="29" t="s">
        <v>83</v>
      </c>
    </row>
    <row r="128">
      <c r="A128" s="46" t="s">
        <v>109</v>
      </c>
      <c r="B128" s="47">
        <v>1127.0</v>
      </c>
      <c r="C128" s="29">
        <v>8722.0</v>
      </c>
      <c r="D128" s="29" t="s">
        <v>91</v>
      </c>
      <c r="E128" s="24">
        <v>344.0</v>
      </c>
      <c r="F128" s="24">
        <v>502.0</v>
      </c>
      <c r="G128" s="24">
        <f t="shared" si="1"/>
        <v>158</v>
      </c>
      <c r="H128" s="24">
        <f t="shared" si="2"/>
        <v>31.6</v>
      </c>
      <c r="I128" s="48" t="s">
        <v>81</v>
      </c>
      <c r="J128" s="48" t="s">
        <v>82</v>
      </c>
      <c r="K128" s="29" t="s">
        <v>100</v>
      </c>
    </row>
    <row r="129">
      <c r="A129" s="46" t="s">
        <v>109</v>
      </c>
      <c r="B129" s="47">
        <v>1128.0</v>
      </c>
      <c r="C129" s="29">
        <v>6622.0</v>
      </c>
      <c r="D129" s="29" t="s">
        <v>104</v>
      </c>
      <c r="E129" s="24">
        <v>42.0</v>
      </c>
      <c r="F129" s="24">
        <v>77.0</v>
      </c>
      <c r="G129" s="24">
        <f t="shared" si="1"/>
        <v>35</v>
      </c>
      <c r="H129" s="24">
        <f t="shared" si="2"/>
        <v>7</v>
      </c>
      <c r="I129" s="48" t="s">
        <v>85</v>
      </c>
      <c r="J129" s="48" t="s">
        <v>86</v>
      </c>
      <c r="K129" s="29" t="s">
        <v>87</v>
      </c>
    </row>
    <row r="130">
      <c r="A130" s="46" t="s">
        <v>109</v>
      </c>
      <c r="B130" s="47">
        <v>1129.0</v>
      </c>
      <c r="C130" s="29">
        <v>9822.0</v>
      </c>
      <c r="D130" s="29" t="s">
        <v>80</v>
      </c>
      <c r="E130" s="24">
        <v>58.3</v>
      </c>
      <c r="F130" s="24">
        <v>98.4</v>
      </c>
      <c r="G130" s="24">
        <f t="shared" si="1"/>
        <v>40.1</v>
      </c>
      <c r="H130" s="24">
        <f t="shared" si="2"/>
        <v>8.02</v>
      </c>
      <c r="I130" s="48" t="s">
        <v>93</v>
      </c>
      <c r="J130" s="48" t="s">
        <v>94</v>
      </c>
      <c r="K130" s="29" t="s">
        <v>100</v>
      </c>
    </row>
    <row r="131">
      <c r="A131" s="46" t="s">
        <v>109</v>
      </c>
      <c r="B131" s="47">
        <v>1130.0</v>
      </c>
      <c r="C131" s="29">
        <v>4421.0</v>
      </c>
      <c r="D131" s="29" t="s">
        <v>96</v>
      </c>
      <c r="E131" s="24">
        <v>45.0</v>
      </c>
      <c r="F131" s="24">
        <v>87.0</v>
      </c>
      <c r="G131" s="24">
        <f t="shared" si="1"/>
        <v>42</v>
      </c>
      <c r="H131" s="24">
        <f t="shared" si="2"/>
        <v>8.4</v>
      </c>
      <c r="I131" s="48" t="s">
        <v>93</v>
      </c>
      <c r="J131" s="48" t="s">
        <v>94</v>
      </c>
      <c r="K131" s="29" t="s">
        <v>87</v>
      </c>
    </row>
    <row r="132">
      <c r="A132" s="46" t="s">
        <v>109</v>
      </c>
      <c r="B132" s="47">
        <v>1131.0</v>
      </c>
      <c r="C132" s="29">
        <v>9212.0</v>
      </c>
      <c r="D132" s="29" t="s">
        <v>97</v>
      </c>
      <c r="E132" s="24">
        <v>4.0</v>
      </c>
      <c r="F132" s="24">
        <v>7.0</v>
      </c>
      <c r="G132" s="24">
        <f t="shared" si="1"/>
        <v>3</v>
      </c>
      <c r="H132" s="24">
        <f t="shared" si="2"/>
        <v>0.3</v>
      </c>
      <c r="I132" s="48" t="s">
        <v>93</v>
      </c>
      <c r="J132" s="48" t="s">
        <v>94</v>
      </c>
      <c r="K132" s="29" t="s">
        <v>90</v>
      </c>
    </row>
    <row r="133">
      <c r="A133" s="46" t="s">
        <v>109</v>
      </c>
      <c r="B133" s="47">
        <v>1132.0</v>
      </c>
      <c r="C133" s="29">
        <v>9212.0</v>
      </c>
      <c r="D133" s="29" t="s">
        <v>97</v>
      </c>
      <c r="E133" s="24">
        <v>4.0</v>
      </c>
      <c r="F133" s="24">
        <v>7.0</v>
      </c>
      <c r="G133" s="24">
        <f t="shared" si="1"/>
        <v>3</v>
      </c>
      <c r="H133" s="24">
        <f t="shared" si="2"/>
        <v>0.3</v>
      </c>
      <c r="I133" s="48" t="s">
        <v>93</v>
      </c>
      <c r="J133" s="48" t="s">
        <v>94</v>
      </c>
      <c r="K133" s="29" t="s">
        <v>87</v>
      </c>
    </row>
    <row r="134">
      <c r="A134" s="46" t="s">
        <v>109</v>
      </c>
      <c r="B134" s="47">
        <v>1133.0</v>
      </c>
      <c r="C134" s="29">
        <v>9822.0</v>
      </c>
      <c r="D134" s="29" t="s">
        <v>80</v>
      </c>
      <c r="E134" s="24">
        <v>58.3</v>
      </c>
      <c r="F134" s="24">
        <v>98.4</v>
      </c>
      <c r="G134" s="24">
        <f t="shared" si="1"/>
        <v>40.1</v>
      </c>
      <c r="H134" s="24">
        <f t="shared" si="2"/>
        <v>8.02</v>
      </c>
      <c r="I134" s="48" t="s">
        <v>81</v>
      </c>
      <c r="J134" s="48" t="s">
        <v>82</v>
      </c>
      <c r="K134" s="29" t="s">
        <v>90</v>
      </c>
    </row>
    <row r="135">
      <c r="A135" s="46" t="s">
        <v>109</v>
      </c>
      <c r="B135" s="47">
        <v>1134.0</v>
      </c>
      <c r="C135" s="29">
        <v>9822.0</v>
      </c>
      <c r="D135" s="29" t="s">
        <v>80</v>
      </c>
      <c r="E135" s="24">
        <v>58.3</v>
      </c>
      <c r="F135" s="24">
        <v>98.4</v>
      </c>
      <c r="G135" s="24">
        <f t="shared" si="1"/>
        <v>40.1</v>
      </c>
      <c r="H135" s="24">
        <f t="shared" si="2"/>
        <v>8.02</v>
      </c>
      <c r="I135" s="48" t="s">
        <v>89</v>
      </c>
      <c r="J135" s="48" t="s">
        <v>38</v>
      </c>
      <c r="K135" s="29" t="s">
        <v>90</v>
      </c>
    </row>
    <row r="136">
      <c r="A136" s="46" t="s">
        <v>109</v>
      </c>
      <c r="B136" s="47">
        <v>1135.0</v>
      </c>
      <c r="C136" s="29">
        <v>8722.0</v>
      </c>
      <c r="D136" s="29" t="s">
        <v>91</v>
      </c>
      <c r="E136" s="24">
        <v>344.0</v>
      </c>
      <c r="F136" s="24">
        <v>502.0</v>
      </c>
      <c r="G136" s="24">
        <f t="shared" si="1"/>
        <v>158</v>
      </c>
      <c r="H136" s="24">
        <f t="shared" si="2"/>
        <v>31.6</v>
      </c>
      <c r="I136" s="48" t="s">
        <v>81</v>
      </c>
      <c r="J136" s="48" t="s">
        <v>82</v>
      </c>
      <c r="K136" s="29" t="s">
        <v>100</v>
      </c>
    </row>
    <row r="137">
      <c r="A137" s="46" t="s">
        <v>109</v>
      </c>
      <c r="B137" s="47">
        <v>1136.0</v>
      </c>
      <c r="C137" s="29">
        <v>2242.0</v>
      </c>
      <c r="D137" s="29" t="s">
        <v>99</v>
      </c>
      <c r="E137" s="24">
        <v>60.0</v>
      </c>
      <c r="F137" s="24">
        <v>124.0</v>
      </c>
      <c r="G137" s="24">
        <f t="shared" si="1"/>
        <v>64</v>
      </c>
      <c r="H137" s="24">
        <f t="shared" si="2"/>
        <v>12.8</v>
      </c>
      <c r="I137" s="48" t="s">
        <v>89</v>
      </c>
      <c r="J137" s="48" t="s">
        <v>38</v>
      </c>
      <c r="K137" s="29" t="s">
        <v>83</v>
      </c>
    </row>
    <row r="138">
      <c r="A138" s="46" t="s">
        <v>109</v>
      </c>
      <c r="B138" s="47">
        <v>1137.0</v>
      </c>
      <c r="C138" s="29">
        <v>9822.0</v>
      </c>
      <c r="D138" s="29" t="s">
        <v>80</v>
      </c>
      <c r="E138" s="24">
        <v>58.3</v>
      </c>
      <c r="F138" s="24">
        <v>98.4</v>
      </c>
      <c r="G138" s="24">
        <f t="shared" si="1"/>
        <v>40.1</v>
      </c>
      <c r="H138" s="24">
        <f t="shared" si="2"/>
        <v>8.02</v>
      </c>
      <c r="I138" s="48" t="s">
        <v>85</v>
      </c>
      <c r="J138" s="48" t="s">
        <v>86</v>
      </c>
      <c r="K138" s="29" t="s">
        <v>87</v>
      </c>
    </row>
    <row r="139">
      <c r="A139" s="46" t="s">
        <v>109</v>
      </c>
      <c r="B139" s="47">
        <v>1138.0</v>
      </c>
      <c r="C139" s="29">
        <v>8722.0</v>
      </c>
      <c r="D139" s="29" t="s">
        <v>91</v>
      </c>
      <c r="E139" s="24">
        <v>344.0</v>
      </c>
      <c r="F139" s="24">
        <v>502.0</v>
      </c>
      <c r="G139" s="24">
        <f t="shared" si="1"/>
        <v>158</v>
      </c>
      <c r="H139" s="24">
        <f t="shared" si="2"/>
        <v>31.6</v>
      </c>
      <c r="I139" s="48" t="s">
        <v>81</v>
      </c>
      <c r="J139" s="48" t="s">
        <v>82</v>
      </c>
      <c r="K139" s="29" t="s">
        <v>101</v>
      </c>
    </row>
    <row r="140">
      <c r="A140" s="46" t="s">
        <v>109</v>
      </c>
      <c r="B140" s="47">
        <v>1139.0</v>
      </c>
      <c r="C140" s="29">
        <v>4421.0</v>
      </c>
      <c r="D140" s="29" t="s">
        <v>96</v>
      </c>
      <c r="E140" s="24">
        <v>45.0</v>
      </c>
      <c r="F140" s="24">
        <v>87.0</v>
      </c>
      <c r="G140" s="24">
        <f t="shared" si="1"/>
        <v>42</v>
      </c>
      <c r="H140" s="24">
        <f t="shared" si="2"/>
        <v>8.4</v>
      </c>
      <c r="I140" s="48" t="s">
        <v>89</v>
      </c>
      <c r="J140" s="48" t="s">
        <v>38</v>
      </c>
      <c r="K140" s="29" t="s">
        <v>87</v>
      </c>
    </row>
    <row r="141">
      <c r="A141" s="46" t="s">
        <v>109</v>
      </c>
      <c r="B141" s="47">
        <v>1140.0</v>
      </c>
      <c r="C141" s="29">
        <v>4421.0</v>
      </c>
      <c r="D141" s="29" t="s">
        <v>96</v>
      </c>
      <c r="E141" s="24">
        <v>45.0</v>
      </c>
      <c r="F141" s="24">
        <v>87.0</v>
      </c>
      <c r="G141" s="24">
        <f t="shared" si="1"/>
        <v>42</v>
      </c>
      <c r="H141" s="24">
        <f t="shared" si="2"/>
        <v>8.4</v>
      </c>
      <c r="I141" s="48" t="s">
        <v>85</v>
      </c>
      <c r="J141" s="48" t="s">
        <v>86</v>
      </c>
      <c r="K141" s="29" t="s">
        <v>100</v>
      </c>
    </row>
    <row r="142">
      <c r="A142" s="46" t="s">
        <v>109</v>
      </c>
      <c r="B142" s="47">
        <v>1141.0</v>
      </c>
      <c r="C142" s="29">
        <v>9212.0</v>
      </c>
      <c r="D142" s="29" t="s">
        <v>97</v>
      </c>
      <c r="E142" s="24">
        <v>4.0</v>
      </c>
      <c r="F142" s="24">
        <v>7.0</v>
      </c>
      <c r="G142" s="24">
        <f t="shared" si="1"/>
        <v>3</v>
      </c>
      <c r="H142" s="24">
        <f t="shared" si="2"/>
        <v>0.3</v>
      </c>
      <c r="I142" s="48" t="s">
        <v>85</v>
      </c>
      <c r="J142" s="48" t="s">
        <v>86</v>
      </c>
      <c r="K142" s="29" t="s">
        <v>90</v>
      </c>
    </row>
    <row r="143">
      <c r="A143" s="46" t="s">
        <v>110</v>
      </c>
      <c r="B143" s="47">
        <v>1142.0</v>
      </c>
      <c r="C143" s="29">
        <v>2242.0</v>
      </c>
      <c r="D143" s="29" t="s">
        <v>99</v>
      </c>
      <c r="E143" s="24">
        <v>60.0</v>
      </c>
      <c r="F143" s="24">
        <v>124.0</v>
      </c>
      <c r="G143" s="24">
        <f t="shared" si="1"/>
        <v>64</v>
      </c>
      <c r="H143" s="24">
        <f t="shared" si="2"/>
        <v>12.8</v>
      </c>
      <c r="I143" s="48" t="s">
        <v>85</v>
      </c>
      <c r="J143" s="48" t="s">
        <v>86</v>
      </c>
      <c r="K143" s="29" t="s">
        <v>100</v>
      </c>
    </row>
    <row r="144">
      <c r="A144" s="46" t="s">
        <v>110</v>
      </c>
      <c r="B144" s="47">
        <v>1143.0</v>
      </c>
      <c r="C144" s="29">
        <v>9822.0</v>
      </c>
      <c r="D144" s="29" t="s">
        <v>80</v>
      </c>
      <c r="E144" s="24">
        <v>58.3</v>
      </c>
      <c r="F144" s="24">
        <v>98.4</v>
      </c>
      <c r="G144" s="24">
        <f t="shared" si="1"/>
        <v>40.1</v>
      </c>
      <c r="H144" s="24">
        <f t="shared" si="2"/>
        <v>8.02</v>
      </c>
      <c r="I144" s="48" t="s">
        <v>93</v>
      </c>
      <c r="J144" s="48" t="s">
        <v>94</v>
      </c>
      <c r="K144" s="29" t="s">
        <v>90</v>
      </c>
    </row>
    <row r="145">
      <c r="A145" s="46" t="s">
        <v>110</v>
      </c>
      <c r="B145" s="47">
        <v>1144.0</v>
      </c>
      <c r="C145" s="29">
        <v>2242.0</v>
      </c>
      <c r="D145" s="29" t="s">
        <v>99</v>
      </c>
      <c r="E145" s="24">
        <v>60.0</v>
      </c>
      <c r="F145" s="24">
        <v>124.0</v>
      </c>
      <c r="G145" s="24">
        <f t="shared" si="1"/>
        <v>64</v>
      </c>
      <c r="H145" s="24">
        <f t="shared" si="2"/>
        <v>12.8</v>
      </c>
      <c r="I145" s="48" t="s">
        <v>93</v>
      </c>
      <c r="J145" s="48" t="s">
        <v>94</v>
      </c>
      <c r="K145" s="29" t="s">
        <v>87</v>
      </c>
    </row>
    <row r="146">
      <c r="A146" s="46" t="s">
        <v>110</v>
      </c>
      <c r="B146" s="47">
        <v>1145.0</v>
      </c>
      <c r="C146" s="29">
        <v>4421.0</v>
      </c>
      <c r="D146" s="29" t="s">
        <v>96</v>
      </c>
      <c r="E146" s="24">
        <v>45.0</v>
      </c>
      <c r="F146" s="24">
        <v>87.0</v>
      </c>
      <c r="G146" s="24">
        <f t="shared" si="1"/>
        <v>42</v>
      </c>
      <c r="H146" s="24">
        <f t="shared" si="2"/>
        <v>8.4</v>
      </c>
      <c r="I146" s="48" t="s">
        <v>93</v>
      </c>
      <c r="J146" s="48" t="s">
        <v>94</v>
      </c>
      <c r="K146" s="29" t="s">
        <v>83</v>
      </c>
    </row>
    <row r="147">
      <c r="A147" s="46" t="s">
        <v>110</v>
      </c>
      <c r="B147" s="47">
        <v>1146.0</v>
      </c>
      <c r="C147" s="29">
        <v>8722.0</v>
      </c>
      <c r="D147" s="29" t="s">
        <v>91</v>
      </c>
      <c r="E147" s="24">
        <v>344.0</v>
      </c>
      <c r="F147" s="24">
        <v>502.0</v>
      </c>
      <c r="G147" s="24">
        <f t="shared" si="1"/>
        <v>158</v>
      </c>
      <c r="H147" s="24">
        <f t="shared" si="2"/>
        <v>31.6</v>
      </c>
      <c r="I147" s="48" t="s">
        <v>93</v>
      </c>
      <c r="J147" s="48" t="s">
        <v>94</v>
      </c>
      <c r="K147" s="29" t="s">
        <v>100</v>
      </c>
    </row>
    <row r="148">
      <c r="A148" s="46" t="s">
        <v>110</v>
      </c>
      <c r="B148" s="47">
        <v>1147.0</v>
      </c>
      <c r="C148" s="29">
        <v>9822.0</v>
      </c>
      <c r="D148" s="29" t="s">
        <v>80</v>
      </c>
      <c r="E148" s="24">
        <v>58.3</v>
      </c>
      <c r="F148" s="24">
        <v>98.4</v>
      </c>
      <c r="G148" s="24">
        <f t="shared" si="1"/>
        <v>40.1</v>
      </c>
      <c r="H148" s="24">
        <f t="shared" si="2"/>
        <v>8.02</v>
      </c>
      <c r="I148" s="48" t="s">
        <v>81</v>
      </c>
      <c r="J148" s="48" t="s">
        <v>82</v>
      </c>
      <c r="K148" s="29" t="s">
        <v>87</v>
      </c>
    </row>
    <row r="149">
      <c r="A149" s="46" t="s">
        <v>110</v>
      </c>
      <c r="B149" s="47">
        <v>1148.0</v>
      </c>
      <c r="C149" s="29">
        <v>9212.0</v>
      </c>
      <c r="D149" s="29" t="s">
        <v>97</v>
      </c>
      <c r="E149" s="24">
        <v>4.0</v>
      </c>
      <c r="F149" s="24">
        <v>7.0</v>
      </c>
      <c r="G149" s="24">
        <f t="shared" si="1"/>
        <v>3</v>
      </c>
      <c r="H149" s="24">
        <f t="shared" si="2"/>
        <v>0.3</v>
      </c>
      <c r="I149" s="48" t="s">
        <v>89</v>
      </c>
      <c r="J149" s="48" t="s">
        <v>38</v>
      </c>
      <c r="K149" s="29" t="s">
        <v>90</v>
      </c>
    </row>
    <row r="150">
      <c r="A150" s="46" t="s">
        <v>110</v>
      </c>
      <c r="B150" s="47">
        <v>1149.0</v>
      </c>
      <c r="C150" s="29">
        <v>8722.0</v>
      </c>
      <c r="D150" s="29" t="s">
        <v>91</v>
      </c>
      <c r="E150" s="24">
        <v>344.0</v>
      </c>
      <c r="F150" s="24">
        <v>502.0</v>
      </c>
      <c r="G150" s="24">
        <f t="shared" si="1"/>
        <v>158</v>
      </c>
      <c r="H150" s="24">
        <f t="shared" si="2"/>
        <v>31.6</v>
      </c>
      <c r="I150" s="48" t="s">
        <v>81</v>
      </c>
      <c r="J150" s="48" t="s">
        <v>82</v>
      </c>
      <c r="K150" s="29" t="s">
        <v>90</v>
      </c>
    </row>
    <row r="151">
      <c r="A151" s="46" t="s">
        <v>111</v>
      </c>
      <c r="B151" s="47">
        <v>1150.0</v>
      </c>
      <c r="C151" s="29">
        <v>2242.0</v>
      </c>
      <c r="D151" s="29" t="s">
        <v>99</v>
      </c>
      <c r="E151" s="24">
        <v>60.0</v>
      </c>
      <c r="F151" s="24">
        <v>124.0</v>
      </c>
      <c r="G151" s="24">
        <f t="shared" si="1"/>
        <v>64</v>
      </c>
      <c r="H151" s="24">
        <f t="shared" si="2"/>
        <v>12.8</v>
      </c>
      <c r="I151" s="48" t="s">
        <v>89</v>
      </c>
      <c r="J151" s="48" t="s">
        <v>38</v>
      </c>
      <c r="K151" s="29" t="s">
        <v>101</v>
      </c>
    </row>
    <row r="152">
      <c r="A152" s="46" t="s">
        <v>111</v>
      </c>
      <c r="B152" s="47">
        <v>1151.0</v>
      </c>
      <c r="C152" s="29">
        <v>2242.0</v>
      </c>
      <c r="D152" s="29" t="s">
        <v>99</v>
      </c>
      <c r="E152" s="24">
        <v>60.0</v>
      </c>
      <c r="F152" s="24">
        <v>124.0</v>
      </c>
      <c r="G152" s="24">
        <f t="shared" si="1"/>
        <v>64</v>
      </c>
      <c r="H152" s="24">
        <f t="shared" si="2"/>
        <v>12.8</v>
      </c>
      <c r="I152" s="48" t="s">
        <v>85</v>
      </c>
      <c r="J152" s="48" t="s">
        <v>86</v>
      </c>
      <c r="K152" s="29" t="s">
        <v>87</v>
      </c>
    </row>
    <row r="153">
      <c r="A153" s="46" t="s">
        <v>111</v>
      </c>
      <c r="B153" s="47">
        <v>1152.0</v>
      </c>
      <c r="C153" s="29">
        <v>4421.0</v>
      </c>
      <c r="D153" s="29" t="s">
        <v>96</v>
      </c>
      <c r="E153" s="24">
        <v>45.0</v>
      </c>
      <c r="F153" s="24">
        <v>87.0</v>
      </c>
      <c r="G153" s="24">
        <f t="shared" si="1"/>
        <v>42</v>
      </c>
      <c r="H153" s="24">
        <f t="shared" si="2"/>
        <v>8.4</v>
      </c>
      <c r="I153" s="48" t="s">
        <v>81</v>
      </c>
      <c r="J153" s="48" t="s">
        <v>82</v>
      </c>
      <c r="K153" s="29" t="s">
        <v>100</v>
      </c>
    </row>
    <row r="154">
      <c r="A154" s="46" t="s">
        <v>111</v>
      </c>
      <c r="B154" s="47">
        <v>1153.0</v>
      </c>
      <c r="C154" s="29">
        <v>8722.0</v>
      </c>
      <c r="D154" s="29" t="s">
        <v>91</v>
      </c>
      <c r="E154" s="24">
        <v>344.0</v>
      </c>
      <c r="F154" s="24">
        <v>502.0</v>
      </c>
      <c r="G154" s="24">
        <f t="shared" si="1"/>
        <v>158</v>
      </c>
      <c r="H154" s="24">
        <f t="shared" si="2"/>
        <v>31.6</v>
      </c>
      <c r="I154" s="48" t="s">
        <v>89</v>
      </c>
      <c r="J154" s="48" t="s">
        <v>38</v>
      </c>
      <c r="K154" s="29" t="s">
        <v>90</v>
      </c>
    </row>
    <row r="155">
      <c r="A155" s="46" t="s">
        <v>111</v>
      </c>
      <c r="B155" s="47">
        <v>1154.0</v>
      </c>
      <c r="C155" s="29">
        <v>9822.0</v>
      </c>
      <c r="D155" s="29" t="s">
        <v>80</v>
      </c>
      <c r="E155" s="24">
        <v>58.3</v>
      </c>
      <c r="F155" s="24">
        <v>98.4</v>
      </c>
      <c r="G155" s="24">
        <f t="shared" si="1"/>
        <v>40.1</v>
      </c>
      <c r="H155" s="24">
        <f t="shared" si="2"/>
        <v>8.02</v>
      </c>
      <c r="I155" s="48" t="s">
        <v>85</v>
      </c>
      <c r="J155" s="48" t="s">
        <v>86</v>
      </c>
      <c r="K155" s="29" t="s">
        <v>100</v>
      </c>
    </row>
    <row r="156">
      <c r="A156" s="46" t="s">
        <v>111</v>
      </c>
      <c r="B156" s="47">
        <v>1155.0</v>
      </c>
      <c r="C156" s="29">
        <v>4421.0</v>
      </c>
      <c r="D156" s="29" t="s">
        <v>96</v>
      </c>
      <c r="E156" s="24">
        <v>45.0</v>
      </c>
      <c r="F156" s="24">
        <v>87.0</v>
      </c>
      <c r="G156" s="24">
        <f t="shared" si="1"/>
        <v>42</v>
      </c>
      <c r="H156" s="24">
        <f t="shared" si="2"/>
        <v>8.4</v>
      </c>
      <c r="I156" s="48" t="s">
        <v>89</v>
      </c>
      <c r="J156" s="48" t="s">
        <v>38</v>
      </c>
      <c r="K156" s="29" t="s">
        <v>90</v>
      </c>
    </row>
    <row r="157">
      <c r="A157" s="46" t="s">
        <v>111</v>
      </c>
      <c r="B157" s="47">
        <v>1156.0</v>
      </c>
      <c r="C157" s="29">
        <v>2242.0</v>
      </c>
      <c r="D157" s="29" t="s">
        <v>99</v>
      </c>
      <c r="E157" s="24">
        <v>60.0</v>
      </c>
      <c r="F157" s="24">
        <v>124.0</v>
      </c>
      <c r="G157" s="24">
        <f t="shared" si="1"/>
        <v>64</v>
      </c>
      <c r="H157" s="24">
        <f t="shared" si="2"/>
        <v>12.8</v>
      </c>
      <c r="I157" s="48" t="s">
        <v>89</v>
      </c>
      <c r="J157" s="48" t="s">
        <v>38</v>
      </c>
      <c r="K157" s="29" t="s">
        <v>87</v>
      </c>
    </row>
    <row r="158">
      <c r="A158" s="46" t="s">
        <v>111</v>
      </c>
      <c r="B158" s="47">
        <v>1157.0</v>
      </c>
      <c r="C158" s="29">
        <v>9212.0</v>
      </c>
      <c r="D158" s="29" t="s">
        <v>97</v>
      </c>
      <c r="E158" s="24">
        <v>4.0</v>
      </c>
      <c r="F158" s="24">
        <v>7.0</v>
      </c>
      <c r="G158" s="24">
        <f t="shared" si="1"/>
        <v>3</v>
      </c>
      <c r="H158" s="24">
        <f t="shared" si="2"/>
        <v>0.3</v>
      </c>
      <c r="I158" s="48" t="s">
        <v>89</v>
      </c>
      <c r="J158" s="48" t="s">
        <v>38</v>
      </c>
      <c r="K158" s="29" t="s">
        <v>83</v>
      </c>
    </row>
    <row r="159">
      <c r="A159" s="46" t="s">
        <v>112</v>
      </c>
      <c r="B159" s="47">
        <v>1158.0</v>
      </c>
      <c r="C159" s="29">
        <v>8722.0</v>
      </c>
      <c r="D159" s="29" t="s">
        <v>91</v>
      </c>
      <c r="E159" s="24">
        <v>344.0</v>
      </c>
      <c r="F159" s="24">
        <v>502.0</v>
      </c>
      <c r="G159" s="24">
        <f t="shared" si="1"/>
        <v>158</v>
      </c>
      <c r="H159" s="24">
        <f t="shared" si="2"/>
        <v>31.6</v>
      </c>
      <c r="I159" s="48" t="s">
        <v>81</v>
      </c>
      <c r="J159" s="48" t="s">
        <v>82</v>
      </c>
      <c r="K159" s="29" t="s">
        <v>100</v>
      </c>
    </row>
    <row r="160">
      <c r="A160" s="46" t="s">
        <v>112</v>
      </c>
      <c r="B160" s="47">
        <v>1159.0</v>
      </c>
      <c r="C160" s="29">
        <v>6622.0</v>
      </c>
      <c r="D160" s="29" t="s">
        <v>104</v>
      </c>
      <c r="E160" s="24">
        <v>42.0</v>
      </c>
      <c r="F160" s="24">
        <v>77.0</v>
      </c>
      <c r="G160" s="24">
        <f t="shared" si="1"/>
        <v>35</v>
      </c>
      <c r="H160" s="24">
        <f t="shared" si="2"/>
        <v>7</v>
      </c>
      <c r="I160" s="48" t="s">
        <v>89</v>
      </c>
      <c r="J160" s="48" t="s">
        <v>38</v>
      </c>
      <c r="K160" s="29" t="s">
        <v>87</v>
      </c>
    </row>
    <row r="161">
      <c r="A161" s="46" t="s">
        <v>112</v>
      </c>
      <c r="B161" s="47">
        <v>1160.0</v>
      </c>
      <c r="C161" s="29">
        <v>9822.0</v>
      </c>
      <c r="D161" s="29" t="s">
        <v>80</v>
      </c>
      <c r="E161" s="24">
        <v>58.3</v>
      </c>
      <c r="F161" s="24">
        <v>98.4</v>
      </c>
      <c r="G161" s="24">
        <f t="shared" si="1"/>
        <v>40.1</v>
      </c>
      <c r="H161" s="24">
        <f t="shared" si="2"/>
        <v>8.02</v>
      </c>
      <c r="I161" s="48" t="s">
        <v>93</v>
      </c>
      <c r="J161" s="48" t="s">
        <v>94</v>
      </c>
      <c r="K161" s="29" t="s">
        <v>100</v>
      </c>
    </row>
    <row r="162">
      <c r="A162" s="46" t="s">
        <v>112</v>
      </c>
      <c r="B162" s="47">
        <v>1161.0</v>
      </c>
      <c r="C162" s="29">
        <v>4421.0</v>
      </c>
      <c r="D162" s="29" t="s">
        <v>96</v>
      </c>
      <c r="E162" s="24">
        <v>45.0</v>
      </c>
      <c r="F162" s="24">
        <v>87.0</v>
      </c>
      <c r="G162" s="24">
        <f t="shared" si="1"/>
        <v>42</v>
      </c>
      <c r="H162" s="24">
        <f t="shared" si="2"/>
        <v>8.4</v>
      </c>
      <c r="I162" s="48" t="s">
        <v>85</v>
      </c>
      <c r="J162" s="48" t="s">
        <v>86</v>
      </c>
      <c r="K162" s="29" t="s">
        <v>87</v>
      </c>
    </row>
    <row r="163">
      <c r="A163" s="46" t="s">
        <v>112</v>
      </c>
      <c r="B163" s="47">
        <v>1162.0</v>
      </c>
      <c r="C163" s="29">
        <v>9212.0</v>
      </c>
      <c r="D163" s="29" t="s">
        <v>97</v>
      </c>
      <c r="E163" s="24">
        <v>4.0</v>
      </c>
      <c r="F163" s="24">
        <v>7.0</v>
      </c>
      <c r="G163" s="24">
        <f t="shared" si="1"/>
        <v>3</v>
      </c>
      <c r="H163" s="24">
        <f t="shared" si="2"/>
        <v>0.3</v>
      </c>
      <c r="I163" s="48" t="s">
        <v>81</v>
      </c>
      <c r="J163" s="48" t="s">
        <v>82</v>
      </c>
      <c r="K163" s="29" t="s">
        <v>90</v>
      </c>
    </row>
    <row r="164">
      <c r="A164" s="46" t="s">
        <v>112</v>
      </c>
      <c r="B164" s="47">
        <v>1163.0</v>
      </c>
      <c r="C164" s="29">
        <v>9212.0</v>
      </c>
      <c r="D164" s="29" t="s">
        <v>97</v>
      </c>
      <c r="E164" s="24">
        <v>4.0</v>
      </c>
      <c r="F164" s="24">
        <v>7.0</v>
      </c>
      <c r="G164" s="24">
        <f t="shared" si="1"/>
        <v>3</v>
      </c>
      <c r="H164" s="24">
        <f t="shared" si="2"/>
        <v>0.3</v>
      </c>
      <c r="I164" s="48" t="s">
        <v>89</v>
      </c>
      <c r="J164" s="48" t="s">
        <v>38</v>
      </c>
      <c r="K164" s="29" t="s">
        <v>87</v>
      </c>
    </row>
    <row r="165">
      <c r="A165" s="46" t="s">
        <v>112</v>
      </c>
      <c r="B165" s="47">
        <v>1164.0</v>
      </c>
      <c r="C165" s="29">
        <v>9822.0</v>
      </c>
      <c r="D165" s="29" t="s">
        <v>80</v>
      </c>
      <c r="E165" s="24">
        <v>58.3</v>
      </c>
      <c r="F165" s="24">
        <v>98.4</v>
      </c>
      <c r="G165" s="24">
        <f t="shared" si="1"/>
        <v>40.1</v>
      </c>
      <c r="H165" s="24">
        <f t="shared" si="2"/>
        <v>8.02</v>
      </c>
      <c r="I165" s="48" t="s">
        <v>89</v>
      </c>
      <c r="J165" s="48" t="s">
        <v>38</v>
      </c>
      <c r="K165" s="29" t="s">
        <v>90</v>
      </c>
    </row>
    <row r="166">
      <c r="A166" s="46" t="s">
        <v>112</v>
      </c>
      <c r="B166" s="47">
        <v>1165.0</v>
      </c>
      <c r="C166" s="29">
        <v>9822.0</v>
      </c>
      <c r="D166" s="29" t="s">
        <v>80</v>
      </c>
      <c r="E166" s="24">
        <v>58.3</v>
      </c>
      <c r="F166" s="24">
        <v>98.4</v>
      </c>
      <c r="G166" s="24">
        <f t="shared" si="1"/>
        <v>40.1</v>
      </c>
      <c r="H166" s="24">
        <f t="shared" si="2"/>
        <v>8.02</v>
      </c>
      <c r="I166" s="48" t="s">
        <v>89</v>
      </c>
      <c r="J166" s="48" t="s">
        <v>38</v>
      </c>
      <c r="K166" s="29" t="s">
        <v>90</v>
      </c>
    </row>
    <row r="167">
      <c r="A167" s="46" t="s">
        <v>112</v>
      </c>
      <c r="B167" s="47">
        <v>1166.0</v>
      </c>
      <c r="C167" s="29">
        <v>8722.0</v>
      </c>
      <c r="D167" s="29" t="s">
        <v>91</v>
      </c>
      <c r="E167" s="24">
        <v>344.0</v>
      </c>
      <c r="F167" s="24">
        <v>502.0</v>
      </c>
      <c r="G167" s="24">
        <f t="shared" si="1"/>
        <v>158</v>
      </c>
      <c r="H167" s="24">
        <f t="shared" si="2"/>
        <v>31.6</v>
      </c>
      <c r="I167" s="48" t="s">
        <v>89</v>
      </c>
      <c r="J167" s="48" t="s">
        <v>38</v>
      </c>
      <c r="K167" s="29" t="s">
        <v>100</v>
      </c>
    </row>
    <row r="168">
      <c r="A168" s="46" t="s">
        <v>113</v>
      </c>
      <c r="B168" s="47">
        <v>1167.0</v>
      </c>
      <c r="C168" s="29">
        <v>2242.0</v>
      </c>
      <c r="D168" s="29" t="s">
        <v>99</v>
      </c>
      <c r="E168" s="24">
        <v>60.0</v>
      </c>
      <c r="F168" s="24">
        <v>124.0</v>
      </c>
      <c r="G168" s="24">
        <f t="shared" si="1"/>
        <v>64</v>
      </c>
      <c r="H168" s="24">
        <f t="shared" si="2"/>
        <v>12.8</v>
      </c>
      <c r="I168" s="48" t="s">
        <v>89</v>
      </c>
      <c r="J168" s="48" t="s">
        <v>38</v>
      </c>
      <c r="K168" s="29" t="s">
        <v>83</v>
      </c>
    </row>
    <row r="169">
      <c r="A169" s="46" t="s">
        <v>113</v>
      </c>
      <c r="B169" s="47">
        <v>1168.0</v>
      </c>
      <c r="C169" s="29">
        <v>9822.0</v>
      </c>
      <c r="D169" s="29" t="s">
        <v>80</v>
      </c>
      <c r="E169" s="24">
        <v>58.3</v>
      </c>
      <c r="F169" s="24">
        <v>98.4</v>
      </c>
      <c r="G169" s="24">
        <f t="shared" si="1"/>
        <v>40.1</v>
      </c>
      <c r="H169" s="24">
        <f t="shared" si="2"/>
        <v>8.02</v>
      </c>
      <c r="I169" s="48" t="s">
        <v>89</v>
      </c>
      <c r="J169" s="48" t="s">
        <v>38</v>
      </c>
      <c r="K169" s="29" t="s">
        <v>87</v>
      </c>
    </row>
    <row r="170">
      <c r="A170" s="46" t="s">
        <v>113</v>
      </c>
      <c r="B170" s="47">
        <v>1169.0</v>
      </c>
      <c r="C170" s="29">
        <v>8722.0</v>
      </c>
      <c r="D170" s="29" t="s">
        <v>91</v>
      </c>
      <c r="E170" s="24">
        <v>344.0</v>
      </c>
      <c r="F170" s="24">
        <v>502.0</v>
      </c>
      <c r="G170" s="24">
        <f t="shared" si="1"/>
        <v>158</v>
      </c>
      <c r="H170" s="24">
        <f t="shared" si="2"/>
        <v>31.6</v>
      </c>
      <c r="I170" s="48" t="s">
        <v>89</v>
      </c>
      <c r="J170" s="48" t="s">
        <v>38</v>
      </c>
      <c r="K170" s="29" t="s">
        <v>101</v>
      </c>
    </row>
    <row r="171">
      <c r="A171" s="46" t="s">
        <v>113</v>
      </c>
      <c r="B171" s="47">
        <v>1170.0</v>
      </c>
      <c r="C171" s="29">
        <v>4421.0</v>
      </c>
      <c r="D171" s="29" t="s">
        <v>96</v>
      </c>
      <c r="E171" s="24">
        <v>45.0</v>
      </c>
      <c r="F171" s="24">
        <v>87.0</v>
      </c>
      <c r="G171" s="24">
        <f t="shared" si="1"/>
        <v>42</v>
      </c>
      <c r="H171" s="24">
        <f t="shared" si="2"/>
        <v>8.4</v>
      </c>
      <c r="I171" s="48" t="s">
        <v>81</v>
      </c>
      <c r="J171" s="48" t="s">
        <v>82</v>
      </c>
      <c r="K171" s="29" t="s">
        <v>87</v>
      </c>
    </row>
    <row r="172">
      <c r="A172" s="46" t="s">
        <v>113</v>
      </c>
      <c r="B172" s="47">
        <v>1171.0</v>
      </c>
      <c r="C172" s="29">
        <v>4421.0</v>
      </c>
      <c r="D172" s="29" t="s">
        <v>96</v>
      </c>
      <c r="E172" s="24">
        <v>45.0</v>
      </c>
      <c r="F172" s="24">
        <v>87.0</v>
      </c>
      <c r="G172" s="24">
        <f t="shared" si="1"/>
        <v>42</v>
      </c>
      <c r="H172" s="24">
        <f t="shared" si="2"/>
        <v>8.4</v>
      </c>
      <c r="I172" s="48" t="s">
        <v>85</v>
      </c>
      <c r="J172" s="48" t="s">
        <v>86</v>
      </c>
      <c r="K172" s="29" t="s">
        <v>100</v>
      </c>
    </row>
    <row r="173">
      <c r="E173" s="24"/>
      <c r="F173" s="24"/>
    </row>
    <row r="174">
      <c r="A174" s="49"/>
      <c r="B174" s="50"/>
      <c r="C174" s="50"/>
      <c r="D174" s="50"/>
      <c r="E174" s="50"/>
      <c r="F174" s="51"/>
      <c r="G174" s="52" t="s">
        <v>74</v>
      </c>
      <c r="H174" s="50"/>
      <c r="I174" s="50"/>
      <c r="J174" s="50"/>
      <c r="K174" s="51"/>
    </row>
    <row r="175">
      <c r="A175" s="53" t="s">
        <v>114</v>
      </c>
      <c r="B175" s="50"/>
      <c r="C175" s="50"/>
      <c r="D175" s="50"/>
      <c r="E175" s="50"/>
      <c r="F175" s="51"/>
      <c r="G175" s="54">
        <f>SUM(F2:F172)</f>
        <v>17110.6</v>
      </c>
      <c r="H175" s="50"/>
      <c r="I175" s="50"/>
      <c r="J175" s="50"/>
      <c r="K175" s="51"/>
    </row>
    <row r="176">
      <c r="A176" s="55" t="s">
        <v>115</v>
      </c>
      <c r="B176" s="50"/>
      <c r="C176" s="50"/>
      <c r="D176" s="50"/>
      <c r="E176" s="50"/>
      <c r="F176" s="51"/>
      <c r="G176" s="54">
        <f>SUMIF(F2:F172,"&gt;50")</f>
        <v>16088.4</v>
      </c>
      <c r="H176" s="50"/>
      <c r="I176" s="50"/>
      <c r="J176" s="50"/>
      <c r="K176" s="51"/>
    </row>
    <row r="177">
      <c r="A177" s="55" t="s">
        <v>116</v>
      </c>
      <c r="B177" s="50"/>
      <c r="C177" s="50"/>
      <c r="D177" s="50"/>
      <c r="E177" s="50"/>
      <c r="F177" s="51"/>
      <c r="G177" s="54">
        <f>SUMIF(F2:F172,"&lt;=50")</f>
        <v>1022.2</v>
      </c>
      <c r="H177" s="50"/>
      <c r="I177" s="50"/>
      <c r="J177" s="50"/>
      <c r="K177" s="51"/>
    </row>
    <row r="178">
      <c r="E178" s="24"/>
      <c r="F178" s="24"/>
    </row>
    <row r="179">
      <c r="E179" s="24"/>
      <c r="F179" s="24"/>
    </row>
    <row r="180">
      <c r="E180" s="24"/>
      <c r="F180" s="24"/>
    </row>
    <row r="181">
      <c r="E181" s="24"/>
      <c r="F181" s="24"/>
    </row>
    <row r="182">
      <c r="E182" s="24"/>
      <c r="F182" s="24"/>
    </row>
    <row r="183">
      <c r="E183" s="24"/>
      <c r="F183" s="24"/>
    </row>
    <row r="184">
      <c r="E184" s="24"/>
      <c r="F184" s="24"/>
    </row>
    <row r="185">
      <c r="E185" s="24"/>
      <c r="F185" s="24"/>
    </row>
    <row r="186">
      <c r="E186" s="24"/>
      <c r="F186" s="24"/>
    </row>
    <row r="187">
      <c r="E187" s="24"/>
      <c r="F187" s="24"/>
    </row>
    <row r="188">
      <c r="E188" s="24"/>
      <c r="F188" s="24"/>
    </row>
    <row r="189">
      <c r="E189" s="24"/>
      <c r="F189" s="24"/>
    </row>
    <row r="190">
      <c r="E190" s="24"/>
      <c r="F190" s="24"/>
    </row>
    <row r="191">
      <c r="E191" s="24"/>
      <c r="F191" s="24"/>
    </row>
    <row r="192">
      <c r="E192" s="24"/>
      <c r="F192" s="24"/>
    </row>
    <row r="193">
      <c r="E193" s="24"/>
      <c r="F193" s="24"/>
    </row>
    <row r="194">
      <c r="E194" s="24"/>
      <c r="F194" s="24"/>
    </row>
    <row r="195">
      <c r="E195" s="24"/>
      <c r="F195" s="24"/>
    </row>
    <row r="196">
      <c r="E196" s="24"/>
      <c r="F196" s="24"/>
    </row>
    <row r="197">
      <c r="E197" s="24"/>
      <c r="F197" s="24"/>
    </row>
    <row r="198">
      <c r="E198" s="24"/>
      <c r="F198" s="24"/>
    </row>
    <row r="199">
      <c r="E199" s="24"/>
      <c r="F199" s="24"/>
    </row>
    <row r="200">
      <c r="E200" s="24"/>
      <c r="F200" s="24"/>
    </row>
    <row r="201">
      <c r="E201" s="24"/>
      <c r="F201" s="24"/>
    </row>
    <row r="202">
      <c r="E202" s="24"/>
      <c r="F202" s="24"/>
    </row>
    <row r="203">
      <c r="E203" s="24"/>
      <c r="F203" s="24"/>
    </row>
    <row r="204">
      <c r="E204" s="24"/>
      <c r="F204" s="24"/>
    </row>
    <row r="205">
      <c r="E205" s="24"/>
      <c r="F205" s="24"/>
    </row>
    <row r="206">
      <c r="E206" s="24"/>
      <c r="F206" s="24"/>
    </row>
    <row r="207">
      <c r="E207" s="24"/>
      <c r="F207" s="24"/>
    </row>
    <row r="208">
      <c r="E208" s="24"/>
      <c r="F208" s="24"/>
    </row>
    <row r="209">
      <c r="E209" s="24"/>
      <c r="F209" s="24"/>
    </row>
    <row r="210">
      <c r="E210" s="24"/>
      <c r="F210" s="24"/>
    </row>
    <row r="211">
      <c r="E211" s="24"/>
      <c r="F211" s="24"/>
    </row>
    <row r="212">
      <c r="E212" s="24"/>
      <c r="F212" s="24"/>
    </row>
    <row r="213">
      <c r="E213" s="24"/>
      <c r="F213" s="24"/>
    </row>
    <row r="214">
      <c r="E214" s="24"/>
      <c r="F214" s="24"/>
    </row>
    <row r="215">
      <c r="E215" s="24"/>
      <c r="F215" s="24"/>
    </row>
    <row r="216">
      <c r="E216" s="24"/>
      <c r="F216" s="24"/>
    </row>
    <row r="217">
      <c r="E217" s="24"/>
      <c r="F217" s="24"/>
    </row>
    <row r="218">
      <c r="E218" s="24"/>
      <c r="F218" s="24"/>
    </row>
    <row r="219">
      <c r="E219" s="24"/>
      <c r="F219" s="24"/>
    </row>
    <row r="220">
      <c r="E220" s="24"/>
      <c r="F220" s="24"/>
    </row>
    <row r="221">
      <c r="E221" s="24"/>
      <c r="F221" s="24"/>
    </row>
    <row r="222">
      <c r="E222" s="24"/>
      <c r="F222" s="24"/>
    </row>
    <row r="223">
      <c r="E223" s="24"/>
      <c r="F223" s="24"/>
    </row>
    <row r="224">
      <c r="E224" s="24"/>
      <c r="F224" s="24"/>
    </row>
    <row r="225">
      <c r="E225" s="24"/>
      <c r="F225" s="24"/>
    </row>
    <row r="226">
      <c r="E226" s="24"/>
      <c r="F226" s="24"/>
    </row>
    <row r="227">
      <c r="E227" s="24"/>
      <c r="F227" s="24"/>
    </row>
    <row r="228">
      <c r="E228" s="24"/>
      <c r="F228" s="24"/>
    </row>
    <row r="229">
      <c r="E229" s="24"/>
      <c r="F229" s="24"/>
    </row>
    <row r="230">
      <c r="E230" s="24"/>
      <c r="F230" s="24"/>
    </row>
    <row r="231">
      <c r="E231" s="24"/>
      <c r="F231" s="24"/>
    </row>
    <row r="232">
      <c r="E232" s="24"/>
      <c r="F232" s="24"/>
    </row>
    <row r="233">
      <c r="E233" s="24"/>
      <c r="F233" s="24"/>
    </row>
    <row r="234">
      <c r="E234" s="24"/>
      <c r="F234" s="24"/>
    </row>
    <row r="235">
      <c r="E235" s="24"/>
      <c r="F235" s="24"/>
    </row>
    <row r="236">
      <c r="E236" s="24"/>
      <c r="F236" s="24"/>
    </row>
    <row r="237">
      <c r="E237" s="24"/>
      <c r="F237" s="24"/>
    </row>
    <row r="238">
      <c r="E238" s="24"/>
      <c r="F238" s="24"/>
    </row>
    <row r="239">
      <c r="E239" s="24"/>
      <c r="F239" s="24"/>
    </row>
    <row r="240">
      <c r="E240" s="24"/>
      <c r="F240" s="24"/>
    </row>
    <row r="241">
      <c r="E241" s="24"/>
      <c r="F241" s="24"/>
    </row>
    <row r="242">
      <c r="E242" s="24"/>
      <c r="F242" s="24"/>
    </row>
    <row r="243">
      <c r="E243" s="24"/>
      <c r="F243" s="24"/>
    </row>
    <row r="244">
      <c r="E244" s="24"/>
      <c r="F244" s="24"/>
    </row>
    <row r="245">
      <c r="E245" s="24"/>
      <c r="F245" s="24"/>
    </row>
    <row r="246">
      <c r="E246" s="24"/>
      <c r="F246" s="24"/>
    </row>
    <row r="247">
      <c r="E247" s="24"/>
      <c r="F247" s="24"/>
    </row>
    <row r="248">
      <c r="E248" s="24"/>
      <c r="F248" s="24"/>
    </row>
    <row r="249">
      <c r="E249" s="24"/>
      <c r="F249" s="24"/>
    </row>
    <row r="250">
      <c r="E250" s="24"/>
      <c r="F250" s="24"/>
    </row>
    <row r="251">
      <c r="E251" s="24"/>
      <c r="F251" s="24"/>
    </row>
    <row r="252">
      <c r="E252" s="24"/>
      <c r="F252" s="24"/>
    </row>
    <row r="253">
      <c r="E253" s="24"/>
      <c r="F253" s="24"/>
    </row>
    <row r="254">
      <c r="E254" s="24"/>
      <c r="F254" s="24"/>
    </row>
    <row r="255">
      <c r="E255" s="24"/>
      <c r="F255" s="24"/>
    </row>
    <row r="256">
      <c r="E256" s="24"/>
      <c r="F256" s="24"/>
    </row>
    <row r="257">
      <c r="E257" s="24"/>
      <c r="F257" s="24"/>
    </row>
    <row r="258">
      <c r="E258" s="24"/>
      <c r="F258" s="24"/>
    </row>
    <row r="259">
      <c r="E259" s="24"/>
      <c r="F259" s="24"/>
    </row>
    <row r="260">
      <c r="E260" s="24"/>
      <c r="F260" s="24"/>
    </row>
    <row r="261">
      <c r="E261" s="24"/>
      <c r="F261" s="24"/>
    </row>
    <row r="262">
      <c r="E262" s="24"/>
      <c r="F262" s="24"/>
    </row>
    <row r="263">
      <c r="E263" s="24"/>
      <c r="F263" s="24"/>
    </row>
    <row r="264">
      <c r="E264" s="24"/>
      <c r="F264" s="24"/>
    </row>
    <row r="265">
      <c r="E265" s="24"/>
      <c r="F265" s="24"/>
    </row>
    <row r="266">
      <c r="E266" s="24"/>
      <c r="F266" s="24"/>
    </row>
    <row r="267">
      <c r="E267" s="24"/>
      <c r="F267" s="24"/>
    </row>
    <row r="268">
      <c r="E268" s="24"/>
      <c r="F268" s="24"/>
    </row>
    <row r="269">
      <c r="E269" s="24"/>
      <c r="F269" s="24"/>
    </row>
    <row r="270">
      <c r="E270" s="24"/>
      <c r="F270" s="24"/>
    </row>
    <row r="271">
      <c r="E271" s="24"/>
      <c r="F271" s="24"/>
    </row>
    <row r="272">
      <c r="E272" s="24"/>
      <c r="F272" s="24"/>
    </row>
    <row r="273">
      <c r="E273" s="24"/>
      <c r="F273" s="24"/>
    </row>
    <row r="274">
      <c r="E274" s="24"/>
      <c r="F274" s="24"/>
    </row>
    <row r="275">
      <c r="E275" s="24"/>
      <c r="F275" s="24"/>
    </row>
    <row r="276">
      <c r="E276" s="24"/>
      <c r="F276" s="24"/>
    </row>
    <row r="277">
      <c r="E277" s="24"/>
      <c r="F277" s="24"/>
    </row>
    <row r="278">
      <c r="E278" s="24"/>
      <c r="F278" s="24"/>
    </row>
    <row r="279">
      <c r="E279" s="24"/>
      <c r="F279" s="24"/>
    </row>
    <row r="280">
      <c r="E280" s="24"/>
      <c r="F280" s="24"/>
    </row>
    <row r="281">
      <c r="E281" s="24"/>
      <c r="F281" s="24"/>
    </row>
    <row r="282">
      <c r="E282" s="24"/>
      <c r="F282" s="24"/>
    </row>
    <row r="283">
      <c r="E283" s="24"/>
      <c r="F283" s="24"/>
    </row>
    <row r="284">
      <c r="E284" s="24"/>
      <c r="F284" s="24"/>
    </row>
    <row r="285">
      <c r="E285" s="24"/>
      <c r="F285" s="24"/>
    </row>
    <row r="286">
      <c r="E286" s="24"/>
      <c r="F286" s="24"/>
    </row>
    <row r="287">
      <c r="E287" s="24"/>
      <c r="F287" s="24"/>
    </row>
    <row r="288">
      <c r="E288" s="24"/>
      <c r="F288" s="24"/>
    </row>
    <row r="289">
      <c r="E289" s="24"/>
      <c r="F289" s="24"/>
    </row>
    <row r="290">
      <c r="E290" s="24"/>
      <c r="F290" s="24"/>
    </row>
    <row r="291">
      <c r="E291" s="24"/>
      <c r="F291" s="24"/>
    </row>
    <row r="292">
      <c r="E292" s="24"/>
      <c r="F292" s="24"/>
    </row>
    <row r="293">
      <c r="E293" s="24"/>
      <c r="F293" s="24"/>
    </row>
    <row r="294">
      <c r="E294" s="24"/>
      <c r="F294" s="24"/>
    </row>
    <row r="295">
      <c r="E295" s="24"/>
      <c r="F295" s="24"/>
    </row>
    <row r="296">
      <c r="E296" s="24"/>
      <c r="F296" s="24"/>
    </row>
    <row r="297">
      <c r="E297" s="24"/>
      <c r="F297" s="24"/>
    </row>
    <row r="298">
      <c r="E298" s="24"/>
      <c r="F298" s="24"/>
    </row>
    <row r="299">
      <c r="E299" s="24"/>
      <c r="F299" s="24"/>
    </row>
    <row r="300">
      <c r="E300" s="24"/>
      <c r="F300" s="24"/>
    </row>
    <row r="301">
      <c r="E301" s="24"/>
      <c r="F301" s="24"/>
    </row>
    <row r="302">
      <c r="E302" s="24"/>
      <c r="F302" s="24"/>
    </row>
    <row r="303">
      <c r="E303" s="24"/>
      <c r="F303" s="24"/>
    </row>
    <row r="304">
      <c r="E304" s="24"/>
      <c r="F304" s="24"/>
    </row>
    <row r="305">
      <c r="E305" s="24"/>
      <c r="F305" s="24"/>
    </row>
    <row r="306">
      <c r="E306" s="24"/>
      <c r="F306" s="24"/>
    </row>
    <row r="307">
      <c r="E307" s="24"/>
      <c r="F307" s="24"/>
    </row>
    <row r="308">
      <c r="E308" s="24"/>
      <c r="F308" s="24"/>
    </row>
    <row r="309">
      <c r="E309" s="24"/>
      <c r="F309" s="24"/>
    </row>
    <row r="310">
      <c r="E310" s="24"/>
      <c r="F310" s="24"/>
    </row>
    <row r="311">
      <c r="E311" s="24"/>
      <c r="F311" s="24"/>
    </row>
    <row r="312">
      <c r="E312" s="24"/>
      <c r="F312" s="24"/>
    </row>
    <row r="313">
      <c r="E313" s="24"/>
      <c r="F313" s="24"/>
    </row>
    <row r="314">
      <c r="E314" s="24"/>
      <c r="F314" s="24"/>
    </row>
    <row r="315">
      <c r="E315" s="24"/>
      <c r="F315" s="24"/>
    </row>
    <row r="316">
      <c r="E316" s="24"/>
      <c r="F316" s="24"/>
    </row>
    <row r="317">
      <c r="E317" s="24"/>
      <c r="F317" s="24"/>
    </row>
    <row r="318">
      <c r="E318" s="24"/>
      <c r="F318" s="24"/>
    </row>
    <row r="319">
      <c r="E319" s="24"/>
      <c r="F319" s="24"/>
    </row>
    <row r="320">
      <c r="E320" s="24"/>
      <c r="F320" s="24"/>
    </row>
    <row r="321">
      <c r="E321" s="24"/>
      <c r="F321" s="24"/>
    </row>
    <row r="322">
      <c r="E322" s="24"/>
      <c r="F322" s="24"/>
    </row>
    <row r="323">
      <c r="E323" s="24"/>
      <c r="F323" s="24"/>
    </row>
    <row r="324">
      <c r="E324" s="24"/>
      <c r="F324" s="24"/>
    </row>
    <row r="325">
      <c r="E325" s="24"/>
      <c r="F325" s="24"/>
    </row>
    <row r="326">
      <c r="E326" s="24"/>
      <c r="F326" s="24"/>
    </row>
    <row r="327">
      <c r="E327" s="24"/>
      <c r="F327" s="24"/>
    </row>
    <row r="328">
      <c r="E328" s="24"/>
      <c r="F328" s="24"/>
    </row>
    <row r="329">
      <c r="E329" s="24"/>
      <c r="F329" s="24"/>
    </row>
    <row r="330">
      <c r="E330" s="24"/>
      <c r="F330" s="24"/>
    </row>
    <row r="331">
      <c r="E331" s="24"/>
      <c r="F331" s="24"/>
    </row>
    <row r="332">
      <c r="E332" s="24"/>
      <c r="F332" s="24"/>
    </row>
    <row r="333">
      <c r="E333" s="24"/>
      <c r="F333" s="24"/>
    </row>
    <row r="334">
      <c r="E334" s="24"/>
      <c r="F334" s="24"/>
    </row>
    <row r="335">
      <c r="E335" s="24"/>
      <c r="F335" s="24"/>
    </row>
    <row r="336">
      <c r="E336" s="24"/>
      <c r="F336" s="24"/>
    </row>
    <row r="337">
      <c r="E337" s="24"/>
      <c r="F337" s="24"/>
    </row>
    <row r="338">
      <c r="E338" s="24"/>
      <c r="F338" s="24"/>
    </row>
    <row r="339">
      <c r="E339" s="24"/>
      <c r="F339" s="24"/>
    </row>
    <row r="340">
      <c r="E340" s="24"/>
      <c r="F340" s="24"/>
    </row>
    <row r="341">
      <c r="E341" s="24"/>
      <c r="F341" s="24"/>
    </row>
    <row r="342">
      <c r="E342" s="24"/>
      <c r="F342" s="24"/>
    </row>
    <row r="343">
      <c r="E343" s="24"/>
      <c r="F343" s="24"/>
    </row>
    <row r="344">
      <c r="E344" s="24"/>
      <c r="F344" s="24"/>
    </row>
    <row r="345">
      <c r="E345" s="24"/>
      <c r="F345" s="24"/>
    </row>
    <row r="346">
      <c r="E346" s="24"/>
      <c r="F346" s="24"/>
    </row>
    <row r="347">
      <c r="E347" s="24"/>
      <c r="F347" s="24"/>
    </row>
    <row r="348">
      <c r="E348" s="24"/>
      <c r="F348" s="24"/>
    </row>
    <row r="349">
      <c r="E349" s="24"/>
      <c r="F349" s="24"/>
    </row>
    <row r="350">
      <c r="E350" s="24"/>
      <c r="F350" s="24"/>
    </row>
    <row r="351">
      <c r="E351" s="24"/>
      <c r="F351" s="24"/>
    </row>
    <row r="352">
      <c r="E352" s="24"/>
      <c r="F352" s="24"/>
    </row>
    <row r="353">
      <c r="E353" s="24"/>
      <c r="F353" s="24"/>
    </row>
    <row r="354">
      <c r="E354" s="24"/>
      <c r="F354" s="24"/>
    </row>
    <row r="355">
      <c r="E355" s="24"/>
      <c r="F355" s="24"/>
    </row>
    <row r="356">
      <c r="E356" s="24"/>
      <c r="F356" s="24"/>
    </row>
    <row r="357">
      <c r="E357" s="24"/>
      <c r="F357" s="24"/>
    </row>
    <row r="358">
      <c r="E358" s="24"/>
      <c r="F358" s="24"/>
    </row>
    <row r="359">
      <c r="E359" s="24"/>
      <c r="F359" s="24"/>
    </row>
    <row r="360">
      <c r="E360" s="24"/>
      <c r="F360" s="24"/>
    </row>
    <row r="361">
      <c r="E361" s="24"/>
      <c r="F361" s="24"/>
    </row>
    <row r="362">
      <c r="E362" s="24"/>
      <c r="F362" s="24"/>
    </row>
    <row r="363">
      <c r="E363" s="24"/>
      <c r="F363" s="24"/>
    </row>
    <row r="364">
      <c r="E364" s="24"/>
      <c r="F364" s="24"/>
    </row>
    <row r="365">
      <c r="E365" s="24"/>
      <c r="F365" s="24"/>
    </row>
    <row r="366">
      <c r="E366" s="24"/>
      <c r="F366" s="24"/>
    </row>
    <row r="367">
      <c r="E367" s="24"/>
      <c r="F367" s="24"/>
    </row>
    <row r="368">
      <c r="E368" s="24"/>
      <c r="F368" s="24"/>
    </row>
    <row r="369">
      <c r="E369" s="24"/>
      <c r="F369" s="24"/>
    </row>
    <row r="370">
      <c r="E370" s="24"/>
      <c r="F370" s="24"/>
    </row>
    <row r="371">
      <c r="E371" s="24"/>
      <c r="F371" s="24"/>
    </row>
    <row r="372">
      <c r="E372" s="24"/>
      <c r="F372" s="24"/>
    </row>
    <row r="373">
      <c r="E373" s="24"/>
      <c r="F373" s="24"/>
    </row>
    <row r="374">
      <c r="E374" s="24"/>
      <c r="F374" s="24"/>
    </row>
    <row r="375">
      <c r="E375" s="24"/>
      <c r="F375" s="24"/>
    </row>
    <row r="376">
      <c r="E376" s="24"/>
      <c r="F376" s="24"/>
    </row>
    <row r="377">
      <c r="E377" s="24"/>
      <c r="F377" s="24"/>
    </row>
    <row r="378">
      <c r="E378" s="24"/>
      <c r="F378" s="24"/>
    </row>
    <row r="379">
      <c r="E379" s="24"/>
      <c r="F379" s="24"/>
    </row>
    <row r="380">
      <c r="E380" s="24"/>
      <c r="F380" s="24"/>
    </row>
    <row r="381">
      <c r="E381" s="24"/>
      <c r="F381" s="24"/>
    </row>
    <row r="382">
      <c r="E382" s="24"/>
      <c r="F382" s="24"/>
    </row>
    <row r="383">
      <c r="E383" s="24"/>
      <c r="F383" s="24"/>
    </row>
    <row r="384">
      <c r="E384" s="24"/>
      <c r="F384" s="24"/>
    </row>
    <row r="385">
      <c r="E385" s="24"/>
      <c r="F385" s="24"/>
    </row>
    <row r="386">
      <c r="E386" s="24"/>
      <c r="F386" s="24"/>
    </row>
    <row r="387">
      <c r="E387" s="24"/>
      <c r="F387" s="24"/>
    </row>
    <row r="388">
      <c r="E388" s="24"/>
      <c r="F388" s="24"/>
    </row>
    <row r="389">
      <c r="E389" s="24"/>
      <c r="F389" s="24"/>
    </row>
    <row r="390">
      <c r="E390" s="24"/>
      <c r="F390" s="24"/>
    </row>
    <row r="391">
      <c r="E391" s="24"/>
      <c r="F391" s="24"/>
    </row>
    <row r="392">
      <c r="E392" s="24"/>
      <c r="F392" s="24"/>
    </row>
    <row r="393">
      <c r="E393" s="24"/>
      <c r="F393" s="24"/>
    </row>
    <row r="394">
      <c r="E394" s="24"/>
      <c r="F394" s="24"/>
    </row>
    <row r="395">
      <c r="E395" s="24"/>
      <c r="F395" s="24"/>
    </row>
    <row r="396">
      <c r="E396" s="24"/>
      <c r="F396" s="24"/>
    </row>
    <row r="397">
      <c r="E397" s="24"/>
      <c r="F397" s="24"/>
    </row>
    <row r="398">
      <c r="E398" s="24"/>
      <c r="F398" s="24"/>
    </row>
    <row r="399">
      <c r="E399" s="24"/>
      <c r="F399" s="24"/>
    </row>
    <row r="400">
      <c r="E400" s="24"/>
      <c r="F400" s="24"/>
    </row>
    <row r="401">
      <c r="E401" s="24"/>
      <c r="F401" s="24"/>
    </row>
    <row r="402">
      <c r="E402" s="24"/>
      <c r="F402" s="24"/>
    </row>
    <row r="403">
      <c r="E403" s="24"/>
      <c r="F403" s="24"/>
    </row>
    <row r="404">
      <c r="E404" s="24"/>
      <c r="F404" s="24"/>
    </row>
    <row r="405">
      <c r="E405" s="24"/>
      <c r="F405" s="24"/>
    </row>
    <row r="406">
      <c r="E406" s="24"/>
      <c r="F406" s="24"/>
    </row>
    <row r="407">
      <c r="E407" s="24"/>
      <c r="F407" s="24"/>
    </row>
    <row r="408">
      <c r="E408" s="24"/>
      <c r="F408" s="24"/>
    </row>
    <row r="409">
      <c r="E409" s="24"/>
      <c r="F409" s="24"/>
    </row>
    <row r="410">
      <c r="E410" s="24"/>
      <c r="F410" s="24"/>
    </row>
    <row r="411">
      <c r="E411" s="24"/>
      <c r="F411" s="24"/>
    </row>
    <row r="412">
      <c r="E412" s="24"/>
      <c r="F412" s="24"/>
    </row>
    <row r="413">
      <c r="E413" s="24"/>
      <c r="F413" s="24"/>
    </row>
    <row r="414">
      <c r="E414" s="24"/>
      <c r="F414" s="24"/>
    </row>
    <row r="415">
      <c r="E415" s="24"/>
      <c r="F415" s="24"/>
    </row>
    <row r="416">
      <c r="E416" s="24"/>
      <c r="F416" s="24"/>
    </row>
    <row r="417">
      <c r="E417" s="24"/>
      <c r="F417" s="24"/>
    </row>
    <row r="418">
      <c r="E418" s="24"/>
      <c r="F418" s="24"/>
    </row>
    <row r="419">
      <c r="E419" s="24"/>
      <c r="F419" s="24"/>
    </row>
    <row r="420">
      <c r="E420" s="24"/>
      <c r="F420" s="24"/>
    </row>
    <row r="421">
      <c r="E421" s="24"/>
      <c r="F421" s="24"/>
    </row>
    <row r="422">
      <c r="E422" s="24"/>
      <c r="F422" s="24"/>
    </row>
    <row r="423">
      <c r="E423" s="24"/>
      <c r="F423" s="24"/>
    </row>
    <row r="424">
      <c r="E424" s="24"/>
      <c r="F424" s="24"/>
    </row>
    <row r="425">
      <c r="E425" s="24"/>
      <c r="F425" s="24"/>
    </row>
    <row r="426">
      <c r="E426" s="24"/>
      <c r="F426" s="24"/>
    </row>
    <row r="427">
      <c r="E427" s="24"/>
      <c r="F427" s="24"/>
    </row>
    <row r="428">
      <c r="E428" s="24"/>
      <c r="F428" s="24"/>
    </row>
    <row r="429">
      <c r="E429" s="24"/>
      <c r="F429" s="24"/>
    </row>
    <row r="430">
      <c r="E430" s="24"/>
      <c r="F430" s="24"/>
    </row>
    <row r="431">
      <c r="E431" s="24"/>
      <c r="F431" s="24"/>
    </row>
    <row r="432">
      <c r="E432" s="24"/>
      <c r="F432" s="24"/>
    </row>
    <row r="433">
      <c r="E433" s="24"/>
      <c r="F433" s="24"/>
    </row>
    <row r="434">
      <c r="E434" s="24"/>
      <c r="F434" s="24"/>
    </row>
    <row r="435">
      <c r="E435" s="24"/>
      <c r="F435" s="24"/>
    </row>
    <row r="436">
      <c r="E436" s="24"/>
      <c r="F436" s="24"/>
    </row>
    <row r="437">
      <c r="E437" s="24"/>
      <c r="F437" s="24"/>
    </row>
    <row r="438">
      <c r="E438" s="24"/>
      <c r="F438" s="24"/>
    </row>
    <row r="439">
      <c r="E439" s="24"/>
      <c r="F439" s="24"/>
    </row>
    <row r="440">
      <c r="E440" s="24"/>
      <c r="F440" s="24"/>
    </row>
    <row r="441">
      <c r="E441" s="24"/>
      <c r="F441" s="24"/>
    </row>
    <row r="442">
      <c r="E442" s="24"/>
      <c r="F442" s="24"/>
    </row>
    <row r="443">
      <c r="E443" s="24"/>
      <c r="F443" s="24"/>
    </row>
    <row r="444">
      <c r="E444" s="24"/>
      <c r="F444" s="24"/>
    </row>
    <row r="445">
      <c r="E445" s="24"/>
      <c r="F445" s="24"/>
    </row>
    <row r="446">
      <c r="E446" s="24"/>
      <c r="F446" s="24"/>
    </row>
    <row r="447">
      <c r="E447" s="24"/>
      <c r="F447" s="24"/>
    </row>
    <row r="448">
      <c r="E448" s="24"/>
      <c r="F448" s="24"/>
    </row>
    <row r="449">
      <c r="E449" s="24"/>
      <c r="F449" s="24"/>
    </row>
    <row r="450">
      <c r="E450" s="24"/>
      <c r="F450" s="24"/>
    </row>
    <row r="451">
      <c r="E451" s="24"/>
      <c r="F451" s="24"/>
    </row>
    <row r="452">
      <c r="E452" s="24"/>
      <c r="F452" s="24"/>
    </row>
    <row r="453">
      <c r="E453" s="24"/>
      <c r="F453" s="24"/>
    </row>
    <row r="454">
      <c r="E454" s="24"/>
      <c r="F454" s="24"/>
    </row>
    <row r="455">
      <c r="E455" s="24"/>
      <c r="F455" s="24"/>
    </row>
    <row r="456">
      <c r="E456" s="24"/>
      <c r="F456" s="24"/>
    </row>
    <row r="457">
      <c r="E457" s="24"/>
      <c r="F457" s="24"/>
    </row>
    <row r="458">
      <c r="E458" s="24"/>
      <c r="F458" s="24"/>
    </row>
    <row r="459">
      <c r="E459" s="24"/>
      <c r="F459" s="24"/>
    </row>
    <row r="460">
      <c r="E460" s="24"/>
      <c r="F460" s="24"/>
    </row>
    <row r="461">
      <c r="E461" s="24"/>
      <c r="F461" s="24"/>
    </row>
    <row r="462">
      <c r="E462" s="24"/>
      <c r="F462" s="24"/>
    </row>
    <row r="463">
      <c r="E463" s="24"/>
      <c r="F463" s="24"/>
    </row>
    <row r="464">
      <c r="E464" s="24"/>
      <c r="F464" s="24"/>
    </row>
    <row r="465">
      <c r="E465" s="24"/>
      <c r="F465" s="24"/>
    </row>
    <row r="466">
      <c r="E466" s="24"/>
      <c r="F466" s="24"/>
    </row>
    <row r="467">
      <c r="E467" s="24"/>
      <c r="F467" s="24"/>
    </row>
    <row r="468">
      <c r="E468" s="24"/>
      <c r="F468" s="24"/>
    </row>
    <row r="469">
      <c r="E469" s="24"/>
      <c r="F469" s="24"/>
    </row>
    <row r="470">
      <c r="E470" s="24"/>
      <c r="F470" s="24"/>
    </row>
    <row r="471">
      <c r="E471" s="24"/>
      <c r="F471" s="24"/>
    </row>
    <row r="472">
      <c r="E472" s="24"/>
      <c r="F472" s="24"/>
    </row>
    <row r="473">
      <c r="E473" s="24"/>
      <c r="F473" s="24"/>
    </row>
    <row r="474">
      <c r="E474" s="24"/>
      <c r="F474" s="24"/>
    </row>
    <row r="475">
      <c r="E475" s="24"/>
      <c r="F475" s="24"/>
    </row>
    <row r="476">
      <c r="E476" s="24"/>
      <c r="F476" s="24"/>
    </row>
    <row r="477">
      <c r="E477" s="24"/>
      <c r="F477" s="24"/>
    </row>
    <row r="478">
      <c r="E478" s="24"/>
      <c r="F478" s="24"/>
    </row>
    <row r="479">
      <c r="E479" s="24"/>
      <c r="F479" s="24"/>
    </row>
    <row r="480">
      <c r="E480" s="24"/>
      <c r="F480" s="24"/>
    </row>
    <row r="481">
      <c r="E481" s="24"/>
      <c r="F481" s="24"/>
    </row>
    <row r="482">
      <c r="E482" s="24"/>
      <c r="F482" s="24"/>
    </row>
    <row r="483">
      <c r="E483" s="24"/>
      <c r="F483" s="24"/>
    </row>
    <row r="484">
      <c r="E484" s="24"/>
      <c r="F484" s="24"/>
    </row>
    <row r="485">
      <c r="E485" s="24"/>
      <c r="F485" s="24"/>
    </row>
    <row r="486">
      <c r="E486" s="24"/>
      <c r="F486" s="24"/>
    </row>
    <row r="487">
      <c r="E487" s="24"/>
      <c r="F487" s="24"/>
    </row>
    <row r="488">
      <c r="E488" s="24"/>
      <c r="F488" s="24"/>
    </row>
    <row r="489">
      <c r="E489" s="24"/>
      <c r="F489" s="24"/>
    </row>
    <row r="490">
      <c r="E490" s="24"/>
      <c r="F490" s="24"/>
    </row>
    <row r="491">
      <c r="E491" s="24"/>
      <c r="F491" s="24"/>
    </row>
    <row r="492">
      <c r="E492" s="24"/>
      <c r="F492" s="24"/>
    </row>
    <row r="493">
      <c r="E493" s="24"/>
      <c r="F493" s="24"/>
    </row>
    <row r="494">
      <c r="E494" s="24"/>
      <c r="F494" s="24"/>
    </row>
    <row r="495">
      <c r="E495" s="24"/>
      <c r="F495" s="24"/>
    </row>
    <row r="496">
      <c r="E496" s="24"/>
      <c r="F496" s="24"/>
    </row>
    <row r="497">
      <c r="E497" s="24"/>
      <c r="F497" s="24"/>
    </row>
    <row r="498">
      <c r="E498" s="24"/>
      <c r="F498" s="24"/>
    </row>
    <row r="499">
      <c r="E499" s="24"/>
      <c r="F499" s="24"/>
    </row>
    <row r="500">
      <c r="E500" s="24"/>
      <c r="F500" s="24"/>
    </row>
    <row r="501">
      <c r="E501" s="24"/>
      <c r="F501" s="24"/>
    </row>
    <row r="502">
      <c r="E502" s="24"/>
      <c r="F502" s="24"/>
    </row>
    <row r="503">
      <c r="E503" s="24"/>
      <c r="F503" s="24"/>
    </row>
    <row r="504">
      <c r="E504" s="24"/>
      <c r="F504" s="24"/>
    </row>
    <row r="505">
      <c r="E505" s="24"/>
      <c r="F505" s="24"/>
    </row>
    <row r="506">
      <c r="E506" s="24"/>
      <c r="F506" s="24"/>
    </row>
    <row r="507">
      <c r="E507" s="24"/>
      <c r="F507" s="24"/>
    </row>
    <row r="508">
      <c r="E508" s="24"/>
      <c r="F508" s="24"/>
    </row>
    <row r="509">
      <c r="E509" s="24"/>
      <c r="F509" s="24"/>
    </row>
    <row r="510">
      <c r="E510" s="24"/>
      <c r="F510" s="24"/>
    </row>
    <row r="511">
      <c r="E511" s="24"/>
      <c r="F511" s="24"/>
    </row>
    <row r="512">
      <c r="E512" s="24"/>
      <c r="F512" s="24"/>
    </row>
    <row r="513">
      <c r="E513" s="24"/>
      <c r="F513" s="24"/>
    </row>
    <row r="514">
      <c r="E514" s="24"/>
      <c r="F514" s="24"/>
    </row>
    <row r="515">
      <c r="E515" s="24"/>
      <c r="F515" s="24"/>
    </row>
    <row r="516">
      <c r="E516" s="24"/>
      <c r="F516" s="24"/>
    </row>
    <row r="517">
      <c r="E517" s="24"/>
      <c r="F517" s="24"/>
    </row>
    <row r="518">
      <c r="E518" s="24"/>
      <c r="F518" s="24"/>
    </row>
    <row r="519">
      <c r="E519" s="24"/>
      <c r="F519" s="24"/>
    </row>
    <row r="520">
      <c r="E520" s="24"/>
      <c r="F520" s="24"/>
    </row>
    <row r="521">
      <c r="E521" s="24"/>
      <c r="F521" s="24"/>
    </row>
    <row r="522">
      <c r="E522" s="24"/>
      <c r="F522" s="24"/>
    </row>
    <row r="523">
      <c r="E523" s="24"/>
      <c r="F523" s="24"/>
    </row>
    <row r="524">
      <c r="E524" s="24"/>
      <c r="F524" s="24"/>
    </row>
    <row r="525">
      <c r="E525" s="24"/>
      <c r="F525" s="24"/>
    </row>
    <row r="526">
      <c r="E526" s="24"/>
      <c r="F526" s="24"/>
    </row>
    <row r="527">
      <c r="E527" s="24"/>
      <c r="F527" s="24"/>
    </row>
    <row r="528">
      <c r="E528" s="24"/>
      <c r="F528" s="24"/>
    </row>
    <row r="529">
      <c r="E529" s="24"/>
      <c r="F529" s="24"/>
    </row>
    <row r="530">
      <c r="E530" s="24"/>
      <c r="F530" s="24"/>
    </row>
    <row r="531">
      <c r="E531" s="24"/>
      <c r="F531" s="24"/>
    </row>
    <row r="532">
      <c r="E532" s="24"/>
      <c r="F532" s="24"/>
    </row>
    <row r="533">
      <c r="E533" s="24"/>
      <c r="F533" s="24"/>
    </row>
    <row r="534">
      <c r="E534" s="24"/>
      <c r="F534" s="24"/>
    </row>
    <row r="535">
      <c r="E535" s="24"/>
      <c r="F535" s="24"/>
    </row>
    <row r="536">
      <c r="E536" s="24"/>
      <c r="F536" s="24"/>
    </row>
    <row r="537">
      <c r="E537" s="24"/>
      <c r="F537" s="24"/>
    </row>
    <row r="538">
      <c r="E538" s="24"/>
      <c r="F538" s="24"/>
    </row>
    <row r="539">
      <c r="E539" s="24"/>
      <c r="F539" s="24"/>
    </row>
    <row r="540">
      <c r="E540" s="24"/>
      <c r="F540" s="24"/>
    </row>
    <row r="541">
      <c r="E541" s="24"/>
      <c r="F541" s="24"/>
    </row>
    <row r="542">
      <c r="E542" s="24"/>
      <c r="F542" s="24"/>
    </row>
    <row r="543">
      <c r="E543" s="24"/>
      <c r="F543" s="24"/>
    </row>
    <row r="544">
      <c r="E544" s="24"/>
      <c r="F544" s="24"/>
    </row>
    <row r="545">
      <c r="E545" s="24"/>
      <c r="F545" s="24"/>
    </row>
    <row r="546">
      <c r="E546" s="24"/>
      <c r="F546" s="24"/>
    </row>
    <row r="547">
      <c r="E547" s="24"/>
      <c r="F547" s="24"/>
    </row>
    <row r="548">
      <c r="E548" s="24"/>
      <c r="F548" s="24"/>
    </row>
    <row r="549">
      <c r="E549" s="24"/>
      <c r="F549" s="24"/>
    </row>
    <row r="550">
      <c r="E550" s="24"/>
      <c r="F550" s="24"/>
    </row>
    <row r="551">
      <c r="E551" s="24"/>
      <c r="F551" s="24"/>
    </row>
    <row r="552">
      <c r="E552" s="24"/>
      <c r="F552" s="24"/>
    </row>
    <row r="553">
      <c r="E553" s="24"/>
      <c r="F553" s="24"/>
    </row>
    <row r="554">
      <c r="E554" s="24"/>
      <c r="F554" s="24"/>
    </row>
    <row r="555">
      <c r="E555" s="24"/>
      <c r="F555" s="24"/>
    </row>
    <row r="556">
      <c r="E556" s="24"/>
      <c r="F556" s="24"/>
    </row>
    <row r="557">
      <c r="E557" s="24"/>
      <c r="F557" s="24"/>
    </row>
    <row r="558">
      <c r="E558" s="24"/>
      <c r="F558" s="24"/>
    </row>
    <row r="559">
      <c r="E559" s="24"/>
      <c r="F559" s="24"/>
    </row>
    <row r="560">
      <c r="E560" s="24"/>
      <c r="F560" s="24"/>
    </row>
    <row r="561">
      <c r="E561" s="24"/>
      <c r="F561" s="24"/>
    </row>
    <row r="562">
      <c r="E562" s="24"/>
      <c r="F562" s="24"/>
    </row>
    <row r="563">
      <c r="E563" s="24"/>
      <c r="F563" s="24"/>
    </row>
    <row r="564">
      <c r="E564" s="24"/>
      <c r="F564" s="24"/>
    </row>
    <row r="565">
      <c r="E565" s="24"/>
      <c r="F565" s="24"/>
    </row>
    <row r="566">
      <c r="E566" s="24"/>
      <c r="F566" s="24"/>
    </row>
    <row r="567">
      <c r="E567" s="24"/>
      <c r="F567" s="24"/>
    </row>
    <row r="568">
      <c r="E568" s="24"/>
      <c r="F568" s="24"/>
    </row>
    <row r="569">
      <c r="E569" s="24"/>
      <c r="F569" s="24"/>
    </row>
    <row r="570">
      <c r="E570" s="24"/>
      <c r="F570" s="24"/>
    </row>
    <row r="571">
      <c r="E571" s="24"/>
      <c r="F571" s="24"/>
    </row>
    <row r="572">
      <c r="E572" s="24"/>
      <c r="F572" s="24"/>
    </row>
    <row r="573">
      <c r="E573" s="24"/>
      <c r="F573" s="24"/>
    </row>
    <row r="574">
      <c r="E574" s="24"/>
      <c r="F574" s="24"/>
    </row>
    <row r="575">
      <c r="E575" s="24"/>
      <c r="F575" s="24"/>
    </row>
    <row r="576">
      <c r="E576" s="24"/>
      <c r="F576" s="24"/>
    </row>
    <row r="577">
      <c r="E577" s="24"/>
      <c r="F577" s="24"/>
    </row>
    <row r="578">
      <c r="E578" s="24"/>
      <c r="F578" s="24"/>
    </row>
    <row r="579">
      <c r="E579" s="24"/>
      <c r="F579" s="24"/>
    </row>
    <row r="580">
      <c r="E580" s="24"/>
      <c r="F580" s="24"/>
    </row>
    <row r="581">
      <c r="E581" s="24"/>
      <c r="F581" s="24"/>
    </row>
    <row r="582">
      <c r="E582" s="24"/>
      <c r="F582" s="24"/>
    </row>
    <row r="583">
      <c r="E583" s="24"/>
      <c r="F583" s="24"/>
    </row>
    <row r="584">
      <c r="E584" s="24"/>
      <c r="F584" s="24"/>
    </row>
    <row r="585">
      <c r="E585" s="24"/>
      <c r="F585" s="24"/>
    </row>
    <row r="586">
      <c r="E586" s="24"/>
      <c r="F586" s="24"/>
    </row>
    <row r="587">
      <c r="E587" s="24"/>
      <c r="F587" s="24"/>
    </row>
    <row r="588">
      <c r="E588" s="24"/>
      <c r="F588" s="24"/>
    </row>
    <row r="589">
      <c r="E589" s="24"/>
      <c r="F589" s="24"/>
    </row>
    <row r="590">
      <c r="E590" s="24"/>
      <c r="F590" s="24"/>
    </row>
    <row r="591">
      <c r="E591" s="24"/>
      <c r="F591" s="24"/>
    </row>
    <row r="592">
      <c r="E592" s="24"/>
      <c r="F592" s="24"/>
    </row>
    <row r="593">
      <c r="E593" s="24"/>
      <c r="F593" s="24"/>
    </row>
    <row r="594">
      <c r="E594" s="24"/>
      <c r="F594" s="24"/>
    </row>
    <row r="595">
      <c r="E595" s="24"/>
      <c r="F595" s="24"/>
    </row>
    <row r="596">
      <c r="E596" s="24"/>
      <c r="F596" s="24"/>
    </row>
    <row r="597">
      <c r="E597" s="24"/>
      <c r="F597" s="24"/>
    </row>
    <row r="598">
      <c r="E598" s="24"/>
      <c r="F598" s="24"/>
    </row>
    <row r="599">
      <c r="E599" s="24"/>
      <c r="F599" s="24"/>
    </row>
    <row r="600">
      <c r="E600" s="24"/>
      <c r="F600" s="24"/>
    </row>
    <row r="601">
      <c r="E601" s="24"/>
      <c r="F601" s="24"/>
    </row>
    <row r="602">
      <c r="E602" s="24"/>
      <c r="F602" s="24"/>
    </row>
    <row r="603">
      <c r="E603" s="24"/>
      <c r="F603" s="24"/>
    </row>
    <row r="604">
      <c r="E604" s="24"/>
      <c r="F604" s="24"/>
    </row>
    <row r="605">
      <c r="E605" s="24"/>
      <c r="F605" s="24"/>
    </row>
    <row r="606">
      <c r="E606" s="24"/>
      <c r="F606" s="24"/>
    </row>
    <row r="607">
      <c r="E607" s="24"/>
      <c r="F607" s="24"/>
    </row>
    <row r="608">
      <c r="E608" s="24"/>
      <c r="F608" s="24"/>
    </row>
    <row r="609">
      <c r="E609" s="24"/>
      <c r="F609" s="24"/>
    </row>
    <row r="610">
      <c r="E610" s="24"/>
      <c r="F610" s="24"/>
    </row>
    <row r="611">
      <c r="E611" s="24"/>
      <c r="F611" s="24"/>
    </row>
    <row r="612">
      <c r="E612" s="24"/>
      <c r="F612" s="24"/>
    </row>
    <row r="613">
      <c r="E613" s="24"/>
      <c r="F613" s="24"/>
    </row>
    <row r="614">
      <c r="E614" s="24"/>
      <c r="F614" s="24"/>
    </row>
    <row r="615">
      <c r="E615" s="24"/>
      <c r="F615" s="24"/>
    </row>
    <row r="616">
      <c r="E616" s="24"/>
      <c r="F616" s="24"/>
    </row>
    <row r="617">
      <c r="E617" s="24"/>
      <c r="F617" s="24"/>
    </row>
    <row r="618">
      <c r="E618" s="24"/>
      <c r="F618" s="24"/>
    </row>
    <row r="619">
      <c r="E619" s="24"/>
      <c r="F619" s="24"/>
    </row>
    <row r="620">
      <c r="E620" s="24"/>
      <c r="F620" s="24"/>
    </row>
    <row r="621">
      <c r="E621" s="24"/>
      <c r="F621" s="24"/>
    </row>
    <row r="622">
      <c r="E622" s="24"/>
      <c r="F622" s="24"/>
    </row>
    <row r="623">
      <c r="E623" s="24"/>
      <c r="F623" s="24"/>
    </row>
    <row r="624">
      <c r="E624" s="24"/>
      <c r="F624" s="24"/>
    </row>
    <row r="625">
      <c r="E625" s="24"/>
      <c r="F625" s="24"/>
    </row>
    <row r="626">
      <c r="E626" s="24"/>
      <c r="F626" s="24"/>
    </row>
    <row r="627">
      <c r="E627" s="24"/>
      <c r="F627" s="24"/>
    </row>
    <row r="628">
      <c r="E628" s="24"/>
      <c r="F628" s="24"/>
    </row>
    <row r="629">
      <c r="E629" s="24"/>
      <c r="F629" s="24"/>
    </row>
    <row r="630">
      <c r="E630" s="24"/>
      <c r="F630" s="24"/>
    </row>
    <row r="631">
      <c r="E631" s="24"/>
      <c r="F631" s="24"/>
    </row>
    <row r="632">
      <c r="E632" s="24"/>
      <c r="F632" s="24"/>
    </row>
    <row r="633">
      <c r="E633" s="24"/>
      <c r="F633" s="24"/>
    </row>
    <row r="634">
      <c r="E634" s="24"/>
      <c r="F634" s="24"/>
    </row>
    <row r="635">
      <c r="E635" s="24"/>
      <c r="F635" s="24"/>
    </row>
    <row r="636">
      <c r="E636" s="24"/>
      <c r="F636" s="24"/>
    </row>
    <row r="637">
      <c r="E637" s="24"/>
      <c r="F637" s="24"/>
    </row>
    <row r="638">
      <c r="E638" s="24"/>
      <c r="F638" s="24"/>
    </row>
    <row r="639">
      <c r="E639" s="24"/>
      <c r="F639" s="24"/>
    </row>
    <row r="640">
      <c r="E640" s="24"/>
      <c r="F640" s="24"/>
    </row>
    <row r="641">
      <c r="E641" s="24"/>
      <c r="F641" s="24"/>
    </row>
    <row r="642">
      <c r="E642" s="24"/>
      <c r="F642" s="24"/>
    </row>
    <row r="643">
      <c r="E643" s="24"/>
      <c r="F643" s="24"/>
    </row>
    <row r="644">
      <c r="E644" s="24"/>
      <c r="F644" s="24"/>
    </row>
    <row r="645">
      <c r="E645" s="24"/>
      <c r="F645" s="24"/>
    </row>
    <row r="646">
      <c r="E646" s="24"/>
      <c r="F646" s="24"/>
    </row>
    <row r="647">
      <c r="E647" s="24"/>
      <c r="F647" s="24"/>
    </row>
    <row r="648">
      <c r="E648" s="24"/>
      <c r="F648" s="24"/>
    </row>
    <row r="649">
      <c r="E649" s="24"/>
      <c r="F649" s="24"/>
    </row>
    <row r="650">
      <c r="E650" s="24"/>
      <c r="F650" s="24"/>
    </row>
    <row r="651">
      <c r="E651" s="24"/>
      <c r="F651" s="24"/>
    </row>
    <row r="652">
      <c r="E652" s="24"/>
      <c r="F652" s="24"/>
    </row>
    <row r="653">
      <c r="E653" s="24"/>
      <c r="F653" s="24"/>
    </row>
    <row r="654">
      <c r="E654" s="24"/>
      <c r="F654" s="24"/>
    </row>
    <row r="655">
      <c r="E655" s="24"/>
      <c r="F655" s="24"/>
    </row>
    <row r="656">
      <c r="E656" s="24"/>
      <c r="F656" s="24"/>
    </row>
    <row r="657">
      <c r="E657" s="24"/>
      <c r="F657" s="24"/>
    </row>
    <row r="658">
      <c r="E658" s="24"/>
      <c r="F658" s="24"/>
    </row>
    <row r="659">
      <c r="E659" s="24"/>
      <c r="F659" s="24"/>
    </row>
    <row r="660">
      <c r="E660" s="24"/>
      <c r="F660" s="24"/>
    </row>
    <row r="661">
      <c r="E661" s="24"/>
      <c r="F661" s="24"/>
    </row>
    <row r="662">
      <c r="E662" s="24"/>
      <c r="F662" s="24"/>
    </row>
    <row r="663">
      <c r="E663" s="24"/>
      <c r="F663" s="24"/>
    </row>
    <row r="664">
      <c r="E664" s="24"/>
      <c r="F664" s="24"/>
    </row>
    <row r="665">
      <c r="E665" s="24"/>
      <c r="F665" s="24"/>
    </row>
    <row r="666">
      <c r="E666" s="24"/>
      <c r="F666" s="24"/>
    </row>
    <row r="667">
      <c r="E667" s="24"/>
      <c r="F667" s="24"/>
    </row>
    <row r="668">
      <c r="E668" s="24"/>
      <c r="F668" s="24"/>
    </row>
    <row r="669">
      <c r="E669" s="24"/>
      <c r="F669" s="24"/>
    </row>
    <row r="670">
      <c r="E670" s="24"/>
      <c r="F670" s="24"/>
    </row>
    <row r="671">
      <c r="E671" s="24"/>
      <c r="F671" s="24"/>
    </row>
    <row r="672">
      <c r="E672" s="24"/>
      <c r="F672" s="24"/>
    </row>
    <row r="673">
      <c r="E673" s="24"/>
      <c r="F673" s="24"/>
    </row>
    <row r="674">
      <c r="E674" s="24"/>
      <c r="F674" s="24"/>
    </row>
    <row r="675">
      <c r="E675" s="24"/>
      <c r="F675" s="24"/>
    </row>
    <row r="676">
      <c r="E676" s="24"/>
      <c r="F676" s="24"/>
    </row>
    <row r="677">
      <c r="E677" s="24"/>
      <c r="F677" s="24"/>
    </row>
    <row r="678">
      <c r="E678" s="24"/>
      <c r="F678" s="24"/>
    </row>
    <row r="679">
      <c r="E679" s="24"/>
      <c r="F679" s="24"/>
    </row>
    <row r="680">
      <c r="E680" s="24"/>
      <c r="F680" s="24"/>
    </row>
    <row r="681">
      <c r="E681" s="24"/>
      <c r="F681" s="24"/>
    </row>
    <row r="682">
      <c r="E682" s="24"/>
      <c r="F682" s="24"/>
    </row>
    <row r="683">
      <c r="E683" s="24"/>
      <c r="F683" s="24"/>
    </row>
    <row r="684">
      <c r="E684" s="24"/>
      <c r="F684" s="24"/>
    </row>
    <row r="685">
      <c r="E685" s="24"/>
      <c r="F685" s="24"/>
    </row>
    <row r="686">
      <c r="E686" s="24"/>
      <c r="F686" s="24"/>
    </row>
    <row r="687">
      <c r="E687" s="24"/>
      <c r="F687" s="24"/>
    </row>
    <row r="688">
      <c r="E688" s="24"/>
      <c r="F688" s="24"/>
    </row>
    <row r="689">
      <c r="E689" s="24"/>
      <c r="F689" s="24"/>
    </row>
    <row r="690">
      <c r="E690" s="24"/>
      <c r="F690" s="24"/>
    </row>
    <row r="691">
      <c r="E691" s="24"/>
      <c r="F691" s="24"/>
    </row>
    <row r="692">
      <c r="E692" s="24"/>
      <c r="F692" s="24"/>
    </row>
    <row r="693">
      <c r="E693" s="24"/>
      <c r="F693" s="24"/>
    </row>
    <row r="694">
      <c r="E694" s="24"/>
      <c r="F694" s="24"/>
    </row>
    <row r="695">
      <c r="E695" s="24"/>
      <c r="F695" s="24"/>
    </row>
    <row r="696">
      <c r="E696" s="24"/>
      <c r="F696" s="24"/>
    </row>
    <row r="697">
      <c r="E697" s="24"/>
      <c r="F697" s="24"/>
    </row>
    <row r="698">
      <c r="E698" s="24"/>
      <c r="F698" s="24"/>
    </row>
    <row r="699">
      <c r="E699" s="24"/>
      <c r="F699" s="24"/>
    </row>
    <row r="700">
      <c r="E700" s="24"/>
      <c r="F700" s="24"/>
    </row>
    <row r="701">
      <c r="E701" s="24"/>
      <c r="F701" s="24"/>
    </row>
    <row r="702">
      <c r="E702" s="24"/>
      <c r="F702" s="24"/>
    </row>
    <row r="703">
      <c r="E703" s="24"/>
      <c r="F703" s="24"/>
    </row>
    <row r="704">
      <c r="E704" s="24"/>
      <c r="F704" s="24"/>
    </row>
    <row r="705">
      <c r="E705" s="24"/>
      <c r="F705" s="24"/>
    </row>
    <row r="706">
      <c r="E706" s="24"/>
      <c r="F706" s="24"/>
    </row>
    <row r="707">
      <c r="E707" s="24"/>
      <c r="F707" s="24"/>
    </row>
    <row r="708">
      <c r="E708" s="24"/>
      <c r="F708" s="24"/>
    </row>
    <row r="709">
      <c r="E709" s="24"/>
      <c r="F709" s="24"/>
    </row>
    <row r="710">
      <c r="E710" s="24"/>
      <c r="F710" s="24"/>
    </row>
    <row r="711">
      <c r="E711" s="24"/>
      <c r="F711" s="24"/>
    </row>
    <row r="712">
      <c r="E712" s="24"/>
      <c r="F712" s="24"/>
    </row>
    <row r="713">
      <c r="E713" s="24"/>
      <c r="F713" s="24"/>
    </row>
    <row r="714">
      <c r="E714" s="24"/>
      <c r="F714" s="24"/>
    </row>
    <row r="715">
      <c r="E715" s="24"/>
      <c r="F715" s="24"/>
    </row>
    <row r="716">
      <c r="E716" s="24"/>
      <c r="F716" s="24"/>
    </row>
    <row r="717">
      <c r="E717" s="24"/>
      <c r="F717" s="24"/>
    </row>
    <row r="718">
      <c r="E718" s="24"/>
      <c r="F718" s="24"/>
    </row>
    <row r="719">
      <c r="E719" s="24"/>
      <c r="F719" s="24"/>
    </row>
    <row r="720">
      <c r="E720" s="24"/>
      <c r="F720" s="24"/>
    </row>
    <row r="721">
      <c r="E721" s="24"/>
      <c r="F721" s="24"/>
    </row>
    <row r="722">
      <c r="E722" s="24"/>
      <c r="F722" s="24"/>
    </row>
    <row r="723">
      <c r="E723" s="24"/>
      <c r="F723" s="24"/>
    </row>
    <row r="724">
      <c r="E724" s="24"/>
      <c r="F724" s="24"/>
    </row>
    <row r="725">
      <c r="E725" s="24"/>
      <c r="F725" s="24"/>
    </row>
    <row r="726">
      <c r="E726" s="24"/>
      <c r="F726" s="24"/>
    </row>
    <row r="727">
      <c r="E727" s="24"/>
      <c r="F727" s="24"/>
    </row>
    <row r="728">
      <c r="E728" s="24"/>
      <c r="F728" s="24"/>
    </row>
    <row r="729">
      <c r="E729" s="24"/>
      <c r="F729" s="24"/>
    </row>
    <row r="730">
      <c r="E730" s="24"/>
      <c r="F730" s="24"/>
    </row>
    <row r="731">
      <c r="E731" s="24"/>
      <c r="F731" s="24"/>
    </row>
    <row r="732">
      <c r="E732" s="24"/>
      <c r="F732" s="24"/>
    </row>
    <row r="733">
      <c r="E733" s="24"/>
      <c r="F733" s="24"/>
    </row>
    <row r="734">
      <c r="E734" s="24"/>
      <c r="F734" s="24"/>
    </row>
    <row r="735">
      <c r="E735" s="24"/>
      <c r="F735" s="24"/>
    </row>
    <row r="736">
      <c r="E736" s="24"/>
      <c r="F736" s="24"/>
    </row>
    <row r="737">
      <c r="E737" s="24"/>
      <c r="F737" s="24"/>
    </row>
    <row r="738">
      <c r="E738" s="24"/>
      <c r="F738" s="24"/>
    </row>
    <row r="739">
      <c r="E739" s="24"/>
      <c r="F739" s="24"/>
    </row>
    <row r="740">
      <c r="E740" s="24"/>
      <c r="F740" s="24"/>
    </row>
    <row r="741">
      <c r="E741" s="24"/>
      <c r="F741" s="24"/>
    </row>
    <row r="742">
      <c r="E742" s="24"/>
      <c r="F742" s="24"/>
    </row>
    <row r="743">
      <c r="E743" s="24"/>
      <c r="F743" s="24"/>
    </row>
    <row r="744">
      <c r="E744" s="24"/>
      <c r="F744" s="24"/>
    </row>
    <row r="745">
      <c r="E745" s="24"/>
      <c r="F745" s="24"/>
    </row>
    <row r="746">
      <c r="E746" s="24"/>
      <c r="F746" s="24"/>
    </row>
    <row r="747">
      <c r="E747" s="24"/>
      <c r="F747" s="24"/>
    </row>
    <row r="748">
      <c r="E748" s="24"/>
      <c r="F748" s="24"/>
    </row>
    <row r="749">
      <c r="E749" s="24"/>
      <c r="F749" s="24"/>
    </row>
    <row r="750">
      <c r="E750" s="24"/>
      <c r="F750" s="24"/>
    </row>
    <row r="751">
      <c r="E751" s="24"/>
      <c r="F751" s="24"/>
    </row>
    <row r="752">
      <c r="E752" s="24"/>
      <c r="F752" s="24"/>
    </row>
    <row r="753">
      <c r="E753" s="24"/>
      <c r="F753" s="24"/>
    </row>
    <row r="754">
      <c r="E754" s="24"/>
      <c r="F754" s="24"/>
    </row>
    <row r="755">
      <c r="E755" s="24"/>
      <c r="F755" s="24"/>
    </row>
    <row r="756">
      <c r="E756" s="24"/>
      <c r="F756" s="24"/>
    </row>
    <row r="757">
      <c r="E757" s="24"/>
      <c r="F757" s="24"/>
    </row>
    <row r="758">
      <c r="E758" s="24"/>
      <c r="F758" s="24"/>
    </row>
    <row r="759">
      <c r="E759" s="24"/>
      <c r="F759" s="24"/>
    </row>
    <row r="760">
      <c r="E760" s="24"/>
      <c r="F760" s="24"/>
    </row>
    <row r="761">
      <c r="E761" s="24"/>
      <c r="F761" s="24"/>
    </row>
    <row r="762">
      <c r="E762" s="24"/>
      <c r="F762" s="24"/>
    </row>
    <row r="763">
      <c r="E763" s="24"/>
      <c r="F763" s="24"/>
    </row>
    <row r="764">
      <c r="E764" s="24"/>
      <c r="F764" s="24"/>
    </row>
    <row r="765">
      <c r="E765" s="24"/>
      <c r="F765" s="24"/>
    </row>
    <row r="766">
      <c r="E766" s="24"/>
      <c r="F766" s="24"/>
    </row>
    <row r="767">
      <c r="E767" s="24"/>
      <c r="F767" s="24"/>
    </row>
    <row r="768">
      <c r="E768" s="24"/>
      <c r="F768" s="24"/>
    </row>
    <row r="769">
      <c r="E769" s="24"/>
      <c r="F769" s="24"/>
    </row>
    <row r="770">
      <c r="E770" s="24"/>
      <c r="F770" s="24"/>
    </row>
    <row r="771">
      <c r="E771" s="24"/>
      <c r="F771" s="24"/>
    </row>
    <row r="772">
      <c r="E772" s="24"/>
      <c r="F772" s="24"/>
    </row>
    <row r="773">
      <c r="E773" s="24"/>
      <c r="F773" s="24"/>
    </row>
    <row r="774">
      <c r="E774" s="24"/>
      <c r="F774" s="24"/>
    </row>
    <row r="775">
      <c r="E775" s="24"/>
      <c r="F775" s="24"/>
    </row>
    <row r="776">
      <c r="E776" s="24"/>
      <c r="F776" s="24"/>
    </row>
    <row r="777">
      <c r="E777" s="24"/>
      <c r="F777" s="24"/>
    </row>
    <row r="778">
      <c r="E778" s="24"/>
      <c r="F778" s="24"/>
    </row>
    <row r="779">
      <c r="E779" s="24"/>
      <c r="F779" s="24"/>
    </row>
    <row r="780">
      <c r="E780" s="24"/>
      <c r="F780" s="24"/>
    </row>
    <row r="781">
      <c r="E781" s="24"/>
      <c r="F781" s="24"/>
    </row>
    <row r="782">
      <c r="E782" s="24"/>
      <c r="F782" s="24"/>
    </row>
    <row r="783">
      <c r="E783" s="24"/>
      <c r="F783" s="24"/>
    </row>
    <row r="784">
      <c r="E784" s="24"/>
      <c r="F784" s="24"/>
    </row>
    <row r="785">
      <c r="E785" s="24"/>
      <c r="F785" s="24"/>
    </row>
    <row r="786">
      <c r="E786" s="24"/>
      <c r="F786" s="24"/>
    </row>
    <row r="787">
      <c r="E787" s="24"/>
      <c r="F787" s="24"/>
    </row>
    <row r="788">
      <c r="E788" s="24"/>
      <c r="F788" s="24"/>
    </row>
    <row r="789">
      <c r="E789" s="24"/>
      <c r="F789" s="24"/>
    </row>
    <row r="790">
      <c r="E790" s="24"/>
      <c r="F790" s="24"/>
    </row>
    <row r="791">
      <c r="E791" s="24"/>
      <c r="F791" s="24"/>
    </row>
    <row r="792">
      <c r="E792" s="24"/>
      <c r="F792" s="24"/>
    </row>
    <row r="793">
      <c r="E793" s="24"/>
      <c r="F793" s="24"/>
    </row>
    <row r="794">
      <c r="E794" s="24"/>
      <c r="F794" s="24"/>
    </row>
    <row r="795">
      <c r="E795" s="24"/>
      <c r="F795" s="24"/>
    </row>
    <row r="796">
      <c r="E796" s="24"/>
      <c r="F796" s="24"/>
    </row>
    <row r="797">
      <c r="E797" s="24"/>
      <c r="F797" s="24"/>
    </row>
    <row r="798">
      <c r="E798" s="24"/>
      <c r="F798" s="24"/>
    </row>
    <row r="799">
      <c r="E799" s="24"/>
      <c r="F799" s="24"/>
    </row>
    <row r="800">
      <c r="E800" s="24"/>
      <c r="F800" s="24"/>
    </row>
    <row r="801">
      <c r="E801" s="24"/>
      <c r="F801" s="24"/>
    </row>
    <row r="802">
      <c r="E802" s="24"/>
      <c r="F802" s="24"/>
    </row>
    <row r="803">
      <c r="E803" s="24"/>
      <c r="F803" s="24"/>
    </row>
    <row r="804">
      <c r="E804" s="24"/>
      <c r="F804" s="24"/>
    </row>
    <row r="805">
      <c r="E805" s="24"/>
      <c r="F805" s="24"/>
    </row>
    <row r="806">
      <c r="E806" s="24"/>
      <c r="F806" s="24"/>
    </row>
    <row r="807">
      <c r="E807" s="24"/>
      <c r="F807" s="24"/>
    </row>
    <row r="808">
      <c r="E808" s="24"/>
      <c r="F808" s="24"/>
    </row>
    <row r="809">
      <c r="E809" s="24"/>
      <c r="F809" s="24"/>
    </row>
    <row r="810">
      <c r="E810" s="24"/>
      <c r="F810" s="24"/>
    </row>
    <row r="811">
      <c r="E811" s="24"/>
      <c r="F811" s="24"/>
    </row>
    <row r="812">
      <c r="E812" s="24"/>
      <c r="F812" s="24"/>
    </row>
    <row r="813">
      <c r="E813" s="24"/>
      <c r="F813" s="24"/>
    </row>
    <row r="814">
      <c r="E814" s="24"/>
      <c r="F814" s="24"/>
    </row>
    <row r="815">
      <c r="E815" s="24"/>
      <c r="F815" s="24"/>
    </row>
    <row r="816">
      <c r="E816" s="24"/>
      <c r="F816" s="24"/>
    </row>
    <row r="817">
      <c r="E817" s="24"/>
      <c r="F817" s="24"/>
    </row>
    <row r="818">
      <c r="E818" s="24"/>
      <c r="F818" s="24"/>
    </row>
    <row r="819">
      <c r="E819" s="24"/>
      <c r="F819" s="24"/>
    </row>
    <row r="820">
      <c r="E820" s="24"/>
      <c r="F820" s="24"/>
    </row>
    <row r="821">
      <c r="E821" s="24"/>
      <c r="F821" s="24"/>
    </row>
    <row r="822">
      <c r="E822" s="24"/>
      <c r="F822" s="24"/>
    </row>
    <row r="823">
      <c r="E823" s="24"/>
      <c r="F823" s="24"/>
    </row>
    <row r="824">
      <c r="E824" s="24"/>
      <c r="F824" s="24"/>
    </row>
    <row r="825">
      <c r="E825" s="24"/>
      <c r="F825" s="24"/>
    </row>
    <row r="826">
      <c r="E826" s="24"/>
      <c r="F826" s="24"/>
    </row>
    <row r="827">
      <c r="E827" s="24"/>
      <c r="F827" s="24"/>
    </row>
    <row r="828">
      <c r="E828" s="24"/>
      <c r="F828" s="24"/>
    </row>
    <row r="829">
      <c r="E829" s="24"/>
      <c r="F829" s="24"/>
    </row>
    <row r="830">
      <c r="E830" s="24"/>
      <c r="F830" s="24"/>
    </row>
    <row r="831">
      <c r="E831" s="24"/>
      <c r="F831" s="24"/>
    </row>
    <row r="832">
      <c r="E832" s="24"/>
      <c r="F832" s="24"/>
    </row>
    <row r="833">
      <c r="E833" s="24"/>
      <c r="F833" s="24"/>
    </row>
    <row r="834">
      <c r="E834" s="24"/>
      <c r="F834" s="24"/>
    </row>
    <row r="835">
      <c r="E835" s="24"/>
      <c r="F835" s="24"/>
    </row>
    <row r="836">
      <c r="E836" s="24"/>
      <c r="F836" s="24"/>
    </row>
    <row r="837">
      <c r="E837" s="24"/>
      <c r="F837" s="24"/>
    </row>
    <row r="838">
      <c r="E838" s="24"/>
      <c r="F838" s="24"/>
    </row>
    <row r="839">
      <c r="E839" s="24"/>
      <c r="F839" s="24"/>
    </row>
    <row r="840">
      <c r="E840" s="24"/>
      <c r="F840" s="24"/>
    </row>
    <row r="841">
      <c r="E841" s="24"/>
      <c r="F841" s="24"/>
    </row>
    <row r="842">
      <c r="E842" s="24"/>
      <c r="F842" s="24"/>
    </row>
    <row r="843">
      <c r="E843" s="24"/>
      <c r="F843" s="24"/>
    </row>
    <row r="844">
      <c r="E844" s="24"/>
      <c r="F844" s="24"/>
    </row>
    <row r="845">
      <c r="E845" s="24"/>
      <c r="F845" s="24"/>
    </row>
    <row r="846">
      <c r="E846" s="24"/>
      <c r="F846" s="24"/>
    </row>
    <row r="847">
      <c r="E847" s="24"/>
      <c r="F847" s="24"/>
    </row>
    <row r="848">
      <c r="E848" s="24"/>
      <c r="F848" s="24"/>
    </row>
    <row r="849">
      <c r="E849" s="24"/>
      <c r="F849" s="24"/>
    </row>
    <row r="850">
      <c r="E850" s="24"/>
      <c r="F850" s="24"/>
    </row>
    <row r="851">
      <c r="E851" s="24"/>
      <c r="F851" s="24"/>
    </row>
    <row r="852">
      <c r="E852" s="24"/>
      <c r="F852" s="24"/>
    </row>
    <row r="853">
      <c r="E853" s="24"/>
      <c r="F853" s="24"/>
    </row>
    <row r="854">
      <c r="E854" s="24"/>
      <c r="F854" s="24"/>
    </row>
    <row r="855">
      <c r="E855" s="24"/>
      <c r="F855" s="24"/>
    </row>
    <row r="856">
      <c r="E856" s="24"/>
      <c r="F856" s="24"/>
    </row>
    <row r="857">
      <c r="E857" s="24"/>
      <c r="F857" s="24"/>
    </row>
    <row r="858">
      <c r="E858" s="24"/>
      <c r="F858" s="24"/>
    </row>
    <row r="859">
      <c r="E859" s="24"/>
      <c r="F859" s="24"/>
    </row>
    <row r="860">
      <c r="E860" s="24"/>
      <c r="F860" s="24"/>
    </row>
    <row r="861">
      <c r="E861" s="24"/>
      <c r="F861" s="24"/>
    </row>
    <row r="862">
      <c r="E862" s="24"/>
      <c r="F862" s="24"/>
    </row>
    <row r="863">
      <c r="E863" s="24"/>
      <c r="F863" s="24"/>
    </row>
    <row r="864">
      <c r="E864" s="24"/>
      <c r="F864" s="24"/>
    </row>
    <row r="865">
      <c r="E865" s="24"/>
      <c r="F865" s="24"/>
    </row>
    <row r="866">
      <c r="E866" s="24"/>
      <c r="F866" s="24"/>
    </row>
    <row r="867">
      <c r="E867" s="24"/>
      <c r="F867" s="24"/>
    </row>
    <row r="868">
      <c r="E868" s="24"/>
      <c r="F868" s="24"/>
    </row>
    <row r="869">
      <c r="E869" s="24"/>
      <c r="F869" s="24"/>
    </row>
    <row r="870">
      <c r="E870" s="24"/>
      <c r="F870" s="24"/>
    </row>
    <row r="871">
      <c r="E871" s="24"/>
      <c r="F871" s="24"/>
    </row>
    <row r="872">
      <c r="E872" s="24"/>
      <c r="F872" s="24"/>
    </row>
    <row r="873">
      <c r="E873" s="24"/>
      <c r="F873" s="24"/>
    </row>
    <row r="874">
      <c r="E874" s="24"/>
      <c r="F874" s="24"/>
    </row>
    <row r="875">
      <c r="E875" s="24"/>
      <c r="F875" s="24"/>
    </row>
    <row r="876">
      <c r="E876" s="24"/>
      <c r="F876" s="24"/>
    </row>
    <row r="877">
      <c r="E877" s="24"/>
      <c r="F877" s="24"/>
    </row>
    <row r="878">
      <c r="E878" s="24"/>
      <c r="F878" s="24"/>
    </row>
    <row r="879">
      <c r="E879" s="24"/>
      <c r="F879" s="24"/>
    </row>
    <row r="880">
      <c r="E880" s="24"/>
      <c r="F880" s="24"/>
    </row>
    <row r="881">
      <c r="E881" s="24"/>
      <c r="F881" s="24"/>
    </row>
    <row r="882">
      <c r="E882" s="24"/>
      <c r="F882" s="24"/>
    </row>
    <row r="883">
      <c r="E883" s="24"/>
      <c r="F883" s="24"/>
    </row>
    <row r="884">
      <c r="E884" s="24"/>
      <c r="F884" s="24"/>
    </row>
    <row r="885">
      <c r="E885" s="24"/>
      <c r="F885" s="24"/>
    </row>
    <row r="886">
      <c r="E886" s="24"/>
      <c r="F886" s="24"/>
    </row>
    <row r="887">
      <c r="E887" s="24"/>
      <c r="F887" s="24"/>
    </row>
    <row r="888">
      <c r="E888" s="24"/>
      <c r="F888" s="24"/>
    </row>
    <row r="889">
      <c r="E889" s="24"/>
      <c r="F889" s="24"/>
    </row>
    <row r="890">
      <c r="E890" s="24"/>
      <c r="F890" s="24"/>
    </row>
    <row r="891">
      <c r="E891" s="24"/>
      <c r="F891" s="24"/>
    </row>
    <row r="892">
      <c r="E892" s="24"/>
      <c r="F892" s="24"/>
    </row>
    <row r="893">
      <c r="E893" s="24"/>
      <c r="F893" s="24"/>
    </row>
    <row r="894">
      <c r="E894" s="24"/>
      <c r="F894" s="24"/>
    </row>
    <row r="895">
      <c r="E895" s="24"/>
      <c r="F895" s="24"/>
    </row>
    <row r="896">
      <c r="E896" s="24"/>
      <c r="F896" s="24"/>
    </row>
    <row r="897">
      <c r="E897" s="24"/>
      <c r="F897" s="24"/>
    </row>
    <row r="898">
      <c r="E898" s="24"/>
      <c r="F898" s="24"/>
    </row>
    <row r="899">
      <c r="E899" s="24"/>
      <c r="F899" s="24"/>
    </row>
    <row r="900">
      <c r="E900" s="24"/>
      <c r="F900" s="24"/>
    </row>
    <row r="901">
      <c r="E901" s="24"/>
      <c r="F901" s="24"/>
    </row>
    <row r="902">
      <c r="E902" s="24"/>
      <c r="F902" s="24"/>
    </row>
    <row r="903">
      <c r="E903" s="24"/>
      <c r="F903" s="24"/>
    </row>
    <row r="904">
      <c r="E904" s="24"/>
      <c r="F904" s="24"/>
    </row>
    <row r="905">
      <c r="E905" s="24"/>
      <c r="F905" s="24"/>
    </row>
    <row r="906">
      <c r="E906" s="24"/>
      <c r="F906" s="24"/>
    </row>
    <row r="907">
      <c r="E907" s="24"/>
      <c r="F907" s="24"/>
    </row>
    <row r="908">
      <c r="E908" s="24"/>
      <c r="F908" s="24"/>
    </row>
    <row r="909">
      <c r="E909" s="24"/>
      <c r="F909" s="24"/>
    </row>
    <row r="910">
      <c r="E910" s="24"/>
      <c r="F910" s="24"/>
    </row>
    <row r="911">
      <c r="E911" s="24"/>
      <c r="F911" s="24"/>
    </row>
    <row r="912">
      <c r="E912" s="24"/>
      <c r="F912" s="24"/>
    </row>
    <row r="913">
      <c r="E913" s="24"/>
      <c r="F913" s="24"/>
    </row>
    <row r="914">
      <c r="E914" s="24"/>
      <c r="F914" s="24"/>
    </row>
    <row r="915">
      <c r="E915" s="24"/>
      <c r="F915" s="24"/>
    </row>
    <row r="916">
      <c r="E916" s="24"/>
      <c r="F916" s="24"/>
    </row>
    <row r="917">
      <c r="E917" s="24"/>
      <c r="F917" s="24"/>
    </row>
    <row r="918">
      <c r="E918" s="24"/>
      <c r="F918" s="24"/>
    </row>
    <row r="919">
      <c r="E919" s="24"/>
      <c r="F919" s="24"/>
    </row>
    <row r="920">
      <c r="E920" s="24"/>
      <c r="F920" s="24"/>
    </row>
    <row r="921">
      <c r="E921" s="24"/>
      <c r="F921" s="24"/>
    </row>
    <row r="922">
      <c r="E922" s="24"/>
      <c r="F922" s="24"/>
    </row>
    <row r="923">
      <c r="E923" s="24"/>
      <c r="F923" s="24"/>
    </row>
    <row r="924">
      <c r="E924" s="24"/>
      <c r="F924" s="24"/>
    </row>
    <row r="925">
      <c r="E925" s="24"/>
      <c r="F925" s="24"/>
    </row>
    <row r="926">
      <c r="E926" s="24"/>
      <c r="F926" s="24"/>
    </row>
    <row r="927">
      <c r="E927" s="24"/>
      <c r="F927" s="24"/>
    </row>
    <row r="928">
      <c r="E928" s="24"/>
      <c r="F928" s="24"/>
    </row>
    <row r="929">
      <c r="E929" s="24"/>
      <c r="F929" s="24"/>
    </row>
    <row r="930">
      <c r="E930" s="24"/>
      <c r="F930" s="24"/>
    </row>
    <row r="931">
      <c r="E931" s="24"/>
      <c r="F931" s="24"/>
    </row>
    <row r="932">
      <c r="E932" s="24"/>
      <c r="F932" s="24"/>
    </row>
    <row r="933">
      <c r="E933" s="24"/>
      <c r="F933" s="24"/>
    </row>
    <row r="934">
      <c r="E934" s="24"/>
      <c r="F934" s="24"/>
    </row>
    <row r="935">
      <c r="E935" s="24"/>
      <c r="F935" s="24"/>
    </row>
    <row r="936">
      <c r="E936" s="24"/>
      <c r="F936" s="24"/>
    </row>
    <row r="937">
      <c r="E937" s="24"/>
      <c r="F937" s="24"/>
    </row>
    <row r="938">
      <c r="E938" s="24"/>
      <c r="F938" s="24"/>
    </row>
    <row r="939">
      <c r="E939" s="24"/>
      <c r="F939" s="24"/>
    </row>
    <row r="940">
      <c r="E940" s="24"/>
      <c r="F940" s="24"/>
    </row>
    <row r="941">
      <c r="E941" s="24"/>
      <c r="F941" s="24"/>
    </row>
    <row r="942">
      <c r="E942" s="24"/>
      <c r="F942" s="24"/>
    </row>
    <row r="943">
      <c r="E943" s="24"/>
      <c r="F943" s="24"/>
    </row>
    <row r="944">
      <c r="E944" s="24"/>
      <c r="F944" s="24"/>
    </row>
    <row r="945">
      <c r="E945" s="24"/>
      <c r="F945" s="24"/>
    </row>
    <row r="946">
      <c r="E946" s="24"/>
      <c r="F946" s="24"/>
    </row>
    <row r="947">
      <c r="E947" s="24"/>
      <c r="F947" s="24"/>
    </row>
    <row r="948">
      <c r="E948" s="24"/>
      <c r="F948" s="24"/>
    </row>
    <row r="949">
      <c r="E949" s="24"/>
      <c r="F949" s="24"/>
    </row>
    <row r="950">
      <c r="E950" s="24"/>
      <c r="F950" s="24"/>
    </row>
    <row r="951">
      <c r="E951" s="24"/>
      <c r="F951" s="24"/>
    </row>
    <row r="952">
      <c r="E952" s="24"/>
      <c r="F952" s="24"/>
    </row>
    <row r="953">
      <c r="E953" s="24"/>
      <c r="F953" s="24"/>
    </row>
    <row r="954">
      <c r="E954" s="24"/>
      <c r="F954" s="24"/>
    </row>
    <row r="955">
      <c r="E955" s="24"/>
      <c r="F955" s="24"/>
    </row>
    <row r="956">
      <c r="E956" s="24"/>
      <c r="F956" s="24"/>
    </row>
    <row r="957">
      <c r="E957" s="24"/>
      <c r="F957" s="24"/>
    </row>
    <row r="958">
      <c r="E958" s="24"/>
      <c r="F958" s="24"/>
    </row>
    <row r="959">
      <c r="E959" s="24"/>
      <c r="F959" s="24"/>
    </row>
    <row r="960">
      <c r="E960" s="24"/>
      <c r="F960" s="24"/>
    </row>
    <row r="961">
      <c r="E961" s="24"/>
      <c r="F961" s="24"/>
    </row>
    <row r="962">
      <c r="E962" s="24"/>
      <c r="F962" s="24"/>
    </row>
    <row r="963">
      <c r="E963" s="24"/>
      <c r="F963" s="24"/>
    </row>
    <row r="964">
      <c r="E964" s="24"/>
      <c r="F964" s="24"/>
    </row>
    <row r="965">
      <c r="E965" s="24"/>
      <c r="F965" s="24"/>
    </row>
    <row r="966">
      <c r="E966" s="24"/>
      <c r="F966" s="24"/>
    </row>
    <row r="967">
      <c r="E967" s="24"/>
      <c r="F967" s="24"/>
    </row>
    <row r="968">
      <c r="E968" s="24"/>
      <c r="F968" s="24"/>
    </row>
    <row r="969">
      <c r="E969" s="24"/>
      <c r="F969" s="24"/>
    </row>
    <row r="970">
      <c r="E970" s="24"/>
      <c r="F970" s="24"/>
    </row>
    <row r="971">
      <c r="E971" s="24"/>
      <c r="F971" s="24"/>
    </row>
    <row r="972">
      <c r="E972" s="24"/>
      <c r="F972" s="24"/>
    </row>
    <row r="973">
      <c r="E973" s="24"/>
      <c r="F973" s="24"/>
    </row>
    <row r="974">
      <c r="E974" s="24"/>
      <c r="F974" s="24"/>
    </row>
    <row r="975">
      <c r="E975" s="24"/>
      <c r="F975" s="24"/>
    </row>
    <row r="976">
      <c r="E976" s="24"/>
      <c r="F976" s="24"/>
    </row>
    <row r="977">
      <c r="E977" s="24"/>
      <c r="F977" s="24"/>
    </row>
    <row r="978">
      <c r="E978" s="24"/>
      <c r="F978" s="24"/>
    </row>
    <row r="979">
      <c r="E979" s="24"/>
      <c r="F979" s="24"/>
    </row>
    <row r="980">
      <c r="E980" s="24"/>
      <c r="F980" s="24"/>
    </row>
    <row r="981">
      <c r="E981" s="24"/>
      <c r="F981" s="24"/>
    </row>
    <row r="982">
      <c r="E982" s="24"/>
      <c r="F982" s="24"/>
    </row>
    <row r="983">
      <c r="E983" s="24"/>
      <c r="F983" s="24"/>
    </row>
    <row r="984">
      <c r="E984" s="24"/>
      <c r="F984" s="24"/>
    </row>
    <row r="985">
      <c r="E985" s="24"/>
      <c r="F985" s="24"/>
    </row>
    <row r="986">
      <c r="E986" s="24"/>
      <c r="F986" s="24"/>
    </row>
    <row r="987">
      <c r="E987" s="24"/>
      <c r="F987" s="24"/>
    </row>
    <row r="988">
      <c r="E988" s="24"/>
      <c r="F988" s="24"/>
    </row>
    <row r="989">
      <c r="E989" s="24"/>
      <c r="F989" s="24"/>
    </row>
    <row r="990">
      <c r="E990" s="24"/>
      <c r="F990" s="24"/>
    </row>
    <row r="991">
      <c r="E991" s="24"/>
      <c r="F991" s="24"/>
    </row>
    <row r="992">
      <c r="E992" s="24"/>
      <c r="F992" s="24"/>
    </row>
    <row r="993">
      <c r="E993" s="24"/>
      <c r="F993" s="24"/>
    </row>
    <row r="994">
      <c r="E994" s="24"/>
      <c r="F994" s="24"/>
    </row>
    <row r="995">
      <c r="E995" s="24"/>
      <c r="F995" s="24"/>
    </row>
    <row r="996">
      <c r="E996" s="24"/>
      <c r="F996" s="24"/>
    </row>
    <row r="997">
      <c r="E997" s="24"/>
      <c r="F997" s="24"/>
    </row>
    <row r="998">
      <c r="E998" s="24"/>
      <c r="F998" s="24"/>
    </row>
    <row r="999">
      <c r="E999" s="24"/>
      <c r="F999" s="24"/>
    </row>
    <row r="1000">
      <c r="E1000" s="24"/>
      <c r="F1000" s="24"/>
    </row>
  </sheetData>
  <autoFilter ref="$A$1:$K$172"/>
  <mergeCells count="8">
    <mergeCell ref="A174:F174"/>
    <mergeCell ref="A175:F175"/>
    <mergeCell ref="A176:F176"/>
    <mergeCell ref="A177:F177"/>
    <mergeCell ref="G174:K174"/>
    <mergeCell ref="G175:K175"/>
    <mergeCell ref="G176:K176"/>
    <mergeCell ref="G177:K177"/>
  </mergeCells>
  <printOptions/>
  <pageMargins bottom="0.75" footer="0.0" header="0.0" left="0.7" right="0.7" top="0.75"/>
  <pageSetup scale="8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4.13"/>
  </cols>
  <sheetData>
    <row r="1"/>
    <row r="2"/>
    <row r="3"/>
    <row r="4"/>
    <row r="5"/>
    <row r="6"/>
  </sheetData>
  <printOptions/>
  <pageMargins bottom="0.75" footer="0.0" header="0.0" left="0.7" right="0.7" top="0.75"/>
  <pageSetup scale="95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88"/>
    <col customWidth="1" min="5" max="5" width="14.25"/>
    <col customWidth="1" min="6" max="6" width="13.63"/>
    <col customWidth="1" min="12" max="12" width="13.38"/>
    <col customWidth="1" min="14" max="14" width="15.5"/>
  </cols>
  <sheetData>
    <row r="1">
      <c r="A1" s="56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57" t="s">
        <v>125</v>
      </c>
      <c r="I1" s="1" t="s">
        <v>126</v>
      </c>
      <c r="J1" s="1" t="s">
        <v>127</v>
      </c>
      <c r="K1" s="1" t="s">
        <v>128</v>
      </c>
      <c r="L1" s="58" t="s">
        <v>129</v>
      </c>
      <c r="M1" s="1" t="s">
        <v>130</v>
      </c>
      <c r="N1" s="1" t="s">
        <v>131</v>
      </c>
    </row>
    <row r="2">
      <c r="A2" s="59" t="s">
        <v>132</v>
      </c>
      <c r="B2" s="29" t="str">
        <f t="shared" ref="B2:B53" si="1">LEFT(A2,2)</f>
        <v>FD</v>
      </c>
      <c r="C2" s="29" t="str">
        <f t="shared" ref="C2:C53" si="2">VLOOKUP(B2,$B$56:$C$61,2)</f>
        <v>Ford</v>
      </c>
      <c r="D2" s="29" t="str">
        <f t="shared" ref="D2:D53" si="3">MID(A2,5,3)</f>
        <v>MTG</v>
      </c>
      <c r="E2" s="29" t="str">
        <f t="shared" ref="E2:E53" si="4">VLOOKUP(D2, $D$56:$E$66, 2, FALSE)</f>
        <v>Mustang</v>
      </c>
      <c r="F2" s="29" t="str">
        <f t="shared" ref="F2:F53" si="5">MID(A2,3,2)</f>
        <v>06</v>
      </c>
      <c r="G2" s="29">
        <f t="shared" ref="G2:G53" si="6">if(23-F2&lt;0,100+23-F2,23-F2)</f>
        <v>17</v>
      </c>
      <c r="H2" s="60">
        <v>40326.8</v>
      </c>
      <c r="I2" s="61">
        <f t="shared" ref="I2:I53" si="7">H2/(G2+0.6)</f>
        <v>2291.295455</v>
      </c>
      <c r="J2" s="15" t="s">
        <v>133</v>
      </c>
      <c r="K2" s="15" t="s">
        <v>38</v>
      </c>
      <c r="L2" s="62">
        <v>50000.0</v>
      </c>
      <c r="M2" s="29" t="str">
        <f t="shared" ref="M2:M53" si="8">if(H2&lt;=L2,"Yes","No Covered")</f>
        <v>Yes</v>
      </c>
      <c r="N2" s="29" t="str">
        <f t="shared" ref="N2:N53" si="9">CONCATENATE(B2,F2,D2,UPPER(LEFT(J2,3)),RIGHT(A2,3))</f>
        <v>FD06MTGBLA001</v>
      </c>
    </row>
    <row r="3">
      <c r="A3" s="59" t="s">
        <v>134</v>
      </c>
      <c r="B3" s="29" t="str">
        <f t="shared" si="1"/>
        <v>FD</v>
      </c>
      <c r="C3" s="29" t="str">
        <f t="shared" si="2"/>
        <v>Ford</v>
      </c>
      <c r="D3" s="29" t="str">
        <f t="shared" si="3"/>
        <v>MTG</v>
      </c>
      <c r="E3" s="29" t="str">
        <f t="shared" si="4"/>
        <v>Mustang</v>
      </c>
      <c r="F3" s="29" t="str">
        <f t="shared" si="5"/>
        <v>06</v>
      </c>
      <c r="G3" s="29">
        <f t="shared" si="6"/>
        <v>17</v>
      </c>
      <c r="H3" s="60">
        <v>44974.8</v>
      </c>
      <c r="I3" s="61">
        <f t="shared" si="7"/>
        <v>2555.386364</v>
      </c>
      <c r="J3" s="15" t="s">
        <v>41</v>
      </c>
      <c r="K3" s="15" t="s">
        <v>135</v>
      </c>
      <c r="L3" s="62">
        <v>50000.0</v>
      </c>
      <c r="M3" s="29" t="str">
        <f t="shared" si="8"/>
        <v>Yes</v>
      </c>
      <c r="N3" s="29" t="str">
        <f t="shared" si="9"/>
        <v>FD06MTGWHI002</v>
      </c>
    </row>
    <row r="4">
      <c r="A4" s="59" t="s">
        <v>136</v>
      </c>
      <c r="B4" s="29" t="str">
        <f t="shared" si="1"/>
        <v>FD</v>
      </c>
      <c r="C4" s="29" t="str">
        <f t="shared" si="2"/>
        <v>Ford</v>
      </c>
      <c r="D4" s="29" t="str">
        <f t="shared" si="3"/>
        <v>MTG</v>
      </c>
      <c r="E4" s="29" t="str">
        <f t="shared" si="4"/>
        <v>Mustang</v>
      </c>
      <c r="F4" s="29" t="str">
        <f t="shared" si="5"/>
        <v>08</v>
      </c>
      <c r="G4" s="29">
        <f t="shared" si="6"/>
        <v>15</v>
      </c>
      <c r="H4" s="60">
        <v>44946.5</v>
      </c>
      <c r="I4" s="61">
        <f t="shared" si="7"/>
        <v>2881.185897</v>
      </c>
      <c r="J4" s="15" t="s">
        <v>137</v>
      </c>
      <c r="K4" s="15" t="s">
        <v>138</v>
      </c>
      <c r="L4" s="62">
        <v>50000.0</v>
      </c>
      <c r="M4" s="29" t="str">
        <f t="shared" si="8"/>
        <v>Yes</v>
      </c>
      <c r="N4" s="29" t="str">
        <f t="shared" si="9"/>
        <v>FD08MTGGRE003</v>
      </c>
    </row>
    <row r="5">
      <c r="A5" s="59" t="s">
        <v>139</v>
      </c>
      <c r="B5" s="29" t="str">
        <f t="shared" si="1"/>
        <v>FD</v>
      </c>
      <c r="C5" s="29" t="str">
        <f t="shared" si="2"/>
        <v>Ford</v>
      </c>
      <c r="D5" s="29" t="str">
        <f t="shared" si="3"/>
        <v>MTG</v>
      </c>
      <c r="E5" s="29" t="str">
        <f t="shared" si="4"/>
        <v>Mustang</v>
      </c>
      <c r="F5" s="29" t="str">
        <f t="shared" si="5"/>
        <v>08</v>
      </c>
      <c r="G5" s="29">
        <f t="shared" si="6"/>
        <v>15</v>
      </c>
      <c r="H5" s="60">
        <v>37558.8</v>
      </c>
      <c r="I5" s="61">
        <f t="shared" si="7"/>
        <v>2407.615385</v>
      </c>
      <c r="J5" s="15" t="s">
        <v>133</v>
      </c>
      <c r="K5" s="15" t="s">
        <v>140</v>
      </c>
      <c r="L5" s="62">
        <v>50000.0</v>
      </c>
      <c r="M5" s="29" t="str">
        <f t="shared" si="8"/>
        <v>Yes</v>
      </c>
      <c r="N5" s="29" t="str">
        <f t="shared" si="9"/>
        <v>FD08MTGBLA004</v>
      </c>
    </row>
    <row r="6">
      <c r="A6" s="59" t="s">
        <v>141</v>
      </c>
      <c r="B6" s="29" t="str">
        <f t="shared" si="1"/>
        <v>FD</v>
      </c>
      <c r="C6" s="29" t="str">
        <f t="shared" si="2"/>
        <v>Ford</v>
      </c>
      <c r="D6" s="29" t="str">
        <f t="shared" si="3"/>
        <v>MTG</v>
      </c>
      <c r="E6" s="29" t="str">
        <f t="shared" si="4"/>
        <v>Mustang</v>
      </c>
      <c r="F6" s="29" t="str">
        <f t="shared" si="5"/>
        <v>08</v>
      </c>
      <c r="G6" s="29">
        <f t="shared" si="6"/>
        <v>15</v>
      </c>
      <c r="H6" s="60">
        <v>36438.5</v>
      </c>
      <c r="I6" s="61">
        <f t="shared" si="7"/>
        <v>2335.801282</v>
      </c>
      <c r="J6" s="15" t="s">
        <v>41</v>
      </c>
      <c r="K6" s="15" t="s">
        <v>38</v>
      </c>
      <c r="L6" s="62">
        <v>50000.0</v>
      </c>
      <c r="M6" s="29" t="str">
        <f t="shared" si="8"/>
        <v>Yes</v>
      </c>
      <c r="N6" s="29" t="str">
        <f t="shared" si="9"/>
        <v>FD08MTGWHI005</v>
      </c>
    </row>
    <row r="7">
      <c r="A7" s="59" t="s">
        <v>142</v>
      </c>
      <c r="B7" s="29" t="str">
        <f t="shared" si="1"/>
        <v>FD</v>
      </c>
      <c r="C7" s="29" t="str">
        <f t="shared" si="2"/>
        <v>Ford</v>
      </c>
      <c r="D7" s="29" t="str">
        <f t="shared" si="3"/>
        <v>FCS</v>
      </c>
      <c r="E7" s="29" t="str">
        <f t="shared" si="4"/>
        <v>Focus</v>
      </c>
      <c r="F7" s="29" t="str">
        <f t="shared" si="5"/>
        <v>06</v>
      </c>
      <c r="G7" s="29">
        <f t="shared" si="6"/>
        <v>17</v>
      </c>
      <c r="H7" s="60">
        <v>46311.4</v>
      </c>
      <c r="I7" s="61">
        <f t="shared" si="7"/>
        <v>2631.329545</v>
      </c>
      <c r="J7" s="15" t="s">
        <v>137</v>
      </c>
      <c r="K7" s="15" t="s">
        <v>143</v>
      </c>
      <c r="L7" s="62">
        <v>75000.0</v>
      </c>
      <c r="M7" s="29" t="str">
        <f t="shared" si="8"/>
        <v>Yes</v>
      </c>
      <c r="N7" s="29" t="str">
        <f t="shared" si="9"/>
        <v>FD06FCSGRE006</v>
      </c>
    </row>
    <row r="8">
      <c r="A8" s="59" t="s">
        <v>144</v>
      </c>
      <c r="B8" s="29" t="str">
        <f t="shared" si="1"/>
        <v>FD</v>
      </c>
      <c r="C8" s="29" t="str">
        <f t="shared" si="2"/>
        <v>Ford</v>
      </c>
      <c r="D8" s="29" t="str">
        <f t="shared" si="3"/>
        <v>FCS</v>
      </c>
      <c r="E8" s="29" t="str">
        <f t="shared" si="4"/>
        <v>Focus</v>
      </c>
      <c r="F8" s="29" t="str">
        <f t="shared" si="5"/>
        <v>06</v>
      </c>
      <c r="G8" s="29">
        <f t="shared" si="6"/>
        <v>17</v>
      </c>
      <c r="H8" s="60">
        <v>52229.5</v>
      </c>
      <c r="I8" s="61">
        <f t="shared" si="7"/>
        <v>2967.585227</v>
      </c>
      <c r="J8" s="15" t="s">
        <v>137</v>
      </c>
      <c r="K8" s="15" t="s">
        <v>138</v>
      </c>
      <c r="L8" s="62">
        <v>75000.0</v>
      </c>
      <c r="M8" s="29" t="str">
        <f t="shared" si="8"/>
        <v>Yes</v>
      </c>
      <c r="N8" s="29" t="str">
        <f t="shared" si="9"/>
        <v>FD06FCSGRE007</v>
      </c>
    </row>
    <row r="9">
      <c r="A9" s="59" t="s">
        <v>145</v>
      </c>
      <c r="B9" s="29" t="str">
        <f t="shared" si="1"/>
        <v>FD</v>
      </c>
      <c r="C9" s="29" t="str">
        <f t="shared" si="2"/>
        <v>Ford</v>
      </c>
      <c r="D9" s="29" t="str">
        <f t="shared" si="3"/>
        <v>FCS</v>
      </c>
      <c r="E9" s="29" t="str">
        <f t="shared" si="4"/>
        <v>Focus</v>
      </c>
      <c r="F9" s="29" t="str">
        <f t="shared" si="5"/>
        <v>09</v>
      </c>
      <c r="G9" s="29">
        <f t="shared" si="6"/>
        <v>14</v>
      </c>
      <c r="H9" s="60">
        <v>35137.0</v>
      </c>
      <c r="I9" s="61">
        <f t="shared" si="7"/>
        <v>2406.643836</v>
      </c>
      <c r="J9" s="15" t="s">
        <v>133</v>
      </c>
      <c r="K9" s="15" t="s">
        <v>146</v>
      </c>
      <c r="L9" s="62">
        <v>75000.0</v>
      </c>
      <c r="M9" s="29" t="str">
        <f t="shared" si="8"/>
        <v>Yes</v>
      </c>
      <c r="N9" s="29" t="str">
        <f t="shared" si="9"/>
        <v>FD09FCSBLA008</v>
      </c>
    </row>
    <row r="10">
      <c r="A10" s="59" t="s">
        <v>147</v>
      </c>
      <c r="B10" s="29" t="str">
        <f t="shared" si="1"/>
        <v>FD</v>
      </c>
      <c r="C10" s="29" t="str">
        <f t="shared" si="2"/>
        <v>Ford</v>
      </c>
      <c r="D10" s="29" t="str">
        <f t="shared" si="3"/>
        <v>FCS</v>
      </c>
      <c r="E10" s="29" t="str">
        <f t="shared" si="4"/>
        <v>Focus</v>
      </c>
      <c r="F10" s="29" t="str">
        <f t="shared" si="5"/>
        <v>13</v>
      </c>
      <c r="G10" s="29">
        <f t="shared" si="6"/>
        <v>10</v>
      </c>
      <c r="H10" s="60">
        <v>27637.1</v>
      </c>
      <c r="I10" s="61">
        <f t="shared" si="7"/>
        <v>2607.273585</v>
      </c>
      <c r="J10" s="15" t="s">
        <v>133</v>
      </c>
      <c r="K10" s="15" t="s">
        <v>38</v>
      </c>
      <c r="L10" s="62">
        <v>75000.0</v>
      </c>
      <c r="M10" s="29" t="str">
        <f t="shared" si="8"/>
        <v>Yes</v>
      </c>
      <c r="N10" s="29" t="str">
        <f t="shared" si="9"/>
        <v>FD13FCSBLA009</v>
      </c>
    </row>
    <row r="11">
      <c r="A11" s="59" t="s">
        <v>148</v>
      </c>
      <c r="B11" s="29" t="str">
        <f t="shared" si="1"/>
        <v>FD</v>
      </c>
      <c r="C11" s="29" t="str">
        <f t="shared" si="2"/>
        <v>Ford</v>
      </c>
      <c r="D11" s="29" t="str">
        <f t="shared" si="3"/>
        <v>FCS</v>
      </c>
      <c r="E11" s="29" t="str">
        <f t="shared" si="4"/>
        <v>Focus</v>
      </c>
      <c r="F11" s="29" t="str">
        <f t="shared" si="5"/>
        <v>13</v>
      </c>
      <c r="G11" s="29">
        <f t="shared" si="6"/>
        <v>10</v>
      </c>
      <c r="H11" s="60">
        <v>27534.8</v>
      </c>
      <c r="I11" s="61">
        <f t="shared" si="7"/>
        <v>2597.622642</v>
      </c>
      <c r="J11" s="15" t="s">
        <v>41</v>
      </c>
      <c r="K11" s="15" t="s">
        <v>149</v>
      </c>
      <c r="L11" s="62">
        <v>75000.0</v>
      </c>
      <c r="M11" s="29" t="str">
        <f t="shared" si="8"/>
        <v>Yes</v>
      </c>
      <c r="N11" s="29" t="str">
        <f t="shared" si="9"/>
        <v>FD13FCSWHI010</v>
      </c>
    </row>
    <row r="12">
      <c r="A12" s="59" t="s">
        <v>150</v>
      </c>
      <c r="B12" s="29" t="str">
        <f t="shared" si="1"/>
        <v>FD</v>
      </c>
      <c r="C12" s="29" t="str">
        <f t="shared" si="2"/>
        <v>Ford</v>
      </c>
      <c r="D12" s="29" t="str">
        <f t="shared" si="3"/>
        <v>FCS</v>
      </c>
      <c r="E12" s="29" t="str">
        <f t="shared" si="4"/>
        <v>Focus</v>
      </c>
      <c r="F12" s="29" t="str">
        <f t="shared" si="5"/>
        <v>12</v>
      </c>
      <c r="G12" s="29">
        <f t="shared" si="6"/>
        <v>11</v>
      </c>
      <c r="H12" s="60">
        <v>19341.7</v>
      </c>
      <c r="I12" s="61">
        <f t="shared" si="7"/>
        <v>1667.387931</v>
      </c>
      <c r="J12" s="15" t="s">
        <v>41</v>
      </c>
      <c r="K12" s="15" t="s">
        <v>151</v>
      </c>
      <c r="L12" s="62">
        <v>75000.0</v>
      </c>
      <c r="M12" s="29" t="str">
        <f t="shared" si="8"/>
        <v>Yes</v>
      </c>
      <c r="N12" s="29" t="str">
        <f t="shared" si="9"/>
        <v>FD12FCSWHI011</v>
      </c>
    </row>
    <row r="13">
      <c r="A13" s="59" t="s">
        <v>152</v>
      </c>
      <c r="B13" s="29" t="str">
        <f t="shared" si="1"/>
        <v>FD</v>
      </c>
      <c r="C13" s="29" t="str">
        <f t="shared" si="2"/>
        <v>Ford</v>
      </c>
      <c r="D13" s="29" t="str">
        <f t="shared" si="3"/>
        <v>FCS</v>
      </c>
      <c r="E13" s="29" t="str">
        <f t="shared" si="4"/>
        <v>Focus</v>
      </c>
      <c r="F13" s="29" t="str">
        <f t="shared" si="5"/>
        <v>13</v>
      </c>
      <c r="G13" s="29">
        <f t="shared" si="6"/>
        <v>10</v>
      </c>
      <c r="H13" s="60">
        <v>22521.6</v>
      </c>
      <c r="I13" s="61">
        <f t="shared" si="7"/>
        <v>2124.679245</v>
      </c>
      <c r="J13" s="15" t="s">
        <v>133</v>
      </c>
      <c r="K13" s="15" t="s">
        <v>153</v>
      </c>
      <c r="L13" s="62">
        <v>75000.0</v>
      </c>
      <c r="M13" s="29" t="str">
        <f t="shared" si="8"/>
        <v>Yes</v>
      </c>
      <c r="N13" s="29" t="str">
        <f t="shared" si="9"/>
        <v>FD13FCSBLA012</v>
      </c>
    </row>
    <row r="14">
      <c r="A14" s="59" t="s">
        <v>154</v>
      </c>
      <c r="B14" s="29" t="str">
        <f t="shared" si="1"/>
        <v>FD</v>
      </c>
      <c r="C14" s="29" t="str">
        <f t="shared" si="2"/>
        <v>Ford</v>
      </c>
      <c r="D14" s="29" t="str">
        <f t="shared" si="3"/>
        <v>FCS</v>
      </c>
      <c r="E14" s="29" t="str">
        <f t="shared" si="4"/>
        <v>Focus</v>
      </c>
      <c r="F14" s="29" t="str">
        <f t="shared" si="5"/>
        <v>13</v>
      </c>
      <c r="G14" s="29">
        <f t="shared" si="6"/>
        <v>10</v>
      </c>
      <c r="H14" s="60">
        <v>13682.9</v>
      </c>
      <c r="I14" s="61">
        <f t="shared" si="7"/>
        <v>1290.839623</v>
      </c>
      <c r="J14" s="15" t="s">
        <v>133</v>
      </c>
      <c r="K14" s="15" t="s">
        <v>155</v>
      </c>
      <c r="L14" s="62">
        <v>75000.0</v>
      </c>
      <c r="M14" s="29" t="str">
        <f t="shared" si="8"/>
        <v>Yes</v>
      </c>
      <c r="N14" s="29" t="str">
        <f t="shared" si="9"/>
        <v>FD13FCSBLA013</v>
      </c>
    </row>
    <row r="15">
      <c r="A15" s="59" t="s">
        <v>156</v>
      </c>
      <c r="B15" s="29" t="str">
        <f t="shared" si="1"/>
        <v>GM</v>
      </c>
      <c r="C15" s="29" t="str">
        <f t="shared" si="2"/>
        <v>General Motors</v>
      </c>
      <c r="D15" s="29" t="str">
        <f t="shared" si="3"/>
        <v>CMR</v>
      </c>
      <c r="E15" s="29" t="str">
        <f t="shared" si="4"/>
        <v>Camero</v>
      </c>
      <c r="F15" s="29" t="str">
        <f t="shared" si="5"/>
        <v>09</v>
      </c>
      <c r="G15" s="29">
        <f t="shared" si="6"/>
        <v>14</v>
      </c>
      <c r="H15" s="60">
        <v>28464.8</v>
      </c>
      <c r="I15" s="61">
        <f t="shared" si="7"/>
        <v>1949.643836</v>
      </c>
      <c r="J15" s="15" t="s">
        <v>41</v>
      </c>
      <c r="K15" s="15" t="s">
        <v>157</v>
      </c>
      <c r="L15" s="62">
        <v>100000.0</v>
      </c>
      <c r="M15" s="29" t="str">
        <f t="shared" si="8"/>
        <v>Yes</v>
      </c>
      <c r="N15" s="29" t="str">
        <f t="shared" si="9"/>
        <v>GM09CMRWHI014</v>
      </c>
    </row>
    <row r="16">
      <c r="A16" s="59" t="s">
        <v>158</v>
      </c>
      <c r="B16" s="29" t="str">
        <f t="shared" si="1"/>
        <v>GM</v>
      </c>
      <c r="C16" s="29" t="str">
        <f t="shared" si="2"/>
        <v>General Motors</v>
      </c>
      <c r="D16" s="29" t="str">
        <f t="shared" si="3"/>
        <v>CMR</v>
      </c>
      <c r="E16" s="29" t="str">
        <f t="shared" si="4"/>
        <v>Camero</v>
      </c>
      <c r="F16" s="29" t="str">
        <f t="shared" si="5"/>
        <v>12</v>
      </c>
      <c r="G16" s="29">
        <f t="shared" si="6"/>
        <v>11</v>
      </c>
      <c r="H16" s="60">
        <v>19421.1</v>
      </c>
      <c r="I16" s="61">
        <f t="shared" si="7"/>
        <v>1674.232759</v>
      </c>
      <c r="J16" s="15" t="s">
        <v>133</v>
      </c>
      <c r="K16" s="15" t="s">
        <v>159</v>
      </c>
      <c r="L16" s="62">
        <v>100000.0</v>
      </c>
      <c r="M16" s="29" t="str">
        <f t="shared" si="8"/>
        <v>Yes</v>
      </c>
      <c r="N16" s="29" t="str">
        <f t="shared" si="9"/>
        <v>GM12CMRBLA015</v>
      </c>
    </row>
    <row r="17">
      <c r="A17" s="59" t="s">
        <v>160</v>
      </c>
      <c r="B17" s="29" t="str">
        <f t="shared" si="1"/>
        <v>GM</v>
      </c>
      <c r="C17" s="29" t="str">
        <f t="shared" si="2"/>
        <v>General Motors</v>
      </c>
      <c r="D17" s="29" t="str">
        <f t="shared" si="3"/>
        <v>CMR</v>
      </c>
      <c r="E17" s="29" t="str">
        <f t="shared" si="4"/>
        <v>Camero</v>
      </c>
      <c r="F17" s="29" t="str">
        <f t="shared" si="5"/>
        <v>14</v>
      </c>
      <c r="G17" s="29">
        <f t="shared" si="6"/>
        <v>9</v>
      </c>
      <c r="H17" s="60">
        <v>14289.6</v>
      </c>
      <c r="I17" s="61">
        <f t="shared" si="7"/>
        <v>1488.5</v>
      </c>
      <c r="J17" s="15" t="s">
        <v>41</v>
      </c>
      <c r="K17" s="15" t="s">
        <v>161</v>
      </c>
      <c r="L17" s="62">
        <v>100000.0</v>
      </c>
      <c r="M17" s="29" t="str">
        <f t="shared" si="8"/>
        <v>Yes</v>
      </c>
      <c r="N17" s="29" t="str">
        <f t="shared" si="9"/>
        <v>GM14CMRWHI016</v>
      </c>
    </row>
    <row r="18">
      <c r="A18" s="59" t="s">
        <v>162</v>
      </c>
      <c r="B18" s="29" t="str">
        <f t="shared" si="1"/>
        <v>GM</v>
      </c>
      <c r="C18" s="29" t="str">
        <f t="shared" si="2"/>
        <v>General Motors</v>
      </c>
      <c r="D18" s="29" t="str">
        <f t="shared" si="3"/>
        <v>SLV</v>
      </c>
      <c r="E18" s="29" t="str">
        <f t="shared" si="4"/>
        <v>Silverado</v>
      </c>
      <c r="F18" s="29" t="str">
        <f t="shared" si="5"/>
        <v>10</v>
      </c>
      <c r="G18" s="29">
        <f t="shared" si="6"/>
        <v>13</v>
      </c>
      <c r="H18" s="60">
        <v>31144.4</v>
      </c>
      <c r="I18" s="61">
        <f t="shared" si="7"/>
        <v>2290.029412</v>
      </c>
      <c r="J18" s="15" t="s">
        <v>133</v>
      </c>
      <c r="K18" s="15" t="s">
        <v>163</v>
      </c>
      <c r="L18" s="62">
        <v>100000.0</v>
      </c>
      <c r="M18" s="29" t="str">
        <f t="shared" si="8"/>
        <v>Yes</v>
      </c>
      <c r="N18" s="29" t="str">
        <f t="shared" si="9"/>
        <v>GM10SLVBLA017</v>
      </c>
    </row>
    <row r="19">
      <c r="A19" s="59" t="s">
        <v>164</v>
      </c>
      <c r="B19" s="29" t="str">
        <f t="shared" si="1"/>
        <v>GM</v>
      </c>
      <c r="C19" s="29" t="str">
        <f t="shared" si="2"/>
        <v>General Motors</v>
      </c>
      <c r="D19" s="29" t="str">
        <f t="shared" si="3"/>
        <v>SLV</v>
      </c>
      <c r="E19" s="29" t="str">
        <f t="shared" si="4"/>
        <v>Silverado</v>
      </c>
      <c r="F19" s="29" t="str">
        <f t="shared" si="5"/>
        <v>98</v>
      </c>
      <c r="G19" s="29">
        <f t="shared" si="6"/>
        <v>25</v>
      </c>
      <c r="H19" s="60">
        <v>83162.7</v>
      </c>
      <c r="I19" s="61">
        <f t="shared" si="7"/>
        <v>3248.542969</v>
      </c>
      <c r="J19" s="15" t="s">
        <v>133</v>
      </c>
      <c r="K19" s="15" t="s">
        <v>157</v>
      </c>
      <c r="L19" s="62">
        <v>100000.0</v>
      </c>
      <c r="M19" s="29" t="str">
        <f t="shared" si="8"/>
        <v>Yes</v>
      </c>
      <c r="N19" s="29" t="str">
        <f t="shared" si="9"/>
        <v>GM98SLVBLA018</v>
      </c>
    </row>
    <row r="20">
      <c r="A20" s="59" t="s">
        <v>165</v>
      </c>
      <c r="B20" s="29" t="str">
        <f t="shared" si="1"/>
        <v>GM</v>
      </c>
      <c r="C20" s="29" t="str">
        <f t="shared" si="2"/>
        <v>General Motors</v>
      </c>
      <c r="D20" s="29" t="str">
        <f t="shared" si="3"/>
        <v>SLV</v>
      </c>
      <c r="E20" s="29" t="str">
        <f t="shared" si="4"/>
        <v>Silverado</v>
      </c>
      <c r="F20" s="29" t="str">
        <f t="shared" si="5"/>
        <v>00</v>
      </c>
      <c r="G20" s="29">
        <f t="shared" si="6"/>
        <v>23</v>
      </c>
      <c r="H20" s="60">
        <v>80685.8</v>
      </c>
      <c r="I20" s="61">
        <f t="shared" si="7"/>
        <v>3418.889831</v>
      </c>
      <c r="J20" s="15" t="s">
        <v>166</v>
      </c>
      <c r="K20" s="15" t="s">
        <v>153</v>
      </c>
      <c r="L20" s="62">
        <v>100000.0</v>
      </c>
      <c r="M20" s="29" t="str">
        <f t="shared" si="8"/>
        <v>Yes</v>
      </c>
      <c r="N20" s="29" t="str">
        <f t="shared" si="9"/>
        <v>GM00SLVBLU019</v>
      </c>
    </row>
    <row r="21">
      <c r="A21" s="59" t="s">
        <v>167</v>
      </c>
      <c r="B21" s="29" t="str">
        <f t="shared" si="1"/>
        <v>TY</v>
      </c>
      <c r="C21" s="29" t="str">
        <f t="shared" si="2"/>
        <v>Toyota</v>
      </c>
      <c r="D21" s="29" t="str">
        <f t="shared" si="3"/>
        <v>CAM</v>
      </c>
      <c r="E21" s="29" t="str">
        <f t="shared" si="4"/>
        <v>Camry</v>
      </c>
      <c r="F21" s="29" t="str">
        <f t="shared" si="5"/>
        <v>96</v>
      </c>
      <c r="G21" s="29">
        <f t="shared" si="6"/>
        <v>27</v>
      </c>
      <c r="H21" s="60">
        <v>114660.6</v>
      </c>
      <c r="I21" s="61">
        <f t="shared" si="7"/>
        <v>4154.369565</v>
      </c>
      <c r="J21" s="15" t="s">
        <v>137</v>
      </c>
      <c r="K21" s="15" t="s">
        <v>168</v>
      </c>
      <c r="L21" s="62">
        <v>100000.0</v>
      </c>
      <c r="M21" s="29" t="str">
        <f t="shared" si="8"/>
        <v>No Covered</v>
      </c>
      <c r="N21" s="29" t="str">
        <f t="shared" si="9"/>
        <v>TY96CAMGRE020</v>
      </c>
    </row>
    <row r="22">
      <c r="A22" s="59" t="s">
        <v>169</v>
      </c>
      <c r="B22" s="29" t="str">
        <f t="shared" si="1"/>
        <v>TY</v>
      </c>
      <c r="C22" s="29" t="str">
        <f t="shared" si="2"/>
        <v>Toyota</v>
      </c>
      <c r="D22" s="29" t="str">
        <f t="shared" si="3"/>
        <v>CAM</v>
      </c>
      <c r="E22" s="29" t="str">
        <f t="shared" si="4"/>
        <v>Camry</v>
      </c>
      <c r="F22" s="29" t="str">
        <f t="shared" si="5"/>
        <v>98</v>
      </c>
      <c r="G22" s="29">
        <f t="shared" si="6"/>
        <v>25</v>
      </c>
      <c r="H22" s="60">
        <v>93382.6</v>
      </c>
      <c r="I22" s="61">
        <f t="shared" si="7"/>
        <v>3647.757813</v>
      </c>
      <c r="J22" s="15" t="s">
        <v>133</v>
      </c>
      <c r="K22" s="15" t="s">
        <v>170</v>
      </c>
      <c r="L22" s="62">
        <v>100000.0</v>
      </c>
      <c r="M22" s="29" t="str">
        <f t="shared" si="8"/>
        <v>Yes</v>
      </c>
      <c r="N22" s="29" t="str">
        <f t="shared" si="9"/>
        <v>TY98CAMBLA021</v>
      </c>
    </row>
    <row r="23">
      <c r="A23" s="59" t="s">
        <v>171</v>
      </c>
      <c r="B23" s="29" t="str">
        <f t="shared" si="1"/>
        <v>TY</v>
      </c>
      <c r="C23" s="29" t="str">
        <f t="shared" si="2"/>
        <v>Toyota</v>
      </c>
      <c r="D23" s="29" t="str">
        <f t="shared" si="3"/>
        <v>CAM</v>
      </c>
      <c r="E23" s="29" t="str">
        <f t="shared" si="4"/>
        <v>Camry</v>
      </c>
      <c r="F23" s="29" t="str">
        <f t="shared" si="5"/>
        <v>00</v>
      </c>
      <c r="G23" s="29">
        <f t="shared" si="6"/>
        <v>23</v>
      </c>
      <c r="H23" s="60">
        <v>85928.0</v>
      </c>
      <c r="I23" s="61">
        <f t="shared" si="7"/>
        <v>3641.016949</v>
      </c>
      <c r="J23" s="15" t="s">
        <v>137</v>
      </c>
      <c r="K23" s="15" t="s">
        <v>143</v>
      </c>
      <c r="L23" s="62">
        <v>100000.0</v>
      </c>
      <c r="M23" s="29" t="str">
        <f t="shared" si="8"/>
        <v>Yes</v>
      </c>
      <c r="N23" s="29" t="str">
        <f t="shared" si="9"/>
        <v>TY00CAMGRE022</v>
      </c>
    </row>
    <row r="24">
      <c r="A24" s="59" t="s">
        <v>172</v>
      </c>
      <c r="B24" s="29" t="str">
        <f t="shared" si="1"/>
        <v>TY</v>
      </c>
      <c r="C24" s="29" t="str">
        <f t="shared" si="2"/>
        <v>Toyota</v>
      </c>
      <c r="D24" s="29" t="str">
        <f t="shared" si="3"/>
        <v>CAM</v>
      </c>
      <c r="E24" s="29" t="str">
        <f t="shared" si="4"/>
        <v>Camry</v>
      </c>
      <c r="F24" s="29" t="str">
        <f t="shared" si="5"/>
        <v>02</v>
      </c>
      <c r="G24" s="29">
        <f t="shared" si="6"/>
        <v>21</v>
      </c>
      <c r="H24" s="60">
        <v>67829.1</v>
      </c>
      <c r="I24" s="61">
        <f t="shared" si="7"/>
        <v>3140.236111</v>
      </c>
      <c r="J24" s="15" t="s">
        <v>133</v>
      </c>
      <c r="K24" s="15" t="s">
        <v>38</v>
      </c>
      <c r="L24" s="62">
        <v>100000.0</v>
      </c>
      <c r="M24" s="29" t="str">
        <f t="shared" si="8"/>
        <v>Yes</v>
      </c>
      <c r="N24" s="29" t="str">
        <f t="shared" si="9"/>
        <v>TY02CAMBLA023</v>
      </c>
    </row>
    <row r="25">
      <c r="A25" s="59" t="s">
        <v>173</v>
      </c>
      <c r="B25" s="29" t="str">
        <f t="shared" si="1"/>
        <v>TY</v>
      </c>
      <c r="C25" s="29" t="str">
        <f t="shared" si="2"/>
        <v>Toyota</v>
      </c>
      <c r="D25" s="29" t="str">
        <f t="shared" si="3"/>
        <v>CAM</v>
      </c>
      <c r="E25" s="29" t="str">
        <f t="shared" si="4"/>
        <v>Camry</v>
      </c>
      <c r="F25" s="29" t="str">
        <f t="shared" si="5"/>
        <v>09</v>
      </c>
      <c r="G25" s="29">
        <f t="shared" si="6"/>
        <v>14</v>
      </c>
      <c r="H25" s="60">
        <v>48114.2</v>
      </c>
      <c r="I25" s="61">
        <f t="shared" si="7"/>
        <v>3295.493151</v>
      </c>
      <c r="J25" s="15" t="s">
        <v>41</v>
      </c>
      <c r="K25" s="15" t="s">
        <v>146</v>
      </c>
      <c r="L25" s="62">
        <v>100000.0</v>
      </c>
      <c r="M25" s="29" t="str">
        <f t="shared" si="8"/>
        <v>Yes</v>
      </c>
      <c r="N25" s="29" t="str">
        <f t="shared" si="9"/>
        <v>TY09CAMWHI024</v>
      </c>
    </row>
    <row r="26">
      <c r="A26" s="59" t="s">
        <v>174</v>
      </c>
      <c r="B26" s="29" t="str">
        <f t="shared" si="1"/>
        <v>TY</v>
      </c>
      <c r="C26" s="29" t="str">
        <f t="shared" si="2"/>
        <v>Toyota</v>
      </c>
      <c r="D26" s="29" t="str">
        <f t="shared" si="3"/>
        <v>COR</v>
      </c>
      <c r="E26" s="29" t="str">
        <f t="shared" si="4"/>
        <v>Corolla</v>
      </c>
      <c r="F26" s="29" t="str">
        <f t="shared" si="5"/>
        <v>02</v>
      </c>
      <c r="G26" s="29">
        <f t="shared" si="6"/>
        <v>21</v>
      </c>
      <c r="H26" s="60">
        <v>64467.4</v>
      </c>
      <c r="I26" s="61">
        <f t="shared" si="7"/>
        <v>2984.601852</v>
      </c>
      <c r="J26" s="15" t="s">
        <v>175</v>
      </c>
      <c r="K26" s="15" t="s">
        <v>176</v>
      </c>
      <c r="L26" s="62">
        <v>100000.0</v>
      </c>
      <c r="M26" s="29" t="str">
        <f t="shared" si="8"/>
        <v>Yes</v>
      </c>
      <c r="N26" s="29" t="str">
        <f t="shared" si="9"/>
        <v>TY02CORRED025</v>
      </c>
    </row>
    <row r="27">
      <c r="A27" s="59" t="s">
        <v>177</v>
      </c>
      <c r="B27" s="29" t="str">
        <f t="shared" si="1"/>
        <v>TY</v>
      </c>
      <c r="C27" s="29" t="str">
        <f t="shared" si="2"/>
        <v>Toyota</v>
      </c>
      <c r="D27" s="29" t="str">
        <f t="shared" si="3"/>
        <v>COR</v>
      </c>
      <c r="E27" s="29" t="str">
        <f t="shared" si="4"/>
        <v>Corolla</v>
      </c>
      <c r="F27" s="29" t="str">
        <f t="shared" si="5"/>
        <v>03</v>
      </c>
      <c r="G27" s="29">
        <f t="shared" si="6"/>
        <v>20</v>
      </c>
      <c r="H27" s="60">
        <v>73444.4</v>
      </c>
      <c r="I27" s="61">
        <f t="shared" si="7"/>
        <v>3565.262136</v>
      </c>
      <c r="J27" s="15" t="s">
        <v>133</v>
      </c>
      <c r="K27" s="15" t="s">
        <v>176</v>
      </c>
      <c r="L27" s="62">
        <v>100000.0</v>
      </c>
      <c r="M27" s="29" t="str">
        <f t="shared" si="8"/>
        <v>Yes</v>
      </c>
      <c r="N27" s="29" t="str">
        <f t="shared" si="9"/>
        <v>TY03CORBLA026</v>
      </c>
    </row>
    <row r="28">
      <c r="A28" s="59" t="s">
        <v>178</v>
      </c>
      <c r="B28" s="29" t="str">
        <f t="shared" si="1"/>
        <v>TY</v>
      </c>
      <c r="C28" s="29" t="str">
        <f t="shared" si="2"/>
        <v>Toyota</v>
      </c>
      <c r="D28" s="29" t="str">
        <f t="shared" si="3"/>
        <v>COR</v>
      </c>
      <c r="E28" s="29" t="str">
        <f t="shared" si="4"/>
        <v>Corolla</v>
      </c>
      <c r="F28" s="29" t="str">
        <f t="shared" si="5"/>
        <v>14</v>
      </c>
      <c r="G28" s="29">
        <f t="shared" si="6"/>
        <v>9</v>
      </c>
      <c r="H28" s="60">
        <v>17556.3</v>
      </c>
      <c r="I28" s="61">
        <f t="shared" si="7"/>
        <v>1828.78125</v>
      </c>
      <c r="J28" s="15" t="s">
        <v>166</v>
      </c>
      <c r="K28" s="15" t="s">
        <v>149</v>
      </c>
      <c r="L28" s="62">
        <v>100000.0</v>
      </c>
      <c r="M28" s="29" t="str">
        <f t="shared" si="8"/>
        <v>Yes</v>
      </c>
      <c r="N28" s="29" t="str">
        <f t="shared" si="9"/>
        <v>TY14CORBLU027</v>
      </c>
    </row>
    <row r="29">
      <c r="A29" s="59" t="s">
        <v>179</v>
      </c>
      <c r="B29" s="29" t="str">
        <f t="shared" si="1"/>
        <v>TY</v>
      </c>
      <c r="C29" s="29" t="str">
        <f t="shared" si="2"/>
        <v>Toyota</v>
      </c>
      <c r="D29" s="29" t="str">
        <f t="shared" si="3"/>
        <v>COR</v>
      </c>
      <c r="E29" s="29" t="str">
        <f t="shared" si="4"/>
        <v>Corolla</v>
      </c>
      <c r="F29" s="29" t="str">
        <f t="shared" si="5"/>
        <v>12</v>
      </c>
      <c r="G29" s="29">
        <f t="shared" si="6"/>
        <v>11</v>
      </c>
      <c r="H29" s="60">
        <v>29601.9</v>
      </c>
      <c r="I29" s="61">
        <f t="shared" si="7"/>
        <v>2551.887931</v>
      </c>
      <c r="J29" s="15" t="s">
        <v>133</v>
      </c>
      <c r="K29" s="15" t="s">
        <v>157</v>
      </c>
      <c r="L29" s="62">
        <v>100000.0</v>
      </c>
      <c r="M29" s="29" t="str">
        <f t="shared" si="8"/>
        <v>Yes</v>
      </c>
      <c r="N29" s="29" t="str">
        <f t="shared" si="9"/>
        <v>TY12CORBLA028</v>
      </c>
    </row>
    <row r="30">
      <c r="A30" s="59" t="s">
        <v>180</v>
      </c>
      <c r="B30" s="29" t="str">
        <f t="shared" si="1"/>
        <v>TY</v>
      </c>
      <c r="C30" s="29" t="str">
        <f t="shared" si="2"/>
        <v>Toyota</v>
      </c>
      <c r="D30" s="29" t="str">
        <f t="shared" si="3"/>
        <v>CAM</v>
      </c>
      <c r="E30" s="29" t="str">
        <f t="shared" si="4"/>
        <v>Camry</v>
      </c>
      <c r="F30" s="29" t="str">
        <f t="shared" si="5"/>
        <v>12</v>
      </c>
      <c r="G30" s="29">
        <f t="shared" si="6"/>
        <v>11</v>
      </c>
      <c r="H30" s="60">
        <v>22128.2</v>
      </c>
      <c r="I30" s="61">
        <f t="shared" si="7"/>
        <v>1907.603448</v>
      </c>
      <c r="J30" s="15" t="s">
        <v>166</v>
      </c>
      <c r="K30" s="15" t="s">
        <v>168</v>
      </c>
      <c r="L30" s="62">
        <v>100000.0</v>
      </c>
      <c r="M30" s="29" t="str">
        <f t="shared" si="8"/>
        <v>Yes</v>
      </c>
      <c r="N30" s="29" t="str">
        <f t="shared" si="9"/>
        <v>TY12CAMBLU029</v>
      </c>
    </row>
    <row r="31">
      <c r="A31" s="59" t="s">
        <v>181</v>
      </c>
      <c r="B31" s="29" t="str">
        <f t="shared" si="1"/>
        <v>HO</v>
      </c>
      <c r="C31" s="29" t="str">
        <f t="shared" si="2"/>
        <v>Honda</v>
      </c>
      <c r="D31" s="29" t="str">
        <f t="shared" si="3"/>
        <v>CIV</v>
      </c>
      <c r="E31" s="29" t="str">
        <f t="shared" si="4"/>
        <v>Civic</v>
      </c>
      <c r="F31" s="29" t="str">
        <f t="shared" si="5"/>
        <v>99</v>
      </c>
      <c r="G31" s="29">
        <f t="shared" si="6"/>
        <v>24</v>
      </c>
      <c r="H31" s="60">
        <v>82374.0</v>
      </c>
      <c r="I31" s="61">
        <f t="shared" si="7"/>
        <v>3348.536585</v>
      </c>
      <c r="J31" s="15" t="s">
        <v>41</v>
      </c>
      <c r="K31" s="15" t="s">
        <v>155</v>
      </c>
      <c r="L31" s="62">
        <v>75000.0</v>
      </c>
      <c r="M31" s="29" t="str">
        <f t="shared" si="8"/>
        <v>No Covered</v>
      </c>
      <c r="N31" s="29" t="str">
        <f t="shared" si="9"/>
        <v>HO99CIVWHI030</v>
      </c>
    </row>
    <row r="32">
      <c r="A32" s="59" t="s">
        <v>182</v>
      </c>
      <c r="B32" s="29" t="str">
        <f t="shared" si="1"/>
        <v>HO</v>
      </c>
      <c r="C32" s="29" t="str">
        <f t="shared" si="2"/>
        <v>Honda</v>
      </c>
      <c r="D32" s="29" t="str">
        <f t="shared" si="3"/>
        <v>CIV</v>
      </c>
      <c r="E32" s="29" t="str">
        <f t="shared" si="4"/>
        <v>Civic</v>
      </c>
      <c r="F32" s="29" t="str">
        <f t="shared" si="5"/>
        <v>01</v>
      </c>
      <c r="G32" s="29">
        <f t="shared" si="6"/>
        <v>22</v>
      </c>
      <c r="H32" s="60">
        <v>69891.9</v>
      </c>
      <c r="I32" s="61">
        <f t="shared" si="7"/>
        <v>3092.561947</v>
      </c>
      <c r="J32" s="15" t="s">
        <v>166</v>
      </c>
      <c r="K32" s="15" t="s">
        <v>140</v>
      </c>
      <c r="L32" s="62">
        <v>75000.0</v>
      </c>
      <c r="M32" s="29" t="str">
        <f t="shared" si="8"/>
        <v>Yes</v>
      </c>
      <c r="N32" s="29" t="str">
        <f t="shared" si="9"/>
        <v>HO01CIVBLU031</v>
      </c>
    </row>
    <row r="33">
      <c r="A33" s="59" t="s">
        <v>183</v>
      </c>
      <c r="B33" s="29" t="str">
        <f t="shared" si="1"/>
        <v>HO</v>
      </c>
      <c r="C33" s="29" t="str">
        <f t="shared" si="2"/>
        <v>Honda</v>
      </c>
      <c r="D33" s="29" t="str">
        <f t="shared" si="3"/>
        <v>CIV</v>
      </c>
      <c r="E33" s="29" t="str">
        <f t="shared" si="4"/>
        <v>Civic</v>
      </c>
      <c r="F33" s="29" t="str">
        <f t="shared" si="5"/>
        <v>10</v>
      </c>
      <c r="G33" s="29">
        <f t="shared" si="6"/>
        <v>13</v>
      </c>
      <c r="H33" s="60">
        <v>22573.0</v>
      </c>
      <c r="I33" s="61">
        <f t="shared" si="7"/>
        <v>1659.779412</v>
      </c>
      <c r="J33" s="15" t="s">
        <v>166</v>
      </c>
      <c r="K33" s="15" t="s">
        <v>161</v>
      </c>
      <c r="L33" s="62">
        <v>75000.0</v>
      </c>
      <c r="M33" s="29" t="str">
        <f t="shared" si="8"/>
        <v>Yes</v>
      </c>
      <c r="N33" s="29" t="str">
        <f t="shared" si="9"/>
        <v>HO10CIVBLU032</v>
      </c>
    </row>
    <row r="34">
      <c r="A34" s="59" t="s">
        <v>184</v>
      </c>
      <c r="B34" s="29" t="str">
        <f t="shared" si="1"/>
        <v>HO</v>
      </c>
      <c r="C34" s="29" t="str">
        <f t="shared" si="2"/>
        <v>Honda</v>
      </c>
      <c r="D34" s="29" t="str">
        <f t="shared" si="3"/>
        <v>CIV</v>
      </c>
      <c r="E34" s="29" t="str">
        <f t="shared" si="4"/>
        <v>Civic</v>
      </c>
      <c r="F34" s="29" t="str">
        <f t="shared" si="5"/>
        <v>10</v>
      </c>
      <c r="G34" s="29">
        <f t="shared" si="6"/>
        <v>13</v>
      </c>
      <c r="H34" s="60">
        <v>33477.2</v>
      </c>
      <c r="I34" s="61">
        <f t="shared" si="7"/>
        <v>2461.558824</v>
      </c>
      <c r="J34" s="15" t="s">
        <v>133</v>
      </c>
      <c r="K34" s="15" t="s">
        <v>170</v>
      </c>
      <c r="L34" s="62">
        <v>75000.0</v>
      </c>
      <c r="M34" s="29" t="str">
        <f t="shared" si="8"/>
        <v>Yes</v>
      </c>
      <c r="N34" s="29" t="str">
        <f t="shared" si="9"/>
        <v>HO10CIVBLA033</v>
      </c>
    </row>
    <row r="35">
      <c r="A35" s="59" t="s">
        <v>185</v>
      </c>
      <c r="B35" s="29" t="str">
        <f t="shared" si="1"/>
        <v>HO</v>
      </c>
      <c r="C35" s="29" t="str">
        <f t="shared" si="2"/>
        <v>Honda</v>
      </c>
      <c r="D35" s="29" t="str">
        <f t="shared" si="3"/>
        <v>CIV</v>
      </c>
      <c r="E35" s="29" t="str">
        <f t="shared" si="4"/>
        <v>Civic</v>
      </c>
      <c r="F35" s="29" t="str">
        <f t="shared" si="5"/>
        <v>11</v>
      </c>
      <c r="G35" s="29">
        <f t="shared" si="6"/>
        <v>12</v>
      </c>
      <c r="H35" s="60">
        <v>30555.3</v>
      </c>
      <c r="I35" s="61">
        <f t="shared" si="7"/>
        <v>2425.02381</v>
      </c>
      <c r="J35" s="15" t="s">
        <v>133</v>
      </c>
      <c r="K35" s="15" t="s">
        <v>138</v>
      </c>
      <c r="L35" s="62">
        <v>75000.0</v>
      </c>
      <c r="M35" s="29" t="str">
        <f t="shared" si="8"/>
        <v>Yes</v>
      </c>
      <c r="N35" s="29" t="str">
        <f t="shared" si="9"/>
        <v>HO11CIVBLA034</v>
      </c>
    </row>
    <row r="36">
      <c r="A36" s="59" t="s">
        <v>186</v>
      </c>
      <c r="B36" s="29" t="str">
        <f t="shared" si="1"/>
        <v>HO</v>
      </c>
      <c r="C36" s="29" t="str">
        <f t="shared" si="2"/>
        <v>Honda</v>
      </c>
      <c r="D36" s="29" t="str">
        <f t="shared" si="3"/>
        <v>CIV</v>
      </c>
      <c r="E36" s="29" t="str">
        <f t="shared" si="4"/>
        <v>Civic</v>
      </c>
      <c r="F36" s="29" t="str">
        <f t="shared" si="5"/>
        <v>12</v>
      </c>
      <c r="G36" s="29">
        <f t="shared" si="6"/>
        <v>11</v>
      </c>
      <c r="H36" s="60">
        <v>24513.2</v>
      </c>
      <c r="I36" s="61">
        <f t="shared" si="7"/>
        <v>2113.206897</v>
      </c>
      <c r="J36" s="15" t="s">
        <v>133</v>
      </c>
      <c r="K36" s="15" t="s">
        <v>163</v>
      </c>
      <c r="L36" s="62">
        <v>75000.0</v>
      </c>
      <c r="M36" s="29" t="str">
        <f t="shared" si="8"/>
        <v>Yes</v>
      </c>
      <c r="N36" s="29" t="str">
        <f t="shared" si="9"/>
        <v>HO12CIVBLA035</v>
      </c>
    </row>
    <row r="37">
      <c r="A37" s="59" t="s">
        <v>187</v>
      </c>
      <c r="B37" s="29" t="str">
        <f t="shared" si="1"/>
        <v>HO</v>
      </c>
      <c r="C37" s="29" t="str">
        <f t="shared" si="2"/>
        <v>Honda</v>
      </c>
      <c r="D37" s="29" t="str">
        <f t="shared" si="3"/>
        <v>CIV</v>
      </c>
      <c r="E37" s="29" t="str">
        <f t="shared" si="4"/>
        <v>Civic</v>
      </c>
      <c r="F37" s="29" t="str">
        <f t="shared" si="5"/>
        <v>13</v>
      </c>
      <c r="G37" s="29">
        <f t="shared" si="6"/>
        <v>10</v>
      </c>
      <c r="H37" s="60">
        <v>13867.6</v>
      </c>
      <c r="I37" s="61">
        <f t="shared" si="7"/>
        <v>1308.264151</v>
      </c>
      <c r="J37" s="15" t="s">
        <v>133</v>
      </c>
      <c r="K37" s="15" t="s">
        <v>168</v>
      </c>
      <c r="L37" s="62">
        <v>75000.0</v>
      </c>
      <c r="M37" s="29" t="str">
        <f t="shared" si="8"/>
        <v>Yes</v>
      </c>
      <c r="N37" s="29" t="str">
        <f t="shared" si="9"/>
        <v>HO13CIVBLA036</v>
      </c>
    </row>
    <row r="38">
      <c r="A38" s="59" t="s">
        <v>188</v>
      </c>
      <c r="B38" s="29" t="str">
        <f t="shared" si="1"/>
        <v>HO</v>
      </c>
      <c r="C38" s="29" t="str">
        <f t="shared" si="2"/>
        <v>Honda</v>
      </c>
      <c r="D38" s="29" t="str">
        <f t="shared" si="3"/>
        <v>ODY</v>
      </c>
      <c r="E38" s="29" t="str">
        <f t="shared" si="4"/>
        <v>Odyssey</v>
      </c>
      <c r="F38" s="29" t="str">
        <f t="shared" si="5"/>
        <v>05</v>
      </c>
      <c r="G38" s="29">
        <f t="shared" si="6"/>
        <v>18</v>
      </c>
      <c r="H38" s="60">
        <v>60389.5</v>
      </c>
      <c r="I38" s="61">
        <f t="shared" si="7"/>
        <v>3246.747312</v>
      </c>
      <c r="J38" s="15" t="s">
        <v>41</v>
      </c>
      <c r="K38" s="15" t="s">
        <v>146</v>
      </c>
      <c r="L38" s="62">
        <v>100000.0</v>
      </c>
      <c r="M38" s="29" t="str">
        <f t="shared" si="8"/>
        <v>Yes</v>
      </c>
      <c r="N38" s="29" t="str">
        <f t="shared" si="9"/>
        <v>HO05ODYWHI037</v>
      </c>
    </row>
    <row r="39">
      <c r="A39" s="59" t="s">
        <v>189</v>
      </c>
      <c r="B39" s="29" t="str">
        <f t="shared" si="1"/>
        <v>HO</v>
      </c>
      <c r="C39" s="29" t="str">
        <f t="shared" si="2"/>
        <v>Honda</v>
      </c>
      <c r="D39" s="29" t="str">
        <f t="shared" si="3"/>
        <v>ODY</v>
      </c>
      <c r="E39" s="29" t="str">
        <f t="shared" si="4"/>
        <v>Odyssey</v>
      </c>
      <c r="F39" s="29" t="str">
        <f t="shared" si="5"/>
        <v>07</v>
      </c>
      <c r="G39" s="29">
        <f t="shared" si="6"/>
        <v>16</v>
      </c>
      <c r="H39" s="60">
        <v>50854.1</v>
      </c>
      <c r="I39" s="61">
        <f t="shared" si="7"/>
        <v>3063.5</v>
      </c>
      <c r="J39" s="15" t="s">
        <v>133</v>
      </c>
      <c r="K39" s="15" t="s">
        <v>170</v>
      </c>
      <c r="L39" s="62">
        <v>100000.0</v>
      </c>
      <c r="M39" s="29" t="str">
        <f t="shared" si="8"/>
        <v>Yes</v>
      </c>
      <c r="N39" s="29" t="str">
        <f t="shared" si="9"/>
        <v>HO07ODYBLA038</v>
      </c>
    </row>
    <row r="40">
      <c r="A40" s="59" t="s">
        <v>190</v>
      </c>
      <c r="B40" s="29" t="str">
        <f t="shared" si="1"/>
        <v>HO</v>
      </c>
      <c r="C40" s="29" t="str">
        <f t="shared" si="2"/>
        <v>Honda</v>
      </c>
      <c r="D40" s="29" t="str">
        <f t="shared" si="3"/>
        <v>ODY</v>
      </c>
      <c r="E40" s="29" t="str">
        <f t="shared" si="4"/>
        <v>Odyssey</v>
      </c>
      <c r="F40" s="29" t="str">
        <f t="shared" si="5"/>
        <v>08</v>
      </c>
      <c r="G40" s="29">
        <f t="shared" si="6"/>
        <v>15</v>
      </c>
      <c r="H40" s="60">
        <v>42504.6</v>
      </c>
      <c r="I40" s="61">
        <f t="shared" si="7"/>
        <v>2724.653846</v>
      </c>
      <c r="J40" s="15" t="s">
        <v>41</v>
      </c>
      <c r="K40" s="15" t="s">
        <v>155</v>
      </c>
      <c r="L40" s="62">
        <v>100000.0</v>
      </c>
      <c r="M40" s="29" t="str">
        <f t="shared" si="8"/>
        <v>Yes</v>
      </c>
      <c r="N40" s="29" t="str">
        <f t="shared" si="9"/>
        <v>HO08ODYWHI039</v>
      </c>
    </row>
    <row r="41">
      <c r="A41" s="59" t="s">
        <v>191</v>
      </c>
      <c r="B41" s="29" t="str">
        <f t="shared" si="1"/>
        <v>HO</v>
      </c>
      <c r="C41" s="29" t="str">
        <f t="shared" si="2"/>
        <v>Honda</v>
      </c>
      <c r="D41" s="29" t="str">
        <f t="shared" si="3"/>
        <v>ODY</v>
      </c>
      <c r="E41" s="29" t="str">
        <f t="shared" si="4"/>
        <v>Odyssey</v>
      </c>
      <c r="F41" s="29" t="str">
        <f t="shared" si="5"/>
        <v>10</v>
      </c>
      <c r="G41" s="29">
        <f t="shared" si="6"/>
        <v>13</v>
      </c>
      <c r="H41" s="60">
        <v>68658.9</v>
      </c>
      <c r="I41" s="61">
        <f t="shared" si="7"/>
        <v>5048.448529</v>
      </c>
      <c r="J41" s="15" t="s">
        <v>133</v>
      </c>
      <c r="K41" s="15" t="s">
        <v>38</v>
      </c>
      <c r="L41" s="62">
        <v>100000.0</v>
      </c>
      <c r="M41" s="29" t="str">
        <f t="shared" si="8"/>
        <v>Yes</v>
      </c>
      <c r="N41" s="29" t="str">
        <f t="shared" si="9"/>
        <v>HO10ODYBLA040</v>
      </c>
    </row>
    <row r="42">
      <c r="A42" s="59" t="s">
        <v>192</v>
      </c>
      <c r="B42" s="29" t="str">
        <f t="shared" si="1"/>
        <v>HO</v>
      </c>
      <c r="C42" s="29" t="str">
        <f t="shared" si="2"/>
        <v>Honda</v>
      </c>
      <c r="D42" s="29" t="str">
        <f t="shared" si="3"/>
        <v>ODY</v>
      </c>
      <c r="E42" s="29" t="str">
        <f t="shared" si="4"/>
        <v>Odyssey</v>
      </c>
      <c r="F42" s="29" t="str">
        <f t="shared" si="5"/>
        <v>14</v>
      </c>
      <c r="G42" s="29">
        <f t="shared" si="6"/>
        <v>9</v>
      </c>
      <c r="H42" s="60">
        <v>3708.1</v>
      </c>
      <c r="I42" s="61">
        <f t="shared" si="7"/>
        <v>386.2604167</v>
      </c>
      <c r="J42" s="15" t="s">
        <v>133</v>
      </c>
      <c r="K42" s="15" t="s">
        <v>135</v>
      </c>
      <c r="L42" s="62">
        <v>100000.0</v>
      </c>
      <c r="M42" s="29" t="str">
        <f t="shared" si="8"/>
        <v>Yes</v>
      </c>
      <c r="N42" s="29" t="str">
        <f t="shared" si="9"/>
        <v>HO14ODYBLA041</v>
      </c>
    </row>
    <row r="43">
      <c r="A43" s="59" t="s">
        <v>193</v>
      </c>
      <c r="B43" s="29" t="str">
        <f t="shared" si="1"/>
        <v>CR</v>
      </c>
      <c r="C43" s="29" t="str">
        <f t="shared" si="2"/>
        <v>Chrysler</v>
      </c>
      <c r="D43" s="29" t="str">
        <f t="shared" si="3"/>
        <v>PTC</v>
      </c>
      <c r="E43" s="29" t="str">
        <f t="shared" si="4"/>
        <v>PT Cruiser</v>
      </c>
      <c r="F43" s="29" t="str">
        <f t="shared" si="5"/>
        <v>04</v>
      </c>
      <c r="G43" s="29">
        <f t="shared" si="6"/>
        <v>19</v>
      </c>
      <c r="H43" s="60">
        <v>64542.0</v>
      </c>
      <c r="I43" s="61">
        <f t="shared" si="7"/>
        <v>3292.959184</v>
      </c>
      <c r="J43" s="15" t="s">
        <v>166</v>
      </c>
      <c r="K43" s="15" t="s">
        <v>38</v>
      </c>
      <c r="L43" s="62">
        <v>75000.0</v>
      </c>
      <c r="M43" s="29" t="str">
        <f t="shared" si="8"/>
        <v>Yes</v>
      </c>
      <c r="N43" s="29" t="str">
        <f t="shared" si="9"/>
        <v>CR04PTCBLU042</v>
      </c>
    </row>
    <row r="44">
      <c r="A44" s="59" t="s">
        <v>194</v>
      </c>
      <c r="B44" s="29" t="str">
        <f t="shared" si="1"/>
        <v>CR</v>
      </c>
      <c r="C44" s="29" t="str">
        <f t="shared" si="2"/>
        <v>Chrysler</v>
      </c>
      <c r="D44" s="29" t="str">
        <f t="shared" si="3"/>
        <v>PTC</v>
      </c>
      <c r="E44" s="29" t="str">
        <f t="shared" si="4"/>
        <v>PT Cruiser</v>
      </c>
      <c r="F44" s="29" t="str">
        <f t="shared" si="5"/>
        <v>07</v>
      </c>
      <c r="G44" s="29">
        <f t="shared" si="6"/>
        <v>16</v>
      </c>
      <c r="H44" s="60">
        <v>42074.2</v>
      </c>
      <c r="I44" s="61">
        <f t="shared" si="7"/>
        <v>2534.590361</v>
      </c>
      <c r="J44" s="15" t="s">
        <v>137</v>
      </c>
      <c r="K44" s="15" t="s">
        <v>176</v>
      </c>
      <c r="L44" s="62">
        <v>75000.0</v>
      </c>
      <c r="M44" s="29" t="str">
        <f t="shared" si="8"/>
        <v>Yes</v>
      </c>
      <c r="N44" s="29" t="str">
        <f t="shared" si="9"/>
        <v>CR07PTCGRE043</v>
      </c>
    </row>
    <row r="45">
      <c r="A45" s="59" t="s">
        <v>195</v>
      </c>
      <c r="B45" s="29" t="str">
        <f t="shared" si="1"/>
        <v>CR</v>
      </c>
      <c r="C45" s="29" t="str">
        <f t="shared" si="2"/>
        <v>Chrysler</v>
      </c>
      <c r="D45" s="29" t="str">
        <f t="shared" si="3"/>
        <v>PTC</v>
      </c>
      <c r="E45" s="29" t="str">
        <f t="shared" si="4"/>
        <v>PT Cruiser</v>
      </c>
      <c r="F45" s="29" t="str">
        <f t="shared" si="5"/>
        <v>11</v>
      </c>
      <c r="G45" s="29">
        <f t="shared" si="6"/>
        <v>12</v>
      </c>
      <c r="H45" s="60">
        <v>27394.2</v>
      </c>
      <c r="I45" s="61">
        <f t="shared" si="7"/>
        <v>2174.142857</v>
      </c>
      <c r="J45" s="15" t="s">
        <v>133</v>
      </c>
      <c r="K45" s="15" t="s">
        <v>153</v>
      </c>
      <c r="L45" s="62">
        <v>75000.0</v>
      </c>
      <c r="M45" s="29" t="str">
        <f t="shared" si="8"/>
        <v>Yes</v>
      </c>
      <c r="N45" s="29" t="str">
        <f t="shared" si="9"/>
        <v>CR11PTCBLA044</v>
      </c>
    </row>
    <row r="46">
      <c r="A46" s="59" t="s">
        <v>196</v>
      </c>
      <c r="B46" s="29" t="str">
        <f t="shared" si="1"/>
        <v>CR</v>
      </c>
      <c r="C46" s="29" t="str">
        <f t="shared" si="2"/>
        <v>Chrysler</v>
      </c>
      <c r="D46" s="29" t="str">
        <f t="shared" si="3"/>
        <v>CAR</v>
      </c>
      <c r="E46" s="29" t="str">
        <f t="shared" si="4"/>
        <v>Caravan</v>
      </c>
      <c r="F46" s="29" t="str">
        <f t="shared" si="5"/>
        <v>99</v>
      </c>
      <c r="G46" s="29">
        <f t="shared" si="6"/>
        <v>24</v>
      </c>
      <c r="H46" s="60">
        <v>79420.6</v>
      </c>
      <c r="I46" s="61">
        <f t="shared" si="7"/>
        <v>3228.479675</v>
      </c>
      <c r="J46" s="15" t="s">
        <v>137</v>
      </c>
      <c r="K46" s="15" t="s">
        <v>163</v>
      </c>
      <c r="L46" s="62">
        <v>75000.0</v>
      </c>
      <c r="M46" s="29" t="str">
        <f t="shared" si="8"/>
        <v>No Covered</v>
      </c>
      <c r="N46" s="29" t="str">
        <f t="shared" si="9"/>
        <v>CR99CARGRE045</v>
      </c>
    </row>
    <row r="47">
      <c r="A47" s="59" t="s">
        <v>197</v>
      </c>
      <c r="B47" s="29" t="str">
        <f t="shared" si="1"/>
        <v>CR</v>
      </c>
      <c r="C47" s="29" t="str">
        <f t="shared" si="2"/>
        <v>Chrysler</v>
      </c>
      <c r="D47" s="29" t="str">
        <f t="shared" si="3"/>
        <v>CAR</v>
      </c>
      <c r="E47" s="29" t="str">
        <f t="shared" si="4"/>
        <v>Caravan</v>
      </c>
      <c r="F47" s="29" t="str">
        <f t="shared" si="5"/>
        <v>00</v>
      </c>
      <c r="G47" s="29">
        <f t="shared" si="6"/>
        <v>23</v>
      </c>
      <c r="H47" s="60">
        <v>77243.1</v>
      </c>
      <c r="I47" s="61">
        <f t="shared" si="7"/>
        <v>3273.012712</v>
      </c>
      <c r="J47" s="15" t="s">
        <v>133</v>
      </c>
      <c r="K47" s="15" t="s">
        <v>140</v>
      </c>
      <c r="L47" s="62">
        <v>75000.0</v>
      </c>
      <c r="M47" s="29" t="str">
        <f t="shared" si="8"/>
        <v>No Covered</v>
      </c>
      <c r="N47" s="29" t="str">
        <f t="shared" si="9"/>
        <v>CR00CARBLA046</v>
      </c>
    </row>
    <row r="48">
      <c r="A48" s="59" t="s">
        <v>198</v>
      </c>
      <c r="B48" s="29" t="str">
        <f t="shared" si="1"/>
        <v>CR</v>
      </c>
      <c r="C48" s="29" t="str">
        <f t="shared" si="2"/>
        <v>Chrysler</v>
      </c>
      <c r="D48" s="29" t="str">
        <f t="shared" si="3"/>
        <v>CAR</v>
      </c>
      <c r="E48" s="29" t="str">
        <f t="shared" si="4"/>
        <v>Caravan</v>
      </c>
      <c r="F48" s="29" t="str">
        <f t="shared" si="5"/>
        <v>04</v>
      </c>
      <c r="G48" s="29">
        <f t="shared" si="6"/>
        <v>19</v>
      </c>
      <c r="H48" s="60">
        <v>72527.2</v>
      </c>
      <c r="I48" s="61">
        <f t="shared" si="7"/>
        <v>3700.367347</v>
      </c>
      <c r="J48" s="15" t="s">
        <v>41</v>
      </c>
      <c r="K48" s="15" t="s">
        <v>159</v>
      </c>
      <c r="L48" s="62">
        <v>75000.0</v>
      </c>
      <c r="M48" s="29" t="str">
        <f t="shared" si="8"/>
        <v>Yes</v>
      </c>
      <c r="N48" s="29" t="str">
        <f t="shared" si="9"/>
        <v>CR04CARWHI047</v>
      </c>
    </row>
    <row r="49">
      <c r="A49" s="59" t="s">
        <v>199</v>
      </c>
      <c r="B49" s="29" t="str">
        <f t="shared" si="1"/>
        <v>CR</v>
      </c>
      <c r="C49" s="29" t="str">
        <f t="shared" si="2"/>
        <v>Chrysler</v>
      </c>
      <c r="D49" s="29" t="str">
        <f t="shared" si="3"/>
        <v>CAR</v>
      </c>
      <c r="E49" s="29" t="str">
        <f t="shared" si="4"/>
        <v>Caravan</v>
      </c>
      <c r="F49" s="29" t="str">
        <f t="shared" si="5"/>
        <v>04</v>
      </c>
      <c r="G49" s="29">
        <f t="shared" si="6"/>
        <v>19</v>
      </c>
      <c r="H49" s="60">
        <v>52699.4</v>
      </c>
      <c r="I49" s="61">
        <f t="shared" si="7"/>
        <v>2688.744898</v>
      </c>
      <c r="J49" s="15" t="s">
        <v>175</v>
      </c>
      <c r="K49" s="15" t="s">
        <v>159</v>
      </c>
      <c r="L49" s="62">
        <v>75000.0</v>
      </c>
      <c r="M49" s="29" t="str">
        <f t="shared" si="8"/>
        <v>Yes</v>
      </c>
      <c r="N49" s="29" t="str">
        <f t="shared" si="9"/>
        <v>CR04CARRED048</v>
      </c>
    </row>
    <row r="50">
      <c r="A50" s="59" t="s">
        <v>200</v>
      </c>
      <c r="B50" s="29" t="str">
        <f t="shared" si="1"/>
        <v>HY</v>
      </c>
      <c r="C50" s="29" t="str">
        <f t="shared" si="2"/>
        <v>Huindai</v>
      </c>
      <c r="D50" s="29" t="str">
        <f t="shared" si="3"/>
        <v>ELA</v>
      </c>
      <c r="E50" s="29" t="str">
        <f t="shared" si="4"/>
        <v>Elantra</v>
      </c>
      <c r="F50" s="29" t="str">
        <f t="shared" si="5"/>
        <v>11</v>
      </c>
      <c r="G50" s="29">
        <f t="shared" si="6"/>
        <v>12</v>
      </c>
      <c r="H50" s="60">
        <v>29102.3</v>
      </c>
      <c r="I50" s="61">
        <f t="shared" si="7"/>
        <v>2309.706349</v>
      </c>
      <c r="J50" s="15" t="s">
        <v>133</v>
      </c>
      <c r="K50" s="15" t="s">
        <v>161</v>
      </c>
      <c r="L50" s="62">
        <v>100000.0</v>
      </c>
      <c r="M50" s="29" t="str">
        <f t="shared" si="8"/>
        <v>Yes</v>
      </c>
      <c r="N50" s="29" t="str">
        <f t="shared" si="9"/>
        <v>HY11ELABLA049</v>
      </c>
    </row>
    <row r="51">
      <c r="A51" s="59" t="s">
        <v>201</v>
      </c>
      <c r="B51" s="29" t="str">
        <f t="shared" si="1"/>
        <v>HY</v>
      </c>
      <c r="C51" s="29" t="str">
        <f t="shared" si="2"/>
        <v>Huindai</v>
      </c>
      <c r="D51" s="29" t="str">
        <f t="shared" si="3"/>
        <v>ELA</v>
      </c>
      <c r="E51" s="29" t="str">
        <f t="shared" si="4"/>
        <v>Elantra</v>
      </c>
      <c r="F51" s="29" t="str">
        <f t="shared" si="5"/>
        <v>12</v>
      </c>
      <c r="G51" s="29">
        <f t="shared" si="6"/>
        <v>11</v>
      </c>
      <c r="H51" s="60">
        <v>22282.0</v>
      </c>
      <c r="I51" s="61">
        <f t="shared" si="7"/>
        <v>1920.862069</v>
      </c>
      <c r="J51" s="15" t="s">
        <v>166</v>
      </c>
      <c r="K51" s="15" t="s">
        <v>135</v>
      </c>
      <c r="L51" s="62">
        <v>100000.0</v>
      </c>
      <c r="M51" s="29" t="str">
        <f t="shared" si="8"/>
        <v>Yes</v>
      </c>
      <c r="N51" s="29" t="str">
        <f t="shared" si="9"/>
        <v>HY12ELABLU050</v>
      </c>
    </row>
    <row r="52">
      <c r="A52" s="59" t="s">
        <v>202</v>
      </c>
      <c r="B52" s="29" t="str">
        <f t="shared" si="1"/>
        <v>HY</v>
      </c>
      <c r="C52" s="29" t="str">
        <f t="shared" si="2"/>
        <v>Huindai</v>
      </c>
      <c r="D52" s="29" t="str">
        <f t="shared" si="3"/>
        <v>ELA</v>
      </c>
      <c r="E52" s="29" t="str">
        <f t="shared" si="4"/>
        <v>Elantra</v>
      </c>
      <c r="F52" s="29" t="str">
        <f t="shared" si="5"/>
        <v>13</v>
      </c>
      <c r="G52" s="29">
        <f t="shared" si="6"/>
        <v>10</v>
      </c>
      <c r="H52" s="60">
        <v>20223.9</v>
      </c>
      <c r="I52" s="61">
        <f t="shared" si="7"/>
        <v>1907.915094</v>
      </c>
      <c r="J52" s="15" t="s">
        <v>133</v>
      </c>
      <c r="K52" s="15" t="s">
        <v>149</v>
      </c>
      <c r="L52" s="62">
        <v>100000.0</v>
      </c>
      <c r="M52" s="29" t="str">
        <f t="shared" si="8"/>
        <v>Yes</v>
      </c>
      <c r="N52" s="29" t="str">
        <f t="shared" si="9"/>
        <v>HY13ELABLA051</v>
      </c>
    </row>
    <row r="53">
      <c r="A53" s="59" t="s">
        <v>203</v>
      </c>
      <c r="B53" s="29" t="str">
        <f t="shared" si="1"/>
        <v>HY</v>
      </c>
      <c r="C53" s="29" t="str">
        <f t="shared" si="2"/>
        <v>Huindai</v>
      </c>
      <c r="D53" s="29" t="str">
        <f t="shared" si="3"/>
        <v>ELA</v>
      </c>
      <c r="E53" s="29" t="str">
        <f t="shared" si="4"/>
        <v>Elantra</v>
      </c>
      <c r="F53" s="29" t="str">
        <f t="shared" si="5"/>
        <v>13</v>
      </c>
      <c r="G53" s="29">
        <f t="shared" si="6"/>
        <v>10</v>
      </c>
      <c r="H53" s="60">
        <v>22188.5</v>
      </c>
      <c r="I53" s="61">
        <f t="shared" si="7"/>
        <v>2093.254717</v>
      </c>
      <c r="J53" s="15" t="s">
        <v>166</v>
      </c>
      <c r="K53" s="15" t="s">
        <v>143</v>
      </c>
      <c r="L53" s="62">
        <v>100000.0</v>
      </c>
      <c r="M53" s="29" t="str">
        <f t="shared" si="8"/>
        <v>Yes</v>
      </c>
      <c r="N53" s="29" t="str">
        <f t="shared" si="9"/>
        <v>HY13ELABLU052</v>
      </c>
    </row>
    <row r="54">
      <c r="A54" s="63"/>
      <c r="H54" s="64"/>
      <c r="L54" s="65"/>
    </row>
    <row r="55">
      <c r="A55" s="63"/>
      <c r="H55" s="64"/>
      <c r="L55" s="65"/>
    </row>
    <row r="56">
      <c r="A56" s="63"/>
      <c r="B56" s="66" t="s">
        <v>204</v>
      </c>
      <c r="C56" s="66" t="s">
        <v>205</v>
      </c>
      <c r="D56" s="67" t="s">
        <v>206</v>
      </c>
      <c r="E56" s="67" t="s">
        <v>207</v>
      </c>
      <c r="H56" s="64"/>
      <c r="L56" s="65"/>
    </row>
    <row r="57">
      <c r="A57" s="63"/>
      <c r="B57" s="66" t="s">
        <v>208</v>
      </c>
      <c r="C57" s="66" t="s">
        <v>209</v>
      </c>
      <c r="D57" s="67" t="s">
        <v>210</v>
      </c>
      <c r="E57" s="67" t="s">
        <v>211</v>
      </c>
      <c r="H57" s="64"/>
      <c r="L57" s="65"/>
    </row>
    <row r="58">
      <c r="A58" s="63"/>
      <c r="B58" s="66" t="s">
        <v>212</v>
      </c>
      <c r="C58" s="66" t="s">
        <v>213</v>
      </c>
      <c r="D58" s="67" t="s">
        <v>214</v>
      </c>
      <c r="E58" s="67" t="s">
        <v>215</v>
      </c>
      <c r="H58" s="64"/>
      <c r="L58" s="65"/>
    </row>
    <row r="59">
      <c r="A59" s="63"/>
      <c r="B59" s="66" t="s">
        <v>216</v>
      </c>
      <c r="C59" s="66" t="s">
        <v>217</v>
      </c>
      <c r="D59" s="67" t="s">
        <v>218</v>
      </c>
      <c r="E59" s="67" t="s">
        <v>219</v>
      </c>
      <c r="H59" s="64"/>
      <c r="L59" s="65"/>
    </row>
    <row r="60">
      <c r="A60" s="63"/>
      <c r="B60" s="66" t="s">
        <v>220</v>
      </c>
      <c r="C60" s="66" t="s">
        <v>221</v>
      </c>
      <c r="D60" s="67" t="s">
        <v>222</v>
      </c>
      <c r="E60" s="67" t="s">
        <v>223</v>
      </c>
      <c r="H60" s="64"/>
      <c r="L60" s="65"/>
    </row>
    <row r="61">
      <c r="A61" s="63"/>
      <c r="B61" s="66" t="s">
        <v>224</v>
      </c>
      <c r="C61" s="66" t="s">
        <v>225</v>
      </c>
      <c r="D61" s="67" t="s">
        <v>226</v>
      </c>
      <c r="E61" s="67" t="s">
        <v>227</v>
      </c>
      <c r="H61" s="64"/>
      <c r="L61" s="65"/>
    </row>
    <row r="62">
      <c r="A62" s="63"/>
      <c r="D62" s="67" t="s">
        <v>228</v>
      </c>
      <c r="E62" s="67" t="s">
        <v>229</v>
      </c>
      <c r="H62" s="64"/>
      <c r="L62" s="65"/>
    </row>
    <row r="63">
      <c r="A63" s="63"/>
      <c r="D63" s="67" t="s">
        <v>230</v>
      </c>
      <c r="E63" s="67" t="s">
        <v>231</v>
      </c>
      <c r="H63" s="64"/>
      <c r="L63" s="65"/>
    </row>
    <row r="64">
      <c r="A64" s="63"/>
      <c r="D64" s="67" t="s">
        <v>232</v>
      </c>
      <c r="E64" s="67" t="s">
        <v>233</v>
      </c>
      <c r="H64" s="64"/>
      <c r="L64" s="65"/>
    </row>
    <row r="65">
      <c r="A65" s="63"/>
      <c r="D65" s="67" t="s">
        <v>234</v>
      </c>
      <c r="E65" s="67" t="s">
        <v>235</v>
      </c>
      <c r="H65" s="64"/>
      <c r="L65" s="65"/>
    </row>
    <row r="66">
      <c r="A66" s="63"/>
      <c r="D66" s="67" t="s">
        <v>236</v>
      </c>
      <c r="E66" s="67" t="s">
        <v>237</v>
      </c>
      <c r="H66" s="64"/>
      <c r="L66" s="65"/>
    </row>
    <row r="67">
      <c r="A67" s="63"/>
      <c r="H67" s="64"/>
      <c r="L67" s="65"/>
    </row>
    <row r="68">
      <c r="A68" s="63"/>
      <c r="H68" s="64"/>
      <c r="L68" s="65"/>
    </row>
    <row r="69">
      <c r="A69" s="63"/>
      <c r="H69" s="64"/>
      <c r="L69" s="65"/>
    </row>
    <row r="70">
      <c r="A70" s="63"/>
      <c r="H70" s="64"/>
      <c r="L70" s="65"/>
    </row>
    <row r="71">
      <c r="A71" s="63"/>
      <c r="H71" s="64"/>
      <c r="L71" s="65"/>
    </row>
    <row r="72">
      <c r="A72" s="63"/>
      <c r="H72" s="64"/>
      <c r="L72" s="65"/>
    </row>
    <row r="73">
      <c r="A73" s="63"/>
      <c r="H73" s="64"/>
      <c r="L73" s="65"/>
    </row>
    <row r="74">
      <c r="A74" s="63"/>
      <c r="H74" s="64"/>
      <c r="L74" s="65"/>
    </row>
    <row r="75">
      <c r="A75" s="63"/>
      <c r="H75" s="64"/>
      <c r="L75" s="65"/>
    </row>
    <row r="76">
      <c r="A76" s="63"/>
      <c r="H76" s="64"/>
      <c r="L76" s="65"/>
    </row>
    <row r="77">
      <c r="A77" s="63"/>
      <c r="H77" s="64"/>
      <c r="L77" s="65"/>
    </row>
    <row r="78">
      <c r="A78" s="63"/>
      <c r="H78" s="64"/>
      <c r="L78" s="65"/>
    </row>
    <row r="79">
      <c r="A79" s="63"/>
      <c r="H79" s="64"/>
      <c r="L79" s="65"/>
    </row>
    <row r="80">
      <c r="A80" s="63"/>
      <c r="H80" s="64"/>
      <c r="L80" s="65"/>
    </row>
    <row r="81">
      <c r="A81" s="63"/>
      <c r="H81" s="64"/>
      <c r="L81" s="65"/>
    </row>
    <row r="82">
      <c r="A82" s="63"/>
      <c r="H82" s="64"/>
      <c r="L82" s="65"/>
    </row>
    <row r="83">
      <c r="A83" s="63"/>
      <c r="H83" s="64"/>
      <c r="L83" s="65"/>
    </row>
    <row r="84">
      <c r="A84" s="63"/>
      <c r="H84" s="64"/>
      <c r="L84" s="65"/>
    </row>
    <row r="85">
      <c r="A85" s="63"/>
      <c r="H85" s="64"/>
      <c r="L85" s="65"/>
    </row>
    <row r="86">
      <c r="A86" s="63"/>
      <c r="H86" s="64"/>
      <c r="L86" s="65"/>
    </row>
    <row r="87">
      <c r="A87" s="63"/>
      <c r="H87" s="64"/>
      <c r="L87" s="65"/>
    </row>
    <row r="88">
      <c r="A88" s="63"/>
      <c r="H88" s="64"/>
      <c r="L88" s="65"/>
    </row>
    <row r="89">
      <c r="A89" s="63"/>
      <c r="H89" s="64"/>
      <c r="L89" s="65"/>
    </row>
    <row r="90">
      <c r="A90" s="63"/>
      <c r="H90" s="64"/>
      <c r="L90" s="65"/>
    </row>
    <row r="91">
      <c r="A91" s="63"/>
      <c r="H91" s="64"/>
      <c r="L91" s="65"/>
    </row>
    <row r="92">
      <c r="A92" s="63"/>
      <c r="H92" s="64"/>
      <c r="L92" s="65"/>
    </row>
    <row r="93">
      <c r="A93" s="63"/>
      <c r="H93" s="64"/>
      <c r="L93" s="65"/>
    </row>
    <row r="94">
      <c r="A94" s="63"/>
      <c r="H94" s="64"/>
      <c r="L94" s="65"/>
    </row>
    <row r="95">
      <c r="A95" s="63"/>
      <c r="H95" s="64"/>
      <c r="L95" s="65"/>
    </row>
    <row r="96">
      <c r="A96" s="63"/>
      <c r="H96" s="64"/>
      <c r="L96" s="65"/>
    </row>
    <row r="97">
      <c r="A97" s="63"/>
      <c r="H97" s="64"/>
      <c r="L97" s="65"/>
    </row>
    <row r="98">
      <c r="A98" s="63"/>
      <c r="H98" s="64"/>
      <c r="L98" s="65"/>
    </row>
    <row r="99">
      <c r="A99" s="63"/>
      <c r="H99" s="64"/>
      <c r="L99" s="65"/>
    </row>
    <row r="100">
      <c r="A100" s="63"/>
      <c r="H100" s="64"/>
      <c r="L100" s="65"/>
    </row>
    <row r="101">
      <c r="A101" s="63"/>
      <c r="H101" s="64"/>
      <c r="L101" s="65"/>
    </row>
    <row r="102">
      <c r="A102" s="63"/>
      <c r="H102" s="64"/>
      <c r="L102" s="65"/>
    </row>
    <row r="103">
      <c r="A103" s="63"/>
      <c r="H103" s="64"/>
      <c r="L103" s="65"/>
    </row>
    <row r="104">
      <c r="A104" s="63"/>
      <c r="H104" s="64"/>
      <c r="L104" s="65"/>
    </row>
    <row r="105">
      <c r="A105" s="63"/>
      <c r="H105" s="64"/>
      <c r="L105" s="65"/>
    </row>
    <row r="106">
      <c r="A106" s="63"/>
      <c r="H106" s="64"/>
      <c r="L106" s="65"/>
    </row>
    <row r="107">
      <c r="A107" s="63"/>
      <c r="H107" s="64"/>
      <c r="L107" s="65"/>
    </row>
    <row r="108">
      <c r="A108" s="63"/>
      <c r="H108" s="64"/>
      <c r="L108" s="65"/>
    </row>
    <row r="109">
      <c r="A109" s="63"/>
      <c r="H109" s="64"/>
      <c r="L109" s="65"/>
    </row>
    <row r="110">
      <c r="A110" s="63"/>
      <c r="H110" s="64"/>
      <c r="L110" s="65"/>
    </row>
    <row r="111">
      <c r="A111" s="63"/>
      <c r="H111" s="64"/>
      <c r="L111" s="65"/>
    </row>
    <row r="112">
      <c r="A112" s="63"/>
      <c r="H112" s="64"/>
      <c r="L112" s="65"/>
    </row>
    <row r="113">
      <c r="A113" s="63"/>
      <c r="H113" s="64"/>
      <c r="L113" s="65"/>
    </row>
    <row r="114">
      <c r="A114" s="63"/>
      <c r="H114" s="64"/>
      <c r="L114" s="65"/>
    </row>
    <row r="115">
      <c r="A115" s="63"/>
      <c r="H115" s="64"/>
      <c r="L115" s="65"/>
    </row>
    <row r="116">
      <c r="A116" s="63"/>
      <c r="H116" s="64"/>
      <c r="L116" s="65"/>
    </row>
    <row r="117">
      <c r="A117" s="63"/>
      <c r="H117" s="64"/>
      <c r="L117" s="65"/>
    </row>
    <row r="118">
      <c r="A118" s="63"/>
      <c r="H118" s="64"/>
      <c r="L118" s="65"/>
    </row>
    <row r="119">
      <c r="A119" s="63"/>
      <c r="H119" s="64"/>
      <c r="L119" s="65"/>
    </row>
    <row r="120">
      <c r="A120" s="63"/>
      <c r="H120" s="64"/>
      <c r="L120" s="65"/>
    </row>
    <row r="121">
      <c r="A121" s="63"/>
      <c r="H121" s="64"/>
      <c r="L121" s="65"/>
    </row>
    <row r="122">
      <c r="A122" s="63"/>
      <c r="H122" s="64"/>
      <c r="L122" s="65"/>
    </row>
    <row r="123">
      <c r="A123" s="63"/>
      <c r="H123" s="64"/>
      <c r="L123" s="65"/>
    </row>
    <row r="124">
      <c r="A124" s="63"/>
      <c r="H124" s="64"/>
      <c r="L124" s="65"/>
    </row>
    <row r="125">
      <c r="A125" s="63"/>
      <c r="H125" s="64"/>
      <c r="L125" s="65"/>
    </row>
    <row r="126">
      <c r="A126" s="63"/>
      <c r="H126" s="64"/>
      <c r="L126" s="65"/>
    </row>
    <row r="127">
      <c r="A127" s="63"/>
      <c r="H127" s="64"/>
      <c r="L127" s="65"/>
    </row>
    <row r="128">
      <c r="A128" s="63"/>
      <c r="H128" s="64"/>
      <c r="L128" s="65"/>
    </row>
    <row r="129">
      <c r="A129" s="63"/>
      <c r="H129" s="64"/>
      <c r="L129" s="65"/>
    </row>
    <row r="130">
      <c r="A130" s="63"/>
      <c r="H130" s="64"/>
      <c r="L130" s="65"/>
    </row>
    <row r="131">
      <c r="A131" s="63"/>
      <c r="H131" s="64"/>
      <c r="L131" s="65"/>
    </row>
    <row r="132">
      <c r="A132" s="63"/>
      <c r="H132" s="64"/>
      <c r="L132" s="65"/>
    </row>
    <row r="133">
      <c r="A133" s="63"/>
      <c r="H133" s="64"/>
      <c r="L133" s="65"/>
    </row>
    <row r="134">
      <c r="A134" s="63"/>
      <c r="H134" s="64"/>
      <c r="L134" s="65"/>
    </row>
    <row r="135">
      <c r="A135" s="63"/>
      <c r="H135" s="64"/>
      <c r="L135" s="65"/>
    </row>
    <row r="136">
      <c r="A136" s="63"/>
      <c r="H136" s="64"/>
      <c r="L136" s="65"/>
    </row>
    <row r="137">
      <c r="A137" s="63"/>
      <c r="H137" s="64"/>
      <c r="L137" s="65"/>
    </row>
    <row r="138">
      <c r="A138" s="63"/>
      <c r="H138" s="64"/>
      <c r="L138" s="65"/>
    </row>
    <row r="139">
      <c r="A139" s="63"/>
      <c r="H139" s="64"/>
      <c r="L139" s="65"/>
    </row>
    <row r="140">
      <c r="A140" s="63"/>
      <c r="H140" s="64"/>
      <c r="L140" s="65"/>
    </row>
    <row r="141">
      <c r="A141" s="63"/>
      <c r="H141" s="64"/>
      <c r="L141" s="65"/>
    </row>
    <row r="142">
      <c r="A142" s="63"/>
      <c r="H142" s="64"/>
      <c r="L142" s="65"/>
    </row>
    <row r="143">
      <c r="A143" s="63"/>
      <c r="H143" s="64"/>
      <c r="L143" s="65"/>
    </row>
    <row r="144">
      <c r="A144" s="63"/>
      <c r="H144" s="64"/>
      <c r="L144" s="65"/>
    </row>
    <row r="145">
      <c r="A145" s="63"/>
      <c r="H145" s="64"/>
      <c r="L145" s="65"/>
    </row>
    <row r="146">
      <c r="A146" s="63"/>
      <c r="H146" s="64"/>
      <c r="L146" s="65"/>
    </row>
    <row r="147">
      <c r="A147" s="63"/>
      <c r="H147" s="64"/>
      <c r="L147" s="65"/>
    </row>
    <row r="148">
      <c r="A148" s="63"/>
      <c r="H148" s="64"/>
      <c r="L148" s="65"/>
    </row>
    <row r="149">
      <c r="A149" s="63"/>
      <c r="H149" s="64"/>
      <c r="L149" s="65"/>
    </row>
    <row r="150">
      <c r="A150" s="63"/>
      <c r="H150" s="64"/>
      <c r="L150" s="65"/>
    </row>
    <row r="151">
      <c r="A151" s="63"/>
      <c r="H151" s="64"/>
      <c r="L151" s="65"/>
    </row>
    <row r="152">
      <c r="A152" s="63"/>
      <c r="H152" s="64"/>
      <c r="L152" s="65"/>
    </row>
    <row r="153">
      <c r="A153" s="63"/>
      <c r="H153" s="64"/>
      <c r="L153" s="65"/>
    </row>
    <row r="154">
      <c r="A154" s="63"/>
      <c r="H154" s="64"/>
      <c r="L154" s="65"/>
    </row>
    <row r="155">
      <c r="A155" s="63"/>
      <c r="H155" s="64"/>
      <c r="L155" s="65"/>
    </row>
    <row r="156">
      <c r="A156" s="63"/>
      <c r="H156" s="64"/>
      <c r="L156" s="65"/>
    </row>
    <row r="157">
      <c r="A157" s="63"/>
      <c r="H157" s="64"/>
      <c r="L157" s="65"/>
    </row>
    <row r="158">
      <c r="A158" s="63"/>
      <c r="H158" s="64"/>
      <c r="L158" s="65"/>
    </row>
    <row r="159">
      <c r="A159" s="63"/>
      <c r="H159" s="64"/>
      <c r="L159" s="65"/>
    </row>
    <row r="160">
      <c r="A160" s="63"/>
      <c r="H160" s="64"/>
      <c r="L160" s="65"/>
    </row>
    <row r="161">
      <c r="A161" s="63"/>
      <c r="H161" s="64"/>
      <c r="L161" s="65"/>
    </row>
    <row r="162">
      <c r="A162" s="63"/>
      <c r="H162" s="64"/>
      <c r="L162" s="65"/>
    </row>
    <row r="163">
      <c r="A163" s="63"/>
      <c r="H163" s="64"/>
      <c r="L163" s="65"/>
    </row>
    <row r="164">
      <c r="A164" s="63"/>
      <c r="H164" s="64"/>
      <c r="L164" s="65"/>
    </row>
    <row r="165">
      <c r="A165" s="63"/>
      <c r="H165" s="64"/>
      <c r="L165" s="65"/>
    </row>
    <row r="166">
      <c r="A166" s="63"/>
      <c r="H166" s="64"/>
      <c r="L166" s="65"/>
    </row>
    <row r="167">
      <c r="A167" s="63"/>
      <c r="H167" s="64"/>
      <c r="L167" s="65"/>
    </row>
    <row r="168">
      <c r="A168" s="63"/>
      <c r="H168" s="64"/>
      <c r="L168" s="65"/>
    </row>
    <row r="169">
      <c r="A169" s="63"/>
      <c r="H169" s="64"/>
      <c r="L169" s="65"/>
    </row>
    <row r="170">
      <c r="A170" s="63"/>
      <c r="H170" s="64"/>
      <c r="L170" s="65"/>
    </row>
    <row r="171">
      <c r="A171" s="63"/>
      <c r="H171" s="64"/>
      <c r="L171" s="65"/>
    </row>
    <row r="172">
      <c r="A172" s="63"/>
      <c r="H172" s="64"/>
      <c r="L172" s="65"/>
    </row>
    <row r="173">
      <c r="A173" s="63"/>
      <c r="H173" s="64"/>
      <c r="L173" s="65"/>
    </row>
    <row r="174">
      <c r="A174" s="63"/>
      <c r="H174" s="64"/>
      <c r="L174" s="65"/>
    </row>
    <row r="175">
      <c r="A175" s="63"/>
      <c r="H175" s="64"/>
      <c r="L175" s="65"/>
    </row>
    <row r="176">
      <c r="A176" s="63"/>
      <c r="H176" s="64"/>
      <c r="L176" s="65"/>
    </row>
    <row r="177">
      <c r="A177" s="63"/>
      <c r="H177" s="64"/>
      <c r="L177" s="65"/>
    </row>
    <row r="178">
      <c r="A178" s="63"/>
      <c r="H178" s="64"/>
      <c r="L178" s="65"/>
    </row>
    <row r="179">
      <c r="A179" s="63"/>
      <c r="H179" s="64"/>
      <c r="L179" s="65"/>
    </row>
    <row r="180">
      <c r="A180" s="63"/>
      <c r="H180" s="64"/>
      <c r="L180" s="65"/>
    </row>
    <row r="181">
      <c r="A181" s="63"/>
      <c r="H181" s="64"/>
      <c r="L181" s="65"/>
    </row>
    <row r="182">
      <c r="A182" s="63"/>
      <c r="H182" s="64"/>
      <c r="L182" s="65"/>
    </row>
    <row r="183">
      <c r="A183" s="63"/>
      <c r="H183" s="64"/>
      <c r="L183" s="65"/>
    </row>
    <row r="184">
      <c r="A184" s="63"/>
      <c r="H184" s="64"/>
      <c r="L184" s="65"/>
    </row>
    <row r="185">
      <c r="A185" s="63"/>
      <c r="H185" s="64"/>
      <c r="L185" s="65"/>
    </row>
    <row r="186">
      <c r="A186" s="63"/>
      <c r="H186" s="64"/>
      <c r="L186" s="65"/>
    </row>
    <row r="187">
      <c r="A187" s="63"/>
      <c r="H187" s="64"/>
      <c r="L187" s="65"/>
    </row>
    <row r="188">
      <c r="A188" s="63"/>
      <c r="H188" s="64"/>
      <c r="L188" s="65"/>
    </row>
    <row r="189">
      <c r="A189" s="63"/>
      <c r="H189" s="64"/>
      <c r="L189" s="65"/>
    </row>
    <row r="190">
      <c r="A190" s="63"/>
      <c r="H190" s="64"/>
      <c r="L190" s="65"/>
    </row>
    <row r="191">
      <c r="A191" s="63"/>
      <c r="H191" s="64"/>
      <c r="L191" s="65"/>
    </row>
    <row r="192">
      <c r="A192" s="63"/>
      <c r="H192" s="64"/>
      <c r="L192" s="65"/>
    </row>
    <row r="193">
      <c r="A193" s="63"/>
      <c r="H193" s="64"/>
      <c r="L193" s="65"/>
    </row>
    <row r="194">
      <c r="A194" s="63"/>
      <c r="H194" s="64"/>
      <c r="L194" s="65"/>
    </row>
    <row r="195">
      <c r="A195" s="63"/>
      <c r="H195" s="64"/>
      <c r="L195" s="65"/>
    </row>
    <row r="196">
      <c r="A196" s="63"/>
      <c r="H196" s="64"/>
      <c r="L196" s="65"/>
    </row>
    <row r="197">
      <c r="A197" s="63"/>
      <c r="H197" s="64"/>
      <c r="L197" s="65"/>
    </row>
    <row r="198">
      <c r="A198" s="63"/>
      <c r="H198" s="64"/>
      <c r="L198" s="65"/>
    </row>
    <row r="199">
      <c r="A199" s="63"/>
      <c r="H199" s="64"/>
      <c r="L199" s="65"/>
    </row>
    <row r="200">
      <c r="A200" s="63"/>
      <c r="H200" s="64"/>
      <c r="L200" s="65"/>
    </row>
    <row r="201">
      <c r="A201" s="63"/>
      <c r="H201" s="64"/>
      <c r="L201" s="65"/>
    </row>
    <row r="202">
      <c r="A202" s="63"/>
      <c r="H202" s="64"/>
      <c r="L202" s="65"/>
    </row>
    <row r="203">
      <c r="A203" s="63"/>
      <c r="H203" s="64"/>
      <c r="L203" s="65"/>
    </row>
    <row r="204">
      <c r="A204" s="63"/>
      <c r="H204" s="64"/>
      <c r="L204" s="65"/>
    </row>
    <row r="205">
      <c r="A205" s="63"/>
      <c r="H205" s="64"/>
      <c r="L205" s="65"/>
    </row>
    <row r="206">
      <c r="A206" s="63"/>
      <c r="H206" s="64"/>
      <c r="L206" s="65"/>
    </row>
    <row r="207">
      <c r="A207" s="63"/>
      <c r="H207" s="64"/>
      <c r="L207" s="65"/>
    </row>
    <row r="208">
      <c r="A208" s="63"/>
      <c r="H208" s="64"/>
      <c r="L208" s="65"/>
    </row>
    <row r="209">
      <c r="A209" s="63"/>
      <c r="H209" s="64"/>
      <c r="L209" s="65"/>
    </row>
    <row r="210">
      <c r="A210" s="63"/>
      <c r="H210" s="64"/>
      <c r="L210" s="65"/>
    </row>
    <row r="211">
      <c r="A211" s="63"/>
      <c r="H211" s="64"/>
      <c r="L211" s="65"/>
    </row>
    <row r="212">
      <c r="A212" s="63"/>
      <c r="H212" s="64"/>
      <c r="L212" s="65"/>
    </row>
    <row r="213">
      <c r="A213" s="63"/>
      <c r="H213" s="64"/>
      <c r="L213" s="65"/>
    </row>
    <row r="214">
      <c r="A214" s="63"/>
      <c r="H214" s="64"/>
      <c r="L214" s="65"/>
    </row>
    <row r="215">
      <c r="A215" s="63"/>
      <c r="H215" s="64"/>
      <c r="L215" s="65"/>
    </row>
    <row r="216">
      <c r="A216" s="63"/>
      <c r="H216" s="64"/>
      <c r="L216" s="65"/>
    </row>
    <row r="217">
      <c r="A217" s="63"/>
      <c r="H217" s="64"/>
      <c r="L217" s="65"/>
    </row>
    <row r="218">
      <c r="A218" s="63"/>
      <c r="H218" s="64"/>
      <c r="L218" s="65"/>
    </row>
    <row r="219">
      <c r="A219" s="63"/>
      <c r="H219" s="64"/>
      <c r="L219" s="65"/>
    </row>
    <row r="220">
      <c r="A220" s="63"/>
      <c r="H220" s="64"/>
      <c r="L220" s="65"/>
    </row>
    <row r="221">
      <c r="A221" s="63"/>
      <c r="H221" s="64"/>
      <c r="L221" s="65"/>
    </row>
    <row r="222">
      <c r="A222" s="63"/>
      <c r="H222" s="64"/>
      <c r="L222" s="65"/>
    </row>
    <row r="223">
      <c r="A223" s="63"/>
      <c r="H223" s="64"/>
      <c r="L223" s="65"/>
    </row>
    <row r="224">
      <c r="A224" s="63"/>
      <c r="H224" s="64"/>
      <c r="L224" s="65"/>
    </row>
    <row r="225">
      <c r="A225" s="63"/>
      <c r="H225" s="64"/>
      <c r="L225" s="65"/>
    </row>
    <row r="226">
      <c r="A226" s="63"/>
      <c r="H226" s="64"/>
      <c r="L226" s="65"/>
    </row>
    <row r="227">
      <c r="A227" s="63"/>
      <c r="H227" s="64"/>
      <c r="L227" s="65"/>
    </row>
    <row r="228">
      <c r="A228" s="63"/>
      <c r="H228" s="64"/>
      <c r="L228" s="65"/>
    </row>
    <row r="229">
      <c r="A229" s="63"/>
      <c r="H229" s="64"/>
      <c r="L229" s="65"/>
    </row>
    <row r="230">
      <c r="A230" s="63"/>
      <c r="H230" s="64"/>
      <c r="L230" s="65"/>
    </row>
    <row r="231">
      <c r="A231" s="63"/>
      <c r="H231" s="64"/>
      <c r="L231" s="65"/>
    </row>
    <row r="232">
      <c r="A232" s="63"/>
      <c r="H232" s="64"/>
      <c r="L232" s="65"/>
    </row>
    <row r="233">
      <c r="A233" s="63"/>
      <c r="H233" s="64"/>
      <c r="L233" s="65"/>
    </row>
    <row r="234">
      <c r="A234" s="63"/>
      <c r="H234" s="64"/>
      <c r="L234" s="65"/>
    </row>
    <row r="235">
      <c r="A235" s="63"/>
      <c r="H235" s="64"/>
      <c r="L235" s="65"/>
    </row>
    <row r="236">
      <c r="A236" s="63"/>
      <c r="H236" s="64"/>
      <c r="L236" s="65"/>
    </row>
    <row r="237">
      <c r="A237" s="63"/>
      <c r="H237" s="64"/>
      <c r="L237" s="65"/>
    </row>
    <row r="238">
      <c r="A238" s="63"/>
      <c r="H238" s="64"/>
      <c r="L238" s="65"/>
    </row>
    <row r="239">
      <c r="A239" s="63"/>
      <c r="H239" s="64"/>
      <c r="L239" s="65"/>
    </row>
    <row r="240">
      <c r="A240" s="63"/>
      <c r="H240" s="64"/>
      <c r="L240" s="65"/>
    </row>
    <row r="241">
      <c r="A241" s="63"/>
      <c r="H241" s="64"/>
      <c r="L241" s="65"/>
    </row>
    <row r="242">
      <c r="A242" s="63"/>
      <c r="H242" s="64"/>
      <c r="L242" s="65"/>
    </row>
    <row r="243">
      <c r="A243" s="63"/>
      <c r="H243" s="64"/>
      <c r="L243" s="65"/>
    </row>
    <row r="244">
      <c r="A244" s="63"/>
      <c r="H244" s="64"/>
      <c r="L244" s="65"/>
    </row>
    <row r="245">
      <c r="A245" s="63"/>
      <c r="H245" s="64"/>
      <c r="L245" s="65"/>
    </row>
    <row r="246">
      <c r="A246" s="63"/>
      <c r="H246" s="64"/>
      <c r="L246" s="65"/>
    </row>
    <row r="247">
      <c r="A247" s="63"/>
      <c r="H247" s="64"/>
      <c r="L247" s="65"/>
    </row>
    <row r="248">
      <c r="A248" s="63"/>
      <c r="H248" s="64"/>
      <c r="L248" s="65"/>
    </row>
    <row r="249">
      <c r="A249" s="63"/>
      <c r="H249" s="64"/>
      <c r="L249" s="65"/>
    </row>
    <row r="250">
      <c r="A250" s="63"/>
      <c r="H250" s="64"/>
      <c r="L250" s="65"/>
    </row>
    <row r="251">
      <c r="A251" s="63"/>
      <c r="H251" s="64"/>
      <c r="L251" s="65"/>
    </row>
    <row r="252">
      <c r="A252" s="63"/>
      <c r="H252" s="64"/>
      <c r="L252" s="65"/>
    </row>
    <row r="253">
      <c r="A253" s="63"/>
      <c r="H253" s="64"/>
      <c r="L253" s="65"/>
    </row>
    <row r="254">
      <c r="A254" s="63"/>
      <c r="H254" s="64"/>
      <c r="L254" s="65"/>
    </row>
    <row r="255">
      <c r="A255" s="63"/>
      <c r="H255" s="64"/>
      <c r="L255" s="65"/>
    </row>
    <row r="256">
      <c r="A256" s="63"/>
      <c r="H256" s="64"/>
      <c r="L256" s="65"/>
    </row>
    <row r="257">
      <c r="A257" s="63"/>
      <c r="H257" s="64"/>
      <c r="L257" s="65"/>
    </row>
    <row r="258">
      <c r="A258" s="63"/>
      <c r="H258" s="64"/>
      <c r="L258" s="65"/>
    </row>
    <row r="259">
      <c r="A259" s="63"/>
      <c r="H259" s="64"/>
      <c r="L259" s="65"/>
    </row>
    <row r="260">
      <c r="A260" s="63"/>
      <c r="H260" s="64"/>
      <c r="L260" s="65"/>
    </row>
    <row r="261">
      <c r="A261" s="63"/>
      <c r="H261" s="64"/>
      <c r="L261" s="65"/>
    </row>
    <row r="262">
      <c r="A262" s="63"/>
      <c r="H262" s="64"/>
      <c r="L262" s="65"/>
    </row>
    <row r="263">
      <c r="A263" s="63"/>
      <c r="H263" s="64"/>
      <c r="L263" s="65"/>
    </row>
    <row r="264">
      <c r="A264" s="63"/>
      <c r="H264" s="64"/>
      <c r="L264" s="65"/>
    </row>
    <row r="265">
      <c r="A265" s="63"/>
      <c r="H265" s="64"/>
      <c r="L265" s="65"/>
    </row>
    <row r="266">
      <c r="A266" s="63"/>
      <c r="H266" s="64"/>
      <c r="L266" s="65"/>
    </row>
    <row r="267">
      <c r="A267" s="63"/>
      <c r="H267" s="64"/>
      <c r="L267" s="65"/>
    </row>
    <row r="268">
      <c r="A268" s="63"/>
      <c r="H268" s="64"/>
      <c r="L268" s="65"/>
    </row>
    <row r="269">
      <c r="A269" s="63"/>
      <c r="H269" s="64"/>
      <c r="L269" s="65"/>
    </row>
    <row r="270">
      <c r="A270" s="63"/>
      <c r="H270" s="64"/>
      <c r="L270" s="65"/>
    </row>
    <row r="271">
      <c r="A271" s="63"/>
      <c r="H271" s="64"/>
      <c r="L271" s="65"/>
    </row>
    <row r="272">
      <c r="A272" s="63"/>
      <c r="H272" s="64"/>
      <c r="L272" s="65"/>
    </row>
    <row r="273">
      <c r="A273" s="63"/>
      <c r="H273" s="64"/>
      <c r="L273" s="65"/>
    </row>
    <row r="274">
      <c r="A274" s="63"/>
      <c r="H274" s="64"/>
      <c r="L274" s="65"/>
    </row>
    <row r="275">
      <c r="A275" s="63"/>
      <c r="H275" s="64"/>
      <c r="L275" s="65"/>
    </row>
    <row r="276">
      <c r="A276" s="63"/>
      <c r="H276" s="64"/>
      <c r="L276" s="65"/>
    </row>
    <row r="277">
      <c r="A277" s="63"/>
      <c r="H277" s="64"/>
      <c r="L277" s="65"/>
    </row>
    <row r="278">
      <c r="A278" s="63"/>
      <c r="H278" s="64"/>
      <c r="L278" s="65"/>
    </row>
    <row r="279">
      <c r="A279" s="63"/>
      <c r="H279" s="64"/>
      <c r="L279" s="65"/>
    </row>
    <row r="280">
      <c r="A280" s="63"/>
      <c r="H280" s="64"/>
      <c r="L280" s="65"/>
    </row>
    <row r="281">
      <c r="A281" s="63"/>
      <c r="H281" s="64"/>
      <c r="L281" s="65"/>
    </row>
    <row r="282">
      <c r="A282" s="63"/>
      <c r="H282" s="64"/>
      <c r="L282" s="65"/>
    </row>
    <row r="283">
      <c r="A283" s="63"/>
      <c r="H283" s="64"/>
      <c r="L283" s="65"/>
    </row>
    <row r="284">
      <c r="A284" s="63"/>
      <c r="H284" s="64"/>
      <c r="L284" s="65"/>
    </row>
    <row r="285">
      <c r="A285" s="63"/>
      <c r="H285" s="64"/>
      <c r="L285" s="65"/>
    </row>
    <row r="286">
      <c r="A286" s="63"/>
      <c r="H286" s="64"/>
      <c r="L286" s="65"/>
    </row>
    <row r="287">
      <c r="A287" s="63"/>
      <c r="H287" s="64"/>
      <c r="L287" s="65"/>
    </row>
    <row r="288">
      <c r="A288" s="63"/>
      <c r="H288" s="64"/>
      <c r="L288" s="65"/>
    </row>
    <row r="289">
      <c r="A289" s="63"/>
      <c r="H289" s="64"/>
      <c r="L289" s="65"/>
    </row>
    <row r="290">
      <c r="A290" s="63"/>
      <c r="H290" s="64"/>
      <c r="L290" s="65"/>
    </row>
    <row r="291">
      <c r="A291" s="63"/>
      <c r="H291" s="64"/>
      <c r="L291" s="65"/>
    </row>
    <row r="292">
      <c r="A292" s="63"/>
      <c r="H292" s="64"/>
      <c r="L292" s="65"/>
    </row>
    <row r="293">
      <c r="A293" s="63"/>
      <c r="H293" s="64"/>
      <c r="L293" s="65"/>
    </row>
    <row r="294">
      <c r="A294" s="63"/>
      <c r="H294" s="64"/>
      <c r="L294" s="65"/>
    </row>
    <row r="295">
      <c r="A295" s="63"/>
      <c r="H295" s="64"/>
      <c r="L295" s="65"/>
    </row>
    <row r="296">
      <c r="A296" s="63"/>
      <c r="H296" s="64"/>
      <c r="L296" s="65"/>
    </row>
    <row r="297">
      <c r="A297" s="63"/>
      <c r="H297" s="64"/>
      <c r="L297" s="65"/>
    </row>
    <row r="298">
      <c r="A298" s="63"/>
      <c r="H298" s="64"/>
      <c r="L298" s="65"/>
    </row>
    <row r="299">
      <c r="A299" s="63"/>
      <c r="H299" s="64"/>
      <c r="L299" s="65"/>
    </row>
    <row r="300">
      <c r="A300" s="63"/>
      <c r="H300" s="64"/>
      <c r="L300" s="65"/>
    </row>
    <row r="301">
      <c r="A301" s="63"/>
      <c r="H301" s="64"/>
      <c r="L301" s="65"/>
    </row>
    <row r="302">
      <c r="A302" s="63"/>
      <c r="H302" s="64"/>
      <c r="L302" s="65"/>
    </row>
    <row r="303">
      <c r="A303" s="63"/>
      <c r="H303" s="64"/>
      <c r="L303" s="65"/>
    </row>
    <row r="304">
      <c r="A304" s="63"/>
      <c r="H304" s="64"/>
      <c r="L304" s="65"/>
    </row>
    <row r="305">
      <c r="A305" s="63"/>
      <c r="H305" s="64"/>
      <c r="L305" s="65"/>
    </row>
    <row r="306">
      <c r="A306" s="63"/>
      <c r="H306" s="64"/>
      <c r="L306" s="65"/>
    </row>
    <row r="307">
      <c r="A307" s="63"/>
      <c r="H307" s="64"/>
      <c r="L307" s="65"/>
    </row>
    <row r="308">
      <c r="A308" s="63"/>
      <c r="H308" s="64"/>
      <c r="L308" s="65"/>
    </row>
    <row r="309">
      <c r="A309" s="63"/>
      <c r="H309" s="64"/>
      <c r="L309" s="65"/>
    </row>
    <row r="310">
      <c r="A310" s="63"/>
      <c r="H310" s="64"/>
      <c r="L310" s="65"/>
    </row>
    <row r="311">
      <c r="A311" s="63"/>
      <c r="H311" s="64"/>
      <c r="L311" s="65"/>
    </row>
    <row r="312">
      <c r="A312" s="63"/>
      <c r="H312" s="64"/>
      <c r="L312" s="65"/>
    </row>
    <row r="313">
      <c r="A313" s="63"/>
      <c r="H313" s="64"/>
      <c r="L313" s="65"/>
    </row>
    <row r="314">
      <c r="A314" s="63"/>
      <c r="H314" s="64"/>
      <c r="L314" s="65"/>
    </row>
    <row r="315">
      <c r="A315" s="63"/>
      <c r="H315" s="64"/>
      <c r="L315" s="65"/>
    </row>
    <row r="316">
      <c r="A316" s="63"/>
      <c r="H316" s="64"/>
      <c r="L316" s="65"/>
    </row>
    <row r="317">
      <c r="A317" s="63"/>
      <c r="H317" s="64"/>
      <c r="L317" s="65"/>
    </row>
    <row r="318">
      <c r="A318" s="63"/>
      <c r="H318" s="64"/>
      <c r="L318" s="65"/>
    </row>
    <row r="319">
      <c r="A319" s="63"/>
      <c r="H319" s="64"/>
      <c r="L319" s="65"/>
    </row>
    <row r="320">
      <c r="A320" s="63"/>
      <c r="H320" s="64"/>
      <c r="L320" s="65"/>
    </row>
    <row r="321">
      <c r="A321" s="63"/>
      <c r="H321" s="64"/>
      <c r="L321" s="65"/>
    </row>
    <row r="322">
      <c r="A322" s="63"/>
      <c r="H322" s="64"/>
      <c r="L322" s="65"/>
    </row>
    <row r="323">
      <c r="A323" s="63"/>
      <c r="H323" s="64"/>
      <c r="L323" s="65"/>
    </row>
    <row r="324">
      <c r="A324" s="63"/>
      <c r="H324" s="64"/>
      <c r="L324" s="65"/>
    </row>
    <row r="325">
      <c r="A325" s="63"/>
      <c r="H325" s="64"/>
      <c r="L325" s="65"/>
    </row>
    <row r="326">
      <c r="A326" s="63"/>
      <c r="H326" s="64"/>
      <c r="L326" s="65"/>
    </row>
    <row r="327">
      <c r="A327" s="63"/>
      <c r="H327" s="64"/>
      <c r="L327" s="65"/>
    </row>
    <row r="328">
      <c r="A328" s="63"/>
      <c r="H328" s="64"/>
      <c r="L328" s="65"/>
    </row>
    <row r="329">
      <c r="A329" s="63"/>
      <c r="H329" s="64"/>
      <c r="L329" s="65"/>
    </row>
    <row r="330">
      <c r="A330" s="63"/>
      <c r="H330" s="64"/>
      <c r="L330" s="65"/>
    </row>
    <row r="331">
      <c r="A331" s="63"/>
      <c r="H331" s="64"/>
      <c r="L331" s="65"/>
    </row>
    <row r="332">
      <c r="A332" s="63"/>
      <c r="H332" s="64"/>
      <c r="L332" s="65"/>
    </row>
    <row r="333">
      <c r="A333" s="63"/>
      <c r="H333" s="64"/>
      <c r="L333" s="65"/>
    </row>
    <row r="334">
      <c r="A334" s="63"/>
      <c r="H334" s="64"/>
      <c r="L334" s="65"/>
    </row>
    <row r="335">
      <c r="A335" s="63"/>
      <c r="H335" s="64"/>
      <c r="L335" s="65"/>
    </row>
    <row r="336">
      <c r="A336" s="63"/>
      <c r="H336" s="64"/>
      <c r="L336" s="65"/>
    </row>
    <row r="337">
      <c r="A337" s="63"/>
      <c r="H337" s="64"/>
      <c r="L337" s="65"/>
    </row>
    <row r="338">
      <c r="A338" s="63"/>
      <c r="H338" s="64"/>
      <c r="L338" s="65"/>
    </row>
    <row r="339">
      <c r="A339" s="63"/>
      <c r="H339" s="64"/>
      <c r="L339" s="65"/>
    </row>
    <row r="340">
      <c r="A340" s="63"/>
      <c r="H340" s="64"/>
      <c r="L340" s="65"/>
    </row>
    <row r="341">
      <c r="A341" s="63"/>
      <c r="H341" s="64"/>
      <c r="L341" s="65"/>
    </row>
    <row r="342">
      <c r="A342" s="63"/>
      <c r="H342" s="64"/>
      <c r="L342" s="65"/>
    </row>
    <row r="343">
      <c r="A343" s="63"/>
      <c r="H343" s="64"/>
      <c r="L343" s="65"/>
    </row>
    <row r="344">
      <c r="A344" s="63"/>
      <c r="H344" s="64"/>
      <c r="L344" s="65"/>
    </row>
    <row r="345">
      <c r="A345" s="63"/>
      <c r="H345" s="64"/>
      <c r="L345" s="65"/>
    </row>
    <row r="346">
      <c r="A346" s="63"/>
      <c r="H346" s="64"/>
      <c r="L346" s="65"/>
    </row>
    <row r="347">
      <c r="A347" s="63"/>
      <c r="H347" s="64"/>
      <c r="L347" s="65"/>
    </row>
    <row r="348">
      <c r="A348" s="63"/>
      <c r="H348" s="64"/>
      <c r="L348" s="65"/>
    </row>
    <row r="349">
      <c r="A349" s="63"/>
      <c r="H349" s="64"/>
      <c r="L349" s="65"/>
    </row>
    <row r="350">
      <c r="A350" s="63"/>
      <c r="H350" s="64"/>
      <c r="L350" s="65"/>
    </row>
    <row r="351">
      <c r="A351" s="63"/>
      <c r="H351" s="64"/>
      <c r="L351" s="65"/>
    </row>
    <row r="352">
      <c r="A352" s="63"/>
      <c r="H352" s="64"/>
      <c r="L352" s="65"/>
    </row>
    <row r="353">
      <c r="A353" s="63"/>
      <c r="H353" s="64"/>
      <c r="L353" s="65"/>
    </row>
    <row r="354">
      <c r="A354" s="63"/>
      <c r="H354" s="64"/>
      <c r="L354" s="65"/>
    </row>
    <row r="355">
      <c r="A355" s="63"/>
      <c r="H355" s="64"/>
      <c r="L355" s="65"/>
    </row>
    <row r="356">
      <c r="A356" s="63"/>
      <c r="H356" s="64"/>
      <c r="L356" s="65"/>
    </row>
    <row r="357">
      <c r="A357" s="63"/>
      <c r="H357" s="64"/>
      <c r="L357" s="65"/>
    </row>
    <row r="358">
      <c r="A358" s="63"/>
      <c r="H358" s="64"/>
      <c r="L358" s="65"/>
    </row>
    <row r="359">
      <c r="A359" s="63"/>
      <c r="H359" s="64"/>
      <c r="L359" s="65"/>
    </row>
    <row r="360">
      <c r="A360" s="63"/>
      <c r="H360" s="64"/>
      <c r="L360" s="65"/>
    </row>
    <row r="361">
      <c r="A361" s="63"/>
      <c r="H361" s="64"/>
      <c r="L361" s="65"/>
    </row>
    <row r="362">
      <c r="A362" s="63"/>
      <c r="H362" s="64"/>
      <c r="L362" s="65"/>
    </row>
    <row r="363">
      <c r="A363" s="63"/>
      <c r="H363" s="64"/>
      <c r="L363" s="65"/>
    </row>
    <row r="364">
      <c r="A364" s="63"/>
      <c r="H364" s="64"/>
      <c r="L364" s="65"/>
    </row>
    <row r="365">
      <c r="A365" s="63"/>
      <c r="H365" s="64"/>
      <c r="L365" s="65"/>
    </row>
    <row r="366">
      <c r="A366" s="63"/>
      <c r="H366" s="64"/>
      <c r="L366" s="65"/>
    </row>
    <row r="367">
      <c r="A367" s="63"/>
      <c r="H367" s="64"/>
      <c r="L367" s="65"/>
    </row>
    <row r="368">
      <c r="A368" s="63"/>
      <c r="H368" s="64"/>
      <c r="L368" s="65"/>
    </row>
    <row r="369">
      <c r="A369" s="63"/>
      <c r="H369" s="64"/>
      <c r="L369" s="65"/>
    </row>
    <row r="370">
      <c r="A370" s="63"/>
      <c r="H370" s="64"/>
      <c r="L370" s="65"/>
    </row>
    <row r="371">
      <c r="A371" s="63"/>
      <c r="H371" s="64"/>
      <c r="L371" s="65"/>
    </row>
    <row r="372">
      <c r="A372" s="63"/>
      <c r="H372" s="64"/>
      <c r="L372" s="65"/>
    </row>
    <row r="373">
      <c r="A373" s="63"/>
      <c r="H373" s="64"/>
      <c r="L373" s="65"/>
    </row>
    <row r="374">
      <c r="A374" s="63"/>
      <c r="H374" s="64"/>
      <c r="L374" s="65"/>
    </row>
    <row r="375">
      <c r="A375" s="63"/>
      <c r="H375" s="64"/>
      <c r="L375" s="65"/>
    </row>
    <row r="376">
      <c r="A376" s="63"/>
      <c r="H376" s="64"/>
      <c r="L376" s="65"/>
    </row>
    <row r="377">
      <c r="A377" s="63"/>
      <c r="H377" s="64"/>
      <c r="L377" s="65"/>
    </row>
    <row r="378">
      <c r="A378" s="63"/>
      <c r="H378" s="64"/>
      <c r="L378" s="65"/>
    </row>
    <row r="379">
      <c r="A379" s="63"/>
      <c r="H379" s="64"/>
      <c r="L379" s="65"/>
    </row>
    <row r="380">
      <c r="A380" s="63"/>
      <c r="H380" s="64"/>
      <c r="L380" s="65"/>
    </row>
    <row r="381">
      <c r="A381" s="63"/>
      <c r="H381" s="64"/>
      <c r="L381" s="65"/>
    </row>
    <row r="382">
      <c r="A382" s="63"/>
      <c r="H382" s="64"/>
      <c r="L382" s="65"/>
    </row>
    <row r="383">
      <c r="A383" s="63"/>
      <c r="H383" s="64"/>
      <c r="L383" s="65"/>
    </row>
    <row r="384">
      <c r="A384" s="63"/>
      <c r="H384" s="64"/>
      <c r="L384" s="65"/>
    </row>
    <row r="385">
      <c r="A385" s="63"/>
      <c r="H385" s="64"/>
      <c r="L385" s="65"/>
    </row>
    <row r="386">
      <c r="A386" s="63"/>
      <c r="H386" s="64"/>
      <c r="L386" s="65"/>
    </row>
    <row r="387">
      <c r="A387" s="63"/>
      <c r="H387" s="64"/>
      <c r="L387" s="65"/>
    </row>
    <row r="388">
      <c r="A388" s="63"/>
      <c r="H388" s="64"/>
      <c r="L388" s="65"/>
    </row>
    <row r="389">
      <c r="A389" s="63"/>
      <c r="H389" s="64"/>
      <c r="L389" s="65"/>
    </row>
    <row r="390">
      <c r="A390" s="63"/>
      <c r="H390" s="64"/>
      <c r="L390" s="65"/>
    </row>
    <row r="391">
      <c r="A391" s="63"/>
      <c r="H391" s="64"/>
      <c r="L391" s="65"/>
    </row>
    <row r="392">
      <c r="A392" s="63"/>
      <c r="H392" s="64"/>
      <c r="L392" s="65"/>
    </row>
    <row r="393">
      <c r="A393" s="63"/>
      <c r="H393" s="64"/>
      <c r="L393" s="65"/>
    </row>
    <row r="394">
      <c r="A394" s="63"/>
      <c r="H394" s="64"/>
      <c r="L394" s="65"/>
    </row>
    <row r="395">
      <c r="A395" s="63"/>
      <c r="H395" s="64"/>
      <c r="L395" s="65"/>
    </row>
    <row r="396">
      <c r="A396" s="63"/>
      <c r="H396" s="64"/>
      <c r="L396" s="65"/>
    </row>
    <row r="397">
      <c r="A397" s="63"/>
      <c r="H397" s="64"/>
      <c r="L397" s="65"/>
    </row>
    <row r="398">
      <c r="A398" s="63"/>
      <c r="H398" s="64"/>
      <c r="L398" s="65"/>
    </row>
    <row r="399">
      <c r="A399" s="63"/>
      <c r="H399" s="64"/>
      <c r="L399" s="65"/>
    </row>
    <row r="400">
      <c r="A400" s="63"/>
      <c r="H400" s="64"/>
      <c r="L400" s="65"/>
    </row>
    <row r="401">
      <c r="A401" s="63"/>
      <c r="H401" s="64"/>
      <c r="L401" s="65"/>
    </row>
    <row r="402">
      <c r="A402" s="63"/>
      <c r="H402" s="64"/>
      <c r="L402" s="65"/>
    </row>
    <row r="403">
      <c r="A403" s="63"/>
      <c r="H403" s="64"/>
      <c r="L403" s="65"/>
    </row>
    <row r="404">
      <c r="A404" s="63"/>
      <c r="H404" s="64"/>
      <c r="L404" s="65"/>
    </row>
    <row r="405">
      <c r="A405" s="63"/>
      <c r="H405" s="64"/>
      <c r="L405" s="65"/>
    </row>
    <row r="406">
      <c r="A406" s="63"/>
      <c r="H406" s="64"/>
      <c r="L406" s="65"/>
    </row>
    <row r="407">
      <c r="A407" s="63"/>
      <c r="H407" s="64"/>
      <c r="L407" s="65"/>
    </row>
    <row r="408">
      <c r="A408" s="63"/>
      <c r="H408" s="64"/>
      <c r="L408" s="65"/>
    </row>
    <row r="409">
      <c r="A409" s="63"/>
      <c r="H409" s="64"/>
      <c r="L409" s="65"/>
    </row>
    <row r="410">
      <c r="A410" s="63"/>
      <c r="H410" s="64"/>
      <c r="L410" s="65"/>
    </row>
    <row r="411">
      <c r="A411" s="63"/>
      <c r="H411" s="64"/>
      <c r="L411" s="65"/>
    </row>
    <row r="412">
      <c r="A412" s="63"/>
      <c r="H412" s="64"/>
      <c r="L412" s="65"/>
    </row>
    <row r="413">
      <c r="A413" s="63"/>
      <c r="H413" s="64"/>
      <c r="L413" s="65"/>
    </row>
    <row r="414">
      <c r="A414" s="63"/>
      <c r="H414" s="64"/>
      <c r="L414" s="65"/>
    </row>
    <row r="415">
      <c r="A415" s="63"/>
      <c r="H415" s="64"/>
      <c r="L415" s="65"/>
    </row>
    <row r="416">
      <c r="A416" s="63"/>
      <c r="H416" s="64"/>
      <c r="L416" s="65"/>
    </row>
    <row r="417">
      <c r="A417" s="63"/>
      <c r="H417" s="64"/>
      <c r="L417" s="65"/>
    </row>
    <row r="418">
      <c r="A418" s="63"/>
      <c r="H418" s="64"/>
      <c r="L418" s="65"/>
    </row>
    <row r="419">
      <c r="A419" s="63"/>
      <c r="H419" s="64"/>
      <c r="L419" s="65"/>
    </row>
    <row r="420">
      <c r="A420" s="63"/>
      <c r="H420" s="64"/>
      <c r="L420" s="65"/>
    </row>
    <row r="421">
      <c r="A421" s="63"/>
      <c r="H421" s="64"/>
      <c r="L421" s="65"/>
    </row>
    <row r="422">
      <c r="A422" s="63"/>
      <c r="H422" s="64"/>
      <c r="L422" s="65"/>
    </row>
    <row r="423">
      <c r="A423" s="63"/>
      <c r="H423" s="64"/>
      <c r="L423" s="65"/>
    </row>
    <row r="424">
      <c r="A424" s="63"/>
      <c r="H424" s="64"/>
      <c r="L424" s="65"/>
    </row>
    <row r="425">
      <c r="A425" s="63"/>
      <c r="H425" s="64"/>
      <c r="L425" s="65"/>
    </row>
    <row r="426">
      <c r="A426" s="63"/>
      <c r="H426" s="64"/>
      <c r="L426" s="65"/>
    </row>
    <row r="427">
      <c r="A427" s="63"/>
      <c r="H427" s="64"/>
      <c r="L427" s="65"/>
    </row>
    <row r="428">
      <c r="A428" s="63"/>
      <c r="H428" s="64"/>
      <c r="L428" s="65"/>
    </row>
    <row r="429">
      <c r="A429" s="63"/>
      <c r="H429" s="64"/>
      <c r="L429" s="65"/>
    </row>
    <row r="430">
      <c r="A430" s="63"/>
      <c r="H430" s="64"/>
      <c r="L430" s="65"/>
    </row>
    <row r="431">
      <c r="A431" s="63"/>
      <c r="H431" s="64"/>
      <c r="L431" s="65"/>
    </row>
    <row r="432">
      <c r="A432" s="63"/>
      <c r="H432" s="64"/>
      <c r="L432" s="65"/>
    </row>
    <row r="433">
      <c r="A433" s="63"/>
      <c r="H433" s="64"/>
      <c r="L433" s="65"/>
    </row>
    <row r="434">
      <c r="A434" s="63"/>
      <c r="H434" s="64"/>
      <c r="L434" s="65"/>
    </row>
    <row r="435">
      <c r="A435" s="63"/>
      <c r="H435" s="64"/>
      <c r="L435" s="65"/>
    </row>
    <row r="436">
      <c r="A436" s="63"/>
      <c r="H436" s="64"/>
      <c r="L436" s="65"/>
    </row>
    <row r="437">
      <c r="A437" s="63"/>
      <c r="H437" s="64"/>
      <c r="L437" s="65"/>
    </row>
    <row r="438">
      <c r="A438" s="63"/>
      <c r="H438" s="64"/>
      <c r="L438" s="65"/>
    </row>
    <row r="439">
      <c r="A439" s="63"/>
      <c r="H439" s="64"/>
      <c r="L439" s="65"/>
    </row>
    <row r="440">
      <c r="A440" s="63"/>
      <c r="H440" s="64"/>
      <c r="L440" s="65"/>
    </row>
    <row r="441">
      <c r="A441" s="63"/>
      <c r="H441" s="64"/>
      <c r="L441" s="65"/>
    </row>
    <row r="442">
      <c r="A442" s="63"/>
      <c r="H442" s="64"/>
      <c r="L442" s="65"/>
    </row>
    <row r="443">
      <c r="A443" s="63"/>
      <c r="H443" s="64"/>
      <c r="L443" s="65"/>
    </row>
    <row r="444">
      <c r="A444" s="63"/>
      <c r="H444" s="64"/>
      <c r="L444" s="65"/>
    </row>
    <row r="445">
      <c r="A445" s="63"/>
      <c r="H445" s="64"/>
      <c r="L445" s="65"/>
    </row>
    <row r="446">
      <c r="A446" s="63"/>
      <c r="H446" s="64"/>
      <c r="L446" s="65"/>
    </row>
    <row r="447">
      <c r="A447" s="63"/>
      <c r="H447" s="64"/>
      <c r="L447" s="65"/>
    </row>
    <row r="448">
      <c r="A448" s="63"/>
      <c r="H448" s="64"/>
      <c r="L448" s="65"/>
    </row>
    <row r="449">
      <c r="A449" s="63"/>
      <c r="H449" s="64"/>
      <c r="L449" s="65"/>
    </row>
    <row r="450">
      <c r="A450" s="63"/>
      <c r="H450" s="64"/>
      <c r="L450" s="65"/>
    </row>
    <row r="451">
      <c r="A451" s="63"/>
      <c r="H451" s="64"/>
      <c r="L451" s="65"/>
    </row>
    <row r="452">
      <c r="A452" s="63"/>
      <c r="H452" s="64"/>
      <c r="L452" s="65"/>
    </row>
    <row r="453">
      <c r="A453" s="63"/>
      <c r="H453" s="64"/>
      <c r="L453" s="65"/>
    </row>
    <row r="454">
      <c r="A454" s="63"/>
      <c r="H454" s="64"/>
      <c r="L454" s="65"/>
    </row>
    <row r="455">
      <c r="A455" s="63"/>
      <c r="H455" s="64"/>
      <c r="L455" s="65"/>
    </row>
    <row r="456">
      <c r="A456" s="63"/>
      <c r="H456" s="64"/>
      <c r="L456" s="65"/>
    </row>
    <row r="457">
      <c r="A457" s="63"/>
      <c r="H457" s="64"/>
      <c r="L457" s="65"/>
    </row>
    <row r="458">
      <c r="A458" s="63"/>
      <c r="H458" s="64"/>
      <c r="L458" s="65"/>
    </row>
    <row r="459">
      <c r="A459" s="63"/>
      <c r="H459" s="64"/>
      <c r="L459" s="65"/>
    </row>
    <row r="460">
      <c r="A460" s="63"/>
      <c r="H460" s="64"/>
      <c r="L460" s="65"/>
    </row>
    <row r="461">
      <c r="A461" s="63"/>
      <c r="H461" s="64"/>
      <c r="L461" s="65"/>
    </row>
    <row r="462">
      <c r="A462" s="63"/>
      <c r="H462" s="64"/>
      <c r="L462" s="65"/>
    </row>
    <row r="463">
      <c r="A463" s="63"/>
      <c r="H463" s="64"/>
      <c r="L463" s="65"/>
    </row>
    <row r="464">
      <c r="A464" s="63"/>
      <c r="H464" s="64"/>
      <c r="L464" s="65"/>
    </row>
    <row r="465">
      <c r="A465" s="63"/>
      <c r="H465" s="64"/>
      <c r="L465" s="65"/>
    </row>
    <row r="466">
      <c r="A466" s="63"/>
      <c r="H466" s="64"/>
      <c r="L466" s="65"/>
    </row>
    <row r="467">
      <c r="A467" s="63"/>
      <c r="H467" s="64"/>
      <c r="L467" s="65"/>
    </row>
    <row r="468">
      <c r="A468" s="63"/>
      <c r="H468" s="64"/>
      <c r="L468" s="65"/>
    </row>
    <row r="469">
      <c r="A469" s="63"/>
      <c r="H469" s="64"/>
      <c r="L469" s="65"/>
    </row>
    <row r="470">
      <c r="A470" s="63"/>
      <c r="H470" s="64"/>
      <c r="L470" s="65"/>
    </row>
    <row r="471">
      <c r="A471" s="63"/>
      <c r="H471" s="64"/>
      <c r="L471" s="65"/>
    </row>
    <row r="472">
      <c r="A472" s="63"/>
      <c r="H472" s="64"/>
      <c r="L472" s="65"/>
    </row>
    <row r="473">
      <c r="A473" s="63"/>
      <c r="H473" s="64"/>
      <c r="L473" s="65"/>
    </row>
    <row r="474">
      <c r="A474" s="63"/>
      <c r="H474" s="64"/>
      <c r="L474" s="65"/>
    </row>
    <row r="475">
      <c r="A475" s="63"/>
      <c r="H475" s="64"/>
      <c r="L475" s="65"/>
    </row>
    <row r="476">
      <c r="A476" s="63"/>
      <c r="H476" s="64"/>
      <c r="L476" s="65"/>
    </row>
    <row r="477">
      <c r="A477" s="63"/>
      <c r="H477" s="64"/>
      <c r="L477" s="65"/>
    </row>
    <row r="478">
      <c r="A478" s="63"/>
      <c r="H478" s="64"/>
      <c r="L478" s="65"/>
    </row>
    <row r="479">
      <c r="A479" s="63"/>
      <c r="H479" s="64"/>
      <c r="L479" s="65"/>
    </row>
    <row r="480">
      <c r="A480" s="63"/>
      <c r="H480" s="64"/>
      <c r="L480" s="65"/>
    </row>
    <row r="481">
      <c r="A481" s="63"/>
      <c r="H481" s="64"/>
      <c r="L481" s="65"/>
    </row>
    <row r="482">
      <c r="A482" s="63"/>
      <c r="H482" s="64"/>
      <c r="L482" s="65"/>
    </row>
    <row r="483">
      <c r="A483" s="63"/>
      <c r="H483" s="64"/>
      <c r="L483" s="65"/>
    </row>
    <row r="484">
      <c r="A484" s="63"/>
      <c r="H484" s="64"/>
      <c r="L484" s="65"/>
    </row>
    <row r="485">
      <c r="A485" s="63"/>
      <c r="H485" s="64"/>
      <c r="L485" s="65"/>
    </row>
    <row r="486">
      <c r="A486" s="63"/>
      <c r="H486" s="64"/>
      <c r="L486" s="65"/>
    </row>
    <row r="487">
      <c r="A487" s="63"/>
      <c r="H487" s="64"/>
      <c r="L487" s="65"/>
    </row>
    <row r="488">
      <c r="A488" s="63"/>
      <c r="H488" s="64"/>
      <c r="L488" s="65"/>
    </row>
    <row r="489">
      <c r="A489" s="63"/>
      <c r="H489" s="64"/>
      <c r="L489" s="65"/>
    </row>
    <row r="490">
      <c r="A490" s="63"/>
      <c r="H490" s="64"/>
      <c r="L490" s="65"/>
    </row>
    <row r="491">
      <c r="A491" s="63"/>
      <c r="H491" s="64"/>
      <c r="L491" s="65"/>
    </row>
    <row r="492">
      <c r="A492" s="63"/>
      <c r="H492" s="64"/>
      <c r="L492" s="65"/>
    </row>
    <row r="493">
      <c r="A493" s="63"/>
      <c r="H493" s="64"/>
      <c r="L493" s="65"/>
    </row>
    <row r="494">
      <c r="A494" s="63"/>
      <c r="H494" s="64"/>
      <c r="L494" s="65"/>
    </row>
    <row r="495">
      <c r="A495" s="63"/>
      <c r="H495" s="64"/>
      <c r="L495" s="65"/>
    </row>
    <row r="496">
      <c r="A496" s="63"/>
      <c r="H496" s="64"/>
      <c r="L496" s="65"/>
    </row>
    <row r="497">
      <c r="A497" s="63"/>
      <c r="H497" s="64"/>
      <c r="L497" s="65"/>
    </row>
    <row r="498">
      <c r="A498" s="63"/>
      <c r="H498" s="64"/>
      <c r="L498" s="65"/>
    </row>
    <row r="499">
      <c r="A499" s="63"/>
      <c r="H499" s="64"/>
      <c r="L499" s="65"/>
    </row>
    <row r="500">
      <c r="A500" s="63"/>
      <c r="H500" s="64"/>
      <c r="L500" s="65"/>
    </row>
    <row r="501">
      <c r="A501" s="63"/>
      <c r="H501" s="64"/>
      <c r="L501" s="65"/>
    </row>
    <row r="502">
      <c r="A502" s="63"/>
      <c r="H502" s="64"/>
      <c r="L502" s="65"/>
    </row>
    <row r="503">
      <c r="A503" s="63"/>
      <c r="H503" s="64"/>
      <c r="L503" s="65"/>
    </row>
    <row r="504">
      <c r="A504" s="63"/>
      <c r="H504" s="64"/>
      <c r="L504" s="65"/>
    </row>
    <row r="505">
      <c r="A505" s="63"/>
      <c r="H505" s="64"/>
      <c r="L505" s="65"/>
    </row>
    <row r="506">
      <c r="A506" s="63"/>
      <c r="H506" s="64"/>
      <c r="L506" s="65"/>
    </row>
    <row r="507">
      <c r="A507" s="63"/>
      <c r="H507" s="64"/>
      <c r="L507" s="65"/>
    </row>
    <row r="508">
      <c r="A508" s="63"/>
      <c r="H508" s="64"/>
      <c r="L508" s="65"/>
    </row>
    <row r="509">
      <c r="A509" s="63"/>
      <c r="H509" s="64"/>
      <c r="L509" s="65"/>
    </row>
    <row r="510">
      <c r="A510" s="63"/>
      <c r="H510" s="64"/>
      <c r="L510" s="65"/>
    </row>
    <row r="511">
      <c r="A511" s="63"/>
      <c r="H511" s="64"/>
      <c r="L511" s="65"/>
    </row>
    <row r="512">
      <c r="A512" s="63"/>
      <c r="H512" s="64"/>
      <c r="L512" s="65"/>
    </row>
    <row r="513">
      <c r="A513" s="63"/>
      <c r="H513" s="64"/>
      <c r="L513" s="65"/>
    </row>
    <row r="514">
      <c r="A514" s="63"/>
      <c r="H514" s="64"/>
      <c r="L514" s="65"/>
    </row>
    <row r="515">
      <c r="A515" s="63"/>
      <c r="H515" s="64"/>
      <c r="L515" s="65"/>
    </row>
    <row r="516">
      <c r="A516" s="63"/>
      <c r="H516" s="64"/>
      <c r="L516" s="65"/>
    </row>
    <row r="517">
      <c r="A517" s="63"/>
      <c r="H517" s="64"/>
      <c r="L517" s="65"/>
    </row>
    <row r="518">
      <c r="A518" s="63"/>
      <c r="H518" s="64"/>
      <c r="L518" s="65"/>
    </row>
    <row r="519">
      <c r="A519" s="63"/>
      <c r="H519" s="64"/>
      <c r="L519" s="65"/>
    </row>
    <row r="520">
      <c r="A520" s="63"/>
      <c r="H520" s="64"/>
      <c r="L520" s="65"/>
    </row>
    <row r="521">
      <c r="A521" s="63"/>
      <c r="H521" s="64"/>
      <c r="L521" s="65"/>
    </row>
    <row r="522">
      <c r="A522" s="63"/>
      <c r="H522" s="64"/>
      <c r="L522" s="65"/>
    </row>
    <row r="523">
      <c r="A523" s="63"/>
      <c r="H523" s="64"/>
      <c r="L523" s="65"/>
    </row>
    <row r="524">
      <c r="A524" s="63"/>
      <c r="H524" s="64"/>
      <c r="L524" s="65"/>
    </row>
    <row r="525">
      <c r="A525" s="63"/>
      <c r="H525" s="64"/>
      <c r="L525" s="65"/>
    </row>
    <row r="526">
      <c r="A526" s="63"/>
      <c r="H526" s="64"/>
      <c r="L526" s="65"/>
    </row>
    <row r="527">
      <c r="A527" s="63"/>
      <c r="H527" s="64"/>
      <c r="L527" s="65"/>
    </row>
    <row r="528">
      <c r="A528" s="63"/>
      <c r="H528" s="64"/>
      <c r="L528" s="65"/>
    </row>
    <row r="529">
      <c r="A529" s="63"/>
      <c r="H529" s="64"/>
      <c r="L529" s="65"/>
    </row>
    <row r="530">
      <c r="A530" s="63"/>
      <c r="H530" s="64"/>
      <c r="L530" s="65"/>
    </row>
    <row r="531">
      <c r="A531" s="63"/>
      <c r="H531" s="64"/>
      <c r="L531" s="65"/>
    </row>
    <row r="532">
      <c r="A532" s="63"/>
      <c r="H532" s="64"/>
      <c r="L532" s="65"/>
    </row>
    <row r="533">
      <c r="A533" s="63"/>
      <c r="H533" s="64"/>
      <c r="L533" s="65"/>
    </row>
    <row r="534">
      <c r="A534" s="63"/>
      <c r="H534" s="64"/>
      <c r="L534" s="65"/>
    </row>
    <row r="535">
      <c r="A535" s="63"/>
      <c r="H535" s="64"/>
      <c r="L535" s="65"/>
    </row>
    <row r="536">
      <c r="A536" s="63"/>
      <c r="H536" s="64"/>
      <c r="L536" s="65"/>
    </row>
    <row r="537">
      <c r="A537" s="63"/>
      <c r="H537" s="64"/>
      <c r="L537" s="65"/>
    </row>
    <row r="538">
      <c r="A538" s="63"/>
      <c r="H538" s="64"/>
      <c r="L538" s="65"/>
    </row>
    <row r="539">
      <c r="A539" s="63"/>
      <c r="H539" s="64"/>
      <c r="L539" s="65"/>
    </row>
    <row r="540">
      <c r="A540" s="63"/>
      <c r="H540" s="64"/>
      <c r="L540" s="65"/>
    </row>
    <row r="541">
      <c r="A541" s="63"/>
      <c r="H541" s="64"/>
      <c r="L541" s="65"/>
    </row>
    <row r="542">
      <c r="A542" s="63"/>
      <c r="H542" s="64"/>
      <c r="L542" s="65"/>
    </row>
    <row r="543">
      <c r="A543" s="63"/>
      <c r="H543" s="64"/>
      <c r="L543" s="65"/>
    </row>
    <row r="544">
      <c r="A544" s="63"/>
      <c r="H544" s="64"/>
      <c r="L544" s="65"/>
    </row>
    <row r="545">
      <c r="A545" s="63"/>
      <c r="H545" s="64"/>
      <c r="L545" s="65"/>
    </row>
    <row r="546">
      <c r="A546" s="63"/>
      <c r="H546" s="64"/>
      <c r="L546" s="65"/>
    </row>
    <row r="547">
      <c r="A547" s="63"/>
      <c r="H547" s="64"/>
      <c r="L547" s="65"/>
    </row>
    <row r="548">
      <c r="A548" s="63"/>
      <c r="H548" s="64"/>
      <c r="L548" s="65"/>
    </row>
    <row r="549">
      <c r="A549" s="63"/>
      <c r="H549" s="64"/>
      <c r="L549" s="65"/>
    </row>
    <row r="550">
      <c r="A550" s="63"/>
      <c r="H550" s="64"/>
      <c r="L550" s="65"/>
    </row>
    <row r="551">
      <c r="A551" s="63"/>
      <c r="H551" s="64"/>
      <c r="L551" s="65"/>
    </row>
    <row r="552">
      <c r="A552" s="63"/>
      <c r="H552" s="64"/>
      <c r="L552" s="65"/>
    </row>
    <row r="553">
      <c r="A553" s="63"/>
      <c r="H553" s="64"/>
      <c r="L553" s="65"/>
    </row>
    <row r="554">
      <c r="A554" s="63"/>
      <c r="H554" s="64"/>
      <c r="L554" s="65"/>
    </row>
    <row r="555">
      <c r="A555" s="63"/>
      <c r="H555" s="64"/>
      <c r="L555" s="65"/>
    </row>
    <row r="556">
      <c r="A556" s="63"/>
      <c r="H556" s="64"/>
      <c r="L556" s="65"/>
    </row>
    <row r="557">
      <c r="A557" s="63"/>
      <c r="H557" s="64"/>
      <c r="L557" s="65"/>
    </row>
    <row r="558">
      <c r="A558" s="63"/>
      <c r="H558" s="64"/>
      <c r="L558" s="65"/>
    </row>
    <row r="559">
      <c r="A559" s="63"/>
      <c r="H559" s="64"/>
      <c r="L559" s="65"/>
    </row>
    <row r="560">
      <c r="A560" s="63"/>
      <c r="H560" s="64"/>
      <c r="L560" s="65"/>
    </row>
    <row r="561">
      <c r="A561" s="63"/>
      <c r="H561" s="64"/>
      <c r="L561" s="65"/>
    </row>
    <row r="562">
      <c r="A562" s="63"/>
      <c r="H562" s="64"/>
      <c r="L562" s="65"/>
    </row>
    <row r="563">
      <c r="A563" s="63"/>
      <c r="H563" s="64"/>
      <c r="L563" s="65"/>
    </row>
    <row r="564">
      <c r="A564" s="63"/>
      <c r="H564" s="64"/>
      <c r="L564" s="65"/>
    </row>
    <row r="565">
      <c r="A565" s="63"/>
      <c r="H565" s="64"/>
      <c r="L565" s="65"/>
    </row>
    <row r="566">
      <c r="A566" s="63"/>
      <c r="H566" s="64"/>
      <c r="L566" s="65"/>
    </row>
    <row r="567">
      <c r="A567" s="63"/>
      <c r="H567" s="64"/>
      <c r="L567" s="65"/>
    </row>
    <row r="568">
      <c r="A568" s="63"/>
      <c r="H568" s="64"/>
      <c r="L568" s="65"/>
    </row>
    <row r="569">
      <c r="A569" s="63"/>
      <c r="H569" s="64"/>
      <c r="L569" s="65"/>
    </row>
    <row r="570">
      <c r="A570" s="63"/>
      <c r="H570" s="64"/>
      <c r="L570" s="65"/>
    </row>
    <row r="571">
      <c r="A571" s="63"/>
      <c r="H571" s="64"/>
      <c r="L571" s="65"/>
    </row>
    <row r="572">
      <c r="A572" s="63"/>
      <c r="H572" s="64"/>
      <c r="L572" s="65"/>
    </row>
    <row r="573">
      <c r="A573" s="63"/>
      <c r="H573" s="64"/>
      <c r="L573" s="65"/>
    </row>
    <row r="574">
      <c r="A574" s="63"/>
      <c r="H574" s="64"/>
      <c r="L574" s="65"/>
    </row>
    <row r="575">
      <c r="A575" s="63"/>
      <c r="H575" s="64"/>
      <c r="L575" s="65"/>
    </row>
    <row r="576">
      <c r="A576" s="63"/>
      <c r="H576" s="64"/>
      <c r="L576" s="65"/>
    </row>
    <row r="577">
      <c r="A577" s="63"/>
      <c r="H577" s="64"/>
      <c r="L577" s="65"/>
    </row>
    <row r="578">
      <c r="A578" s="63"/>
      <c r="H578" s="64"/>
      <c r="L578" s="65"/>
    </row>
    <row r="579">
      <c r="A579" s="63"/>
      <c r="H579" s="64"/>
      <c r="L579" s="65"/>
    </row>
    <row r="580">
      <c r="A580" s="63"/>
      <c r="H580" s="64"/>
      <c r="L580" s="65"/>
    </row>
    <row r="581">
      <c r="A581" s="63"/>
      <c r="H581" s="64"/>
      <c r="L581" s="65"/>
    </row>
    <row r="582">
      <c r="A582" s="63"/>
      <c r="H582" s="64"/>
      <c r="L582" s="65"/>
    </row>
    <row r="583">
      <c r="A583" s="63"/>
      <c r="H583" s="64"/>
      <c r="L583" s="65"/>
    </row>
    <row r="584">
      <c r="A584" s="63"/>
      <c r="H584" s="64"/>
      <c r="L584" s="65"/>
    </row>
    <row r="585">
      <c r="A585" s="63"/>
      <c r="H585" s="64"/>
      <c r="L585" s="65"/>
    </row>
    <row r="586">
      <c r="A586" s="63"/>
      <c r="H586" s="64"/>
      <c r="L586" s="65"/>
    </row>
    <row r="587">
      <c r="A587" s="63"/>
      <c r="H587" s="64"/>
      <c r="L587" s="65"/>
    </row>
    <row r="588">
      <c r="A588" s="63"/>
      <c r="H588" s="64"/>
      <c r="L588" s="65"/>
    </row>
    <row r="589">
      <c r="A589" s="63"/>
      <c r="H589" s="64"/>
      <c r="L589" s="65"/>
    </row>
    <row r="590">
      <c r="A590" s="63"/>
      <c r="H590" s="64"/>
      <c r="L590" s="65"/>
    </row>
    <row r="591">
      <c r="A591" s="63"/>
      <c r="H591" s="64"/>
      <c r="L591" s="65"/>
    </row>
    <row r="592">
      <c r="A592" s="63"/>
      <c r="H592" s="64"/>
      <c r="L592" s="65"/>
    </row>
    <row r="593">
      <c r="A593" s="63"/>
      <c r="H593" s="64"/>
      <c r="L593" s="65"/>
    </row>
    <row r="594">
      <c r="A594" s="63"/>
      <c r="H594" s="64"/>
      <c r="L594" s="65"/>
    </row>
    <row r="595">
      <c r="A595" s="63"/>
      <c r="H595" s="64"/>
      <c r="L595" s="65"/>
    </row>
    <row r="596">
      <c r="A596" s="63"/>
      <c r="H596" s="64"/>
      <c r="L596" s="65"/>
    </row>
    <row r="597">
      <c r="A597" s="63"/>
      <c r="H597" s="64"/>
      <c r="L597" s="65"/>
    </row>
    <row r="598">
      <c r="A598" s="63"/>
      <c r="H598" s="64"/>
      <c r="L598" s="65"/>
    </row>
    <row r="599">
      <c r="A599" s="63"/>
      <c r="H599" s="64"/>
      <c r="L599" s="65"/>
    </row>
    <row r="600">
      <c r="A600" s="63"/>
      <c r="H600" s="64"/>
      <c r="L600" s="65"/>
    </row>
    <row r="601">
      <c r="A601" s="63"/>
      <c r="H601" s="64"/>
      <c r="L601" s="65"/>
    </row>
    <row r="602">
      <c r="A602" s="63"/>
      <c r="H602" s="64"/>
      <c r="L602" s="65"/>
    </row>
    <row r="603">
      <c r="A603" s="63"/>
      <c r="H603" s="64"/>
      <c r="L603" s="65"/>
    </row>
    <row r="604">
      <c r="A604" s="63"/>
      <c r="H604" s="64"/>
      <c r="L604" s="65"/>
    </row>
    <row r="605">
      <c r="A605" s="63"/>
      <c r="H605" s="64"/>
      <c r="L605" s="65"/>
    </row>
    <row r="606">
      <c r="A606" s="63"/>
      <c r="H606" s="64"/>
      <c r="L606" s="65"/>
    </row>
    <row r="607">
      <c r="A607" s="63"/>
      <c r="H607" s="64"/>
      <c r="L607" s="65"/>
    </row>
    <row r="608">
      <c r="A608" s="63"/>
      <c r="H608" s="64"/>
      <c r="L608" s="65"/>
    </row>
    <row r="609">
      <c r="A609" s="63"/>
      <c r="H609" s="64"/>
      <c r="L609" s="65"/>
    </row>
    <row r="610">
      <c r="A610" s="63"/>
      <c r="H610" s="64"/>
      <c r="L610" s="65"/>
    </row>
    <row r="611">
      <c r="A611" s="63"/>
      <c r="H611" s="64"/>
      <c r="L611" s="65"/>
    </row>
    <row r="612">
      <c r="A612" s="63"/>
      <c r="H612" s="64"/>
      <c r="L612" s="65"/>
    </row>
    <row r="613">
      <c r="A613" s="63"/>
      <c r="H613" s="64"/>
      <c r="L613" s="65"/>
    </row>
    <row r="614">
      <c r="A614" s="63"/>
      <c r="H614" s="64"/>
      <c r="L614" s="65"/>
    </row>
    <row r="615">
      <c r="A615" s="63"/>
      <c r="H615" s="64"/>
      <c r="L615" s="65"/>
    </row>
    <row r="616">
      <c r="A616" s="63"/>
      <c r="H616" s="64"/>
      <c r="L616" s="65"/>
    </row>
    <row r="617">
      <c r="A617" s="63"/>
      <c r="H617" s="64"/>
      <c r="L617" s="65"/>
    </row>
    <row r="618">
      <c r="A618" s="63"/>
      <c r="H618" s="64"/>
      <c r="L618" s="65"/>
    </row>
    <row r="619">
      <c r="A619" s="63"/>
      <c r="H619" s="64"/>
      <c r="L619" s="65"/>
    </row>
    <row r="620">
      <c r="A620" s="63"/>
      <c r="H620" s="64"/>
      <c r="L620" s="65"/>
    </row>
    <row r="621">
      <c r="A621" s="63"/>
      <c r="H621" s="64"/>
      <c r="L621" s="65"/>
    </row>
    <row r="622">
      <c r="A622" s="63"/>
      <c r="H622" s="64"/>
      <c r="L622" s="65"/>
    </row>
    <row r="623">
      <c r="A623" s="63"/>
      <c r="H623" s="64"/>
      <c r="L623" s="65"/>
    </row>
    <row r="624">
      <c r="A624" s="63"/>
      <c r="H624" s="64"/>
      <c r="L624" s="65"/>
    </row>
    <row r="625">
      <c r="A625" s="63"/>
      <c r="H625" s="64"/>
      <c r="L625" s="65"/>
    </row>
    <row r="626">
      <c r="A626" s="63"/>
      <c r="H626" s="64"/>
      <c r="L626" s="65"/>
    </row>
    <row r="627">
      <c r="A627" s="63"/>
      <c r="H627" s="64"/>
      <c r="L627" s="65"/>
    </row>
    <row r="628">
      <c r="A628" s="63"/>
      <c r="H628" s="64"/>
      <c r="L628" s="65"/>
    </row>
    <row r="629">
      <c r="A629" s="63"/>
      <c r="H629" s="64"/>
      <c r="L629" s="65"/>
    </row>
    <row r="630">
      <c r="A630" s="63"/>
      <c r="H630" s="64"/>
      <c r="L630" s="65"/>
    </row>
    <row r="631">
      <c r="A631" s="63"/>
      <c r="H631" s="64"/>
      <c r="L631" s="65"/>
    </row>
    <row r="632">
      <c r="A632" s="63"/>
      <c r="H632" s="64"/>
      <c r="L632" s="65"/>
    </row>
    <row r="633">
      <c r="A633" s="63"/>
      <c r="H633" s="64"/>
      <c r="L633" s="65"/>
    </row>
    <row r="634">
      <c r="A634" s="63"/>
      <c r="H634" s="64"/>
      <c r="L634" s="65"/>
    </row>
    <row r="635">
      <c r="A635" s="63"/>
      <c r="H635" s="64"/>
      <c r="L635" s="65"/>
    </row>
    <row r="636">
      <c r="A636" s="63"/>
      <c r="H636" s="64"/>
      <c r="L636" s="65"/>
    </row>
    <row r="637">
      <c r="A637" s="63"/>
      <c r="H637" s="64"/>
      <c r="L637" s="65"/>
    </row>
    <row r="638">
      <c r="A638" s="63"/>
      <c r="H638" s="64"/>
      <c r="L638" s="65"/>
    </row>
    <row r="639">
      <c r="A639" s="63"/>
      <c r="H639" s="64"/>
      <c r="L639" s="65"/>
    </row>
    <row r="640">
      <c r="A640" s="63"/>
      <c r="H640" s="64"/>
      <c r="L640" s="65"/>
    </row>
    <row r="641">
      <c r="A641" s="63"/>
      <c r="H641" s="64"/>
      <c r="L641" s="65"/>
    </row>
    <row r="642">
      <c r="A642" s="63"/>
      <c r="H642" s="64"/>
      <c r="L642" s="65"/>
    </row>
    <row r="643">
      <c r="A643" s="63"/>
      <c r="H643" s="64"/>
      <c r="L643" s="65"/>
    </row>
    <row r="644">
      <c r="A644" s="63"/>
      <c r="H644" s="64"/>
      <c r="L644" s="65"/>
    </row>
    <row r="645">
      <c r="A645" s="63"/>
      <c r="H645" s="64"/>
      <c r="L645" s="65"/>
    </row>
    <row r="646">
      <c r="A646" s="63"/>
      <c r="H646" s="64"/>
      <c r="L646" s="65"/>
    </row>
    <row r="647">
      <c r="A647" s="63"/>
      <c r="H647" s="64"/>
      <c r="L647" s="65"/>
    </row>
    <row r="648">
      <c r="A648" s="63"/>
      <c r="H648" s="64"/>
      <c r="L648" s="65"/>
    </row>
    <row r="649">
      <c r="A649" s="63"/>
      <c r="H649" s="64"/>
      <c r="L649" s="65"/>
    </row>
    <row r="650">
      <c r="A650" s="63"/>
      <c r="H650" s="64"/>
      <c r="L650" s="65"/>
    </row>
    <row r="651">
      <c r="A651" s="63"/>
      <c r="H651" s="64"/>
      <c r="L651" s="65"/>
    </row>
    <row r="652">
      <c r="A652" s="63"/>
      <c r="H652" s="64"/>
      <c r="L652" s="65"/>
    </row>
    <row r="653">
      <c r="A653" s="63"/>
      <c r="H653" s="64"/>
      <c r="L653" s="65"/>
    </row>
    <row r="654">
      <c r="A654" s="63"/>
      <c r="H654" s="64"/>
      <c r="L654" s="65"/>
    </row>
    <row r="655">
      <c r="A655" s="63"/>
      <c r="H655" s="64"/>
      <c r="L655" s="65"/>
    </row>
    <row r="656">
      <c r="A656" s="63"/>
      <c r="H656" s="64"/>
      <c r="L656" s="65"/>
    </row>
    <row r="657">
      <c r="A657" s="63"/>
      <c r="H657" s="64"/>
      <c r="L657" s="65"/>
    </row>
    <row r="658">
      <c r="A658" s="63"/>
      <c r="H658" s="64"/>
      <c r="L658" s="65"/>
    </row>
    <row r="659">
      <c r="A659" s="63"/>
      <c r="H659" s="64"/>
      <c r="L659" s="65"/>
    </row>
    <row r="660">
      <c r="A660" s="63"/>
      <c r="H660" s="64"/>
      <c r="L660" s="65"/>
    </row>
    <row r="661">
      <c r="A661" s="63"/>
      <c r="H661" s="64"/>
      <c r="L661" s="65"/>
    </row>
    <row r="662">
      <c r="A662" s="63"/>
      <c r="H662" s="64"/>
      <c r="L662" s="65"/>
    </row>
    <row r="663">
      <c r="A663" s="63"/>
      <c r="H663" s="64"/>
      <c r="L663" s="65"/>
    </row>
    <row r="664">
      <c r="A664" s="63"/>
      <c r="H664" s="64"/>
      <c r="L664" s="65"/>
    </row>
    <row r="665">
      <c r="A665" s="63"/>
      <c r="H665" s="64"/>
      <c r="L665" s="65"/>
    </row>
    <row r="666">
      <c r="A666" s="63"/>
      <c r="H666" s="64"/>
      <c r="L666" s="65"/>
    </row>
    <row r="667">
      <c r="A667" s="63"/>
      <c r="H667" s="64"/>
      <c r="L667" s="65"/>
    </row>
    <row r="668">
      <c r="A668" s="63"/>
      <c r="H668" s="64"/>
      <c r="L668" s="65"/>
    </row>
    <row r="669">
      <c r="A669" s="63"/>
      <c r="H669" s="64"/>
      <c r="L669" s="65"/>
    </row>
    <row r="670">
      <c r="A670" s="63"/>
      <c r="H670" s="64"/>
      <c r="L670" s="65"/>
    </row>
    <row r="671">
      <c r="A671" s="63"/>
      <c r="H671" s="64"/>
      <c r="L671" s="65"/>
    </row>
    <row r="672">
      <c r="A672" s="63"/>
      <c r="H672" s="64"/>
      <c r="L672" s="65"/>
    </row>
    <row r="673">
      <c r="A673" s="63"/>
      <c r="H673" s="64"/>
      <c r="L673" s="65"/>
    </row>
    <row r="674">
      <c r="A674" s="63"/>
      <c r="H674" s="64"/>
      <c r="L674" s="65"/>
    </row>
    <row r="675">
      <c r="A675" s="63"/>
      <c r="H675" s="64"/>
      <c r="L675" s="65"/>
    </row>
    <row r="676">
      <c r="A676" s="63"/>
      <c r="H676" s="64"/>
      <c r="L676" s="65"/>
    </row>
    <row r="677">
      <c r="A677" s="63"/>
      <c r="H677" s="64"/>
      <c r="L677" s="65"/>
    </row>
    <row r="678">
      <c r="A678" s="63"/>
      <c r="H678" s="64"/>
      <c r="L678" s="65"/>
    </row>
    <row r="679">
      <c r="A679" s="63"/>
      <c r="H679" s="64"/>
      <c r="L679" s="65"/>
    </row>
    <row r="680">
      <c r="A680" s="63"/>
      <c r="H680" s="64"/>
      <c r="L680" s="65"/>
    </row>
    <row r="681">
      <c r="A681" s="63"/>
      <c r="H681" s="64"/>
      <c r="L681" s="65"/>
    </row>
    <row r="682">
      <c r="A682" s="63"/>
      <c r="H682" s="64"/>
      <c r="L682" s="65"/>
    </row>
    <row r="683">
      <c r="A683" s="63"/>
      <c r="H683" s="64"/>
      <c r="L683" s="65"/>
    </row>
    <row r="684">
      <c r="A684" s="63"/>
      <c r="H684" s="64"/>
      <c r="L684" s="65"/>
    </row>
    <row r="685">
      <c r="A685" s="63"/>
      <c r="H685" s="64"/>
      <c r="L685" s="65"/>
    </row>
    <row r="686">
      <c r="A686" s="63"/>
      <c r="H686" s="64"/>
      <c r="L686" s="65"/>
    </row>
    <row r="687">
      <c r="A687" s="63"/>
      <c r="H687" s="64"/>
      <c r="L687" s="65"/>
    </row>
    <row r="688">
      <c r="A688" s="63"/>
      <c r="H688" s="64"/>
      <c r="L688" s="65"/>
    </row>
    <row r="689">
      <c r="A689" s="63"/>
      <c r="H689" s="64"/>
      <c r="L689" s="65"/>
    </row>
    <row r="690">
      <c r="A690" s="63"/>
      <c r="H690" s="64"/>
      <c r="L690" s="65"/>
    </row>
    <row r="691">
      <c r="A691" s="63"/>
      <c r="H691" s="64"/>
      <c r="L691" s="65"/>
    </row>
    <row r="692">
      <c r="A692" s="63"/>
      <c r="H692" s="64"/>
      <c r="L692" s="65"/>
    </row>
    <row r="693">
      <c r="A693" s="63"/>
      <c r="H693" s="64"/>
      <c r="L693" s="65"/>
    </row>
    <row r="694">
      <c r="A694" s="63"/>
      <c r="H694" s="64"/>
      <c r="L694" s="65"/>
    </row>
    <row r="695">
      <c r="A695" s="63"/>
      <c r="H695" s="64"/>
      <c r="L695" s="65"/>
    </row>
    <row r="696">
      <c r="A696" s="63"/>
      <c r="H696" s="64"/>
      <c r="L696" s="65"/>
    </row>
    <row r="697">
      <c r="A697" s="63"/>
      <c r="H697" s="64"/>
      <c r="L697" s="65"/>
    </row>
    <row r="698">
      <c r="A698" s="63"/>
      <c r="H698" s="64"/>
      <c r="L698" s="65"/>
    </row>
    <row r="699">
      <c r="A699" s="63"/>
      <c r="H699" s="64"/>
      <c r="L699" s="65"/>
    </row>
    <row r="700">
      <c r="A700" s="63"/>
      <c r="H700" s="64"/>
      <c r="L700" s="65"/>
    </row>
    <row r="701">
      <c r="A701" s="63"/>
      <c r="H701" s="64"/>
      <c r="L701" s="65"/>
    </row>
    <row r="702">
      <c r="A702" s="63"/>
      <c r="H702" s="64"/>
      <c r="L702" s="65"/>
    </row>
    <row r="703">
      <c r="A703" s="63"/>
      <c r="H703" s="64"/>
      <c r="L703" s="65"/>
    </row>
    <row r="704">
      <c r="A704" s="63"/>
      <c r="H704" s="64"/>
      <c r="L704" s="65"/>
    </row>
    <row r="705">
      <c r="A705" s="63"/>
      <c r="H705" s="64"/>
      <c r="L705" s="65"/>
    </row>
    <row r="706">
      <c r="A706" s="63"/>
      <c r="H706" s="64"/>
      <c r="L706" s="65"/>
    </row>
    <row r="707">
      <c r="A707" s="63"/>
      <c r="H707" s="64"/>
      <c r="L707" s="65"/>
    </row>
    <row r="708">
      <c r="A708" s="63"/>
      <c r="H708" s="64"/>
      <c r="L708" s="65"/>
    </row>
    <row r="709">
      <c r="A709" s="63"/>
      <c r="H709" s="64"/>
      <c r="L709" s="65"/>
    </row>
    <row r="710">
      <c r="A710" s="63"/>
      <c r="H710" s="64"/>
      <c r="L710" s="65"/>
    </row>
    <row r="711">
      <c r="A711" s="63"/>
      <c r="H711" s="64"/>
      <c r="L711" s="65"/>
    </row>
    <row r="712">
      <c r="A712" s="63"/>
      <c r="H712" s="64"/>
      <c r="L712" s="65"/>
    </row>
    <row r="713">
      <c r="A713" s="63"/>
      <c r="H713" s="64"/>
      <c r="L713" s="65"/>
    </row>
    <row r="714">
      <c r="A714" s="63"/>
      <c r="H714" s="64"/>
      <c r="L714" s="65"/>
    </row>
    <row r="715">
      <c r="A715" s="63"/>
      <c r="H715" s="64"/>
      <c r="L715" s="65"/>
    </row>
    <row r="716">
      <c r="A716" s="63"/>
      <c r="H716" s="64"/>
      <c r="L716" s="65"/>
    </row>
    <row r="717">
      <c r="A717" s="63"/>
      <c r="H717" s="64"/>
      <c r="L717" s="65"/>
    </row>
    <row r="718">
      <c r="A718" s="63"/>
      <c r="H718" s="64"/>
      <c r="L718" s="65"/>
    </row>
    <row r="719">
      <c r="A719" s="63"/>
      <c r="H719" s="64"/>
      <c r="L719" s="65"/>
    </row>
    <row r="720">
      <c r="A720" s="63"/>
      <c r="H720" s="64"/>
      <c r="L720" s="65"/>
    </row>
    <row r="721">
      <c r="A721" s="63"/>
      <c r="H721" s="64"/>
      <c r="L721" s="65"/>
    </row>
    <row r="722">
      <c r="A722" s="63"/>
      <c r="H722" s="64"/>
      <c r="L722" s="65"/>
    </row>
    <row r="723">
      <c r="A723" s="63"/>
      <c r="H723" s="64"/>
      <c r="L723" s="65"/>
    </row>
    <row r="724">
      <c r="A724" s="63"/>
      <c r="H724" s="64"/>
      <c r="L724" s="65"/>
    </row>
    <row r="725">
      <c r="A725" s="63"/>
      <c r="H725" s="64"/>
      <c r="L725" s="65"/>
    </row>
    <row r="726">
      <c r="A726" s="63"/>
      <c r="H726" s="64"/>
      <c r="L726" s="65"/>
    </row>
    <row r="727">
      <c r="A727" s="63"/>
      <c r="H727" s="64"/>
      <c r="L727" s="65"/>
    </row>
    <row r="728">
      <c r="A728" s="63"/>
      <c r="H728" s="64"/>
      <c r="L728" s="65"/>
    </row>
    <row r="729">
      <c r="A729" s="63"/>
      <c r="H729" s="64"/>
      <c r="L729" s="65"/>
    </row>
    <row r="730">
      <c r="A730" s="63"/>
      <c r="H730" s="64"/>
      <c r="L730" s="65"/>
    </row>
    <row r="731">
      <c r="A731" s="63"/>
      <c r="H731" s="64"/>
      <c r="L731" s="65"/>
    </row>
    <row r="732">
      <c r="A732" s="63"/>
      <c r="H732" s="64"/>
      <c r="L732" s="65"/>
    </row>
    <row r="733">
      <c r="A733" s="63"/>
      <c r="H733" s="64"/>
      <c r="L733" s="65"/>
    </row>
    <row r="734">
      <c r="A734" s="63"/>
      <c r="H734" s="64"/>
      <c r="L734" s="65"/>
    </row>
    <row r="735">
      <c r="A735" s="63"/>
      <c r="H735" s="64"/>
      <c r="L735" s="65"/>
    </row>
    <row r="736">
      <c r="A736" s="63"/>
      <c r="H736" s="64"/>
      <c r="L736" s="65"/>
    </row>
    <row r="737">
      <c r="A737" s="63"/>
      <c r="H737" s="64"/>
      <c r="L737" s="65"/>
    </row>
    <row r="738">
      <c r="A738" s="63"/>
      <c r="H738" s="64"/>
      <c r="L738" s="65"/>
    </row>
    <row r="739">
      <c r="A739" s="63"/>
      <c r="H739" s="64"/>
      <c r="L739" s="65"/>
    </row>
    <row r="740">
      <c r="A740" s="63"/>
      <c r="H740" s="64"/>
      <c r="L740" s="65"/>
    </row>
    <row r="741">
      <c r="A741" s="63"/>
      <c r="H741" s="64"/>
      <c r="L741" s="65"/>
    </row>
    <row r="742">
      <c r="A742" s="63"/>
      <c r="H742" s="64"/>
      <c r="L742" s="65"/>
    </row>
    <row r="743">
      <c r="A743" s="63"/>
      <c r="H743" s="64"/>
      <c r="L743" s="65"/>
    </row>
    <row r="744">
      <c r="A744" s="63"/>
      <c r="H744" s="64"/>
      <c r="L744" s="65"/>
    </row>
    <row r="745">
      <c r="A745" s="63"/>
      <c r="H745" s="64"/>
      <c r="L745" s="65"/>
    </row>
    <row r="746">
      <c r="A746" s="63"/>
      <c r="H746" s="64"/>
      <c r="L746" s="65"/>
    </row>
    <row r="747">
      <c r="A747" s="63"/>
      <c r="H747" s="64"/>
      <c r="L747" s="65"/>
    </row>
    <row r="748">
      <c r="A748" s="63"/>
      <c r="H748" s="64"/>
      <c r="L748" s="65"/>
    </row>
    <row r="749">
      <c r="A749" s="63"/>
      <c r="H749" s="64"/>
      <c r="L749" s="65"/>
    </row>
    <row r="750">
      <c r="A750" s="63"/>
      <c r="H750" s="64"/>
      <c r="L750" s="65"/>
    </row>
    <row r="751">
      <c r="A751" s="63"/>
      <c r="H751" s="64"/>
      <c r="L751" s="65"/>
    </row>
    <row r="752">
      <c r="A752" s="63"/>
      <c r="H752" s="64"/>
      <c r="L752" s="65"/>
    </row>
    <row r="753">
      <c r="A753" s="63"/>
      <c r="H753" s="64"/>
      <c r="L753" s="65"/>
    </row>
    <row r="754">
      <c r="A754" s="63"/>
      <c r="H754" s="64"/>
      <c r="L754" s="65"/>
    </row>
    <row r="755">
      <c r="A755" s="63"/>
      <c r="H755" s="64"/>
      <c r="L755" s="65"/>
    </row>
    <row r="756">
      <c r="A756" s="63"/>
      <c r="H756" s="64"/>
      <c r="L756" s="65"/>
    </row>
    <row r="757">
      <c r="A757" s="63"/>
      <c r="H757" s="64"/>
      <c r="L757" s="65"/>
    </row>
    <row r="758">
      <c r="A758" s="63"/>
      <c r="H758" s="64"/>
      <c r="L758" s="65"/>
    </row>
    <row r="759">
      <c r="A759" s="63"/>
      <c r="H759" s="64"/>
      <c r="L759" s="65"/>
    </row>
    <row r="760">
      <c r="A760" s="63"/>
      <c r="H760" s="64"/>
      <c r="L760" s="65"/>
    </row>
    <row r="761">
      <c r="A761" s="63"/>
      <c r="H761" s="64"/>
      <c r="L761" s="65"/>
    </row>
    <row r="762">
      <c r="A762" s="63"/>
      <c r="H762" s="64"/>
      <c r="L762" s="65"/>
    </row>
    <row r="763">
      <c r="A763" s="63"/>
      <c r="H763" s="64"/>
      <c r="L763" s="65"/>
    </row>
    <row r="764">
      <c r="A764" s="63"/>
      <c r="H764" s="64"/>
      <c r="L764" s="65"/>
    </row>
    <row r="765">
      <c r="A765" s="63"/>
      <c r="H765" s="64"/>
      <c r="L765" s="65"/>
    </row>
    <row r="766">
      <c r="A766" s="63"/>
      <c r="H766" s="64"/>
      <c r="L766" s="65"/>
    </row>
    <row r="767">
      <c r="A767" s="63"/>
      <c r="H767" s="64"/>
      <c r="L767" s="65"/>
    </row>
    <row r="768">
      <c r="A768" s="63"/>
      <c r="H768" s="64"/>
      <c r="L768" s="65"/>
    </row>
    <row r="769">
      <c r="A769" s="63"/>
      <c r="H769" s="64"/>
      <c r="L769" s="65"/>
    </row>
    <row r="770">
      <c r="A770" s="63"/>
      <c r="H770" s="64"/>
      <c r="L770" s="65"/>
    </row>
    <row r="771">
      <c r="A771" s="63"/>
      <c r="H771" s="64"/>
      <c r="L771" s="65"/>
    </row>
    <row r="772">
      <c r="A772" s="63"/>
      <c r="H772" s="64"/>
      <c r="L772" s="65"/>
    </row>
    <row r="773">
      <c r="A773" s="63"/>
      <c r="H773" s="64"/>
      <c r="L773" s="65"/>
    </row>
    <row r="774">
      <c r="A774" s="63"/>
      <c r="H774" s="64"/>
      <c r="L774" s="65"/>
    </row>
    <row r="775">
      <c r="A775" s="63"/>
      <c r="H775" s="64"/>
      <c r="L775" s="65"/>
    </row>
    <row r="776">
      <c r="A776" s="63"/>
      <c r="H776" s="64"/>
      <c r="L776" s="65"/>
    </row>
    <row r="777">
      <c r="A777" s="63"/>
      <c r="H777" s="64"/>
      <c r="L777" s="65"/>
    </row>
    <row r="778">
      <c r="A778" s="63"/>
      <c r="H778" s="64"/>
      <c r="L778" s="65"/>
    </row>
    <row r="779">
      <c r="A779" s="63"/>
      <c r="H779" s="64"/>
      <c r="L779" s="65"/>
    </row>
    <row r="780">
      <c r="A780" s="63"/>
      <c r="H780" s="64"/>
      <c r="L780" s="65"/>
    </row>
    <row r="781">
      <c r="A781" s="63"/>
      <c r="H781" s="64"/>
      <c r="L781" s="65"/>
    </row>
    <row r="782">
      <c r="A782" s="63"/>
      <c r="H782" s="64"/>
      <c r="L782" s="65"/>
    </row>
    <row r="783">
      <c r="A783" s="63"/>
      <c r="H783" s="64"/>
      <c r="L783" s="65"/>
    </row>
    <row r="784">
      <c r="A784" s="63"/>
      <c r="H784" s="64"/>
      <c r="L784" s="65"/>
    </row>
    <row r="785">
      <c r="A785" s="63"/>
      <c r="H785" s="64"/>
      <c r="L785" s="65"/>
    </row>
    <row r="786">
      <c r="A786" s="63"/>
      <c r="H786" s="64"/>
      <c r="L786" s="65"/>
    </row>
    <row r="787">
      <c r="A787" s="63"/>
      <c r="H787" s="64"/>
      <c r="L787" s="65"/>
    </row>
    <row r="788">
      <c r="A788" s="63"/>
      <c r="H788" s="64"/>
      <c r="L788" s="65"/>
    </row>
    <row r="789">
      <c r="A789" s="63"/>
      <c r="H789" s="64"/>
      <c r="L789" s="65"/>
    </row>
    <row r="790">
      <c r="A790" s="63"/>
      <c r="H790" s="64"/>
      <c r="L790" s="65"/>
    </row>
    <row r="791">
      <c r="A791" s="63"/>
      <c r="H791" s="64"/>
      <c r="L791" s="65"/>
    </row>
    <row r="792">
      <c r="A792" s="63"/>
      <c r="H792" s="64"/>
      <c r="L792" s="65"/>
    </row>
    <row r="793">
      <c r="A793" s="63"/>
      <c r="H793" s="64"/>
      <c r="L793" s="65"/>
    </row>
    <row r="794">
      <c r="A794" s="63"/>
      <c r="H794" s="64"/>
      <c r="L794" s="65"/>
    </row>
    <row r="795">
      <c r="A795" s="63"/>
      <c r="H795" s="64"/>
      <c r="L795" s="65"/>
    </row>
    <row r="796">
      <c r="A796" s="63"/>
      <c r="H796" s="64"/>
      <c r="L796" s="65"/>
    </row>
    <row r="797">
      <c r="A797" s="63"/>
      <c r="H797" s="64"/>
      <c r="L797" s="65"/>
    </row>
    <row r="798">
      <c r="A798" s="63"/>
      <c r="H798" s="64"/>
      <c r="L798" s="65"/>
    </row>
    <row r="799">
      <c r="A799" s="63"/>
      <c r="H799" s="64"/>
      <c r="L799" s="65"/>
    </row>
    <row r="800">
      <c r="A800" s="63"/>
      <c r="H800" s="64"/>
      <c r="L800" s="65"/>
    </row>
    <row r="801">
      <c r="A801" s="63"/>
      <c r="H801" s="64"/>
      <c r="L801" s="65"/>
    </row>
    <row r="802">
      <c r="A802" s="63"/>
      <c r="H802" s="64"/>
      <c r="L802" s="65"/>
    </row>
    <row r="803">
      <c r="A803" s="63"/>
      <c r="H803" s="64"/>
      <c r="L803" s="65"/>
    </row>
    <row r="804">
      <c r="A804" s="63"/>
      <c r="H804" s="64"/>
      <c r="L804" s="65"/>
    </row>
    <row r="805">
      <c r="A805" s="63"/>
      <c r="H805" s="64"/>
      <c r="L805" s="65"/>
    </row>
    <row r="806">
      <c r="A806" s="63"/>
      <c r="H806" s="64"/>
      <c r="L806" s="65"/>
    </row>
    <row r="807">
      <c r="A807" s="63"/>
      <c r="H807" s="64"/>
      <c r="L807" s="65"/>
    </row>
    <row r="808">
      <c r="A808" s="63"/>
      <c r="H808" s="64"/>
      <c r="L808" s="65"/>
    </row>
    <row r="809">
      <c r="A809" s="63"/>
      <c r="H809" s="64"/>
      <c r="L809" s="65"/>
    </row>
    <row r="810">
      <c r="A810" s="63"/>
      <c r="H810" s="64"/>
      <c r="L810" s="65"/>
    </row>
    <row r="811">
      <c r="A811" s="63"/>
      <c r="H811" s="64"/>
      <c r="L811" s="65"/>
    </row>
    <row r="812">
      <c r="A812" s="63"/>
      <c r="H812" s="64"/>
      <c r="L812" s="65"/>
    </row>
    <row r="813">
      <c r="A813" s="63"/>
      <c r="H813" s="64"/>
      <c r="L813" s="65"/>
    </row>
    <row r="814">
      <c r="A814" s="63"/>
      <c r="H814" s="64"/>
      <c r="L814" s="65"/>
    </row>
    <row r="815">
      <c r="A815" s="63"/>
      <c r="H815" s="64"/>
      <c r="L815" s="65"/>
    </row>
    <row r="816">
      <c r="A816" s="63"/>
      <c r="H816" s="64"/>
      <c r="L816" s="65"/>
    </row>
    <row r="817">
      <c r="A817" s="63"/>
      <c r="H817" s="64"/>
      <c r="L817" s="65"/>
    </row>
    <row r="818">
      <c r="A818" s="63"/>
      <c r="H818" s="64"/>
      <c r="L818" s="65"/>
    </row>
    <row r="819">
      <c r="A819" s="63"/>
      <c r="H819" s="64"/>
      <c r="L819" s="65"/>
    </row>
    <row r="820">
      <c r="A820" s="63"/>
      <c r="H820" s="64"/>
      <c r="L820" s="65"/>
    </row>
    <row r="821">
      <c r="A821" s="63"/>
      <c r="H821" s="64"/>
      <c r="L821" s="65"/>
    </row>
    <row r="822">
      <c r="A822" s="63"/>
      <c r="H822" s="64"/>
      <c r="L822" s="65"/>
    </row>
    <row r="823">
      <c r="A823" s="63"/>
      <c r="H823" s="64"/>
      <c r="L823" s="65"/>
    </row>
    <row r="824">
      <c r="A824" s="63"/>
      <c r="H824" s="64"/>
      <c r="L824" s="65"/>
    </row>
    <row r="825">
      <c r="A825" s="63"/>
      <c r="H825" s="64"/>
      <c r="L825" s="65"/>
    </row>
    <row r="826">
      <c r="A826" s="63"/>
      <c r="H826" s="64"/>
      <c r="L826" s="65"/>
    </row>
    <row r="827">
      <c r="A827" s="63"/>
      <c r="H827" s="64"/>
      <c r="L827" s="65"/>
    </row>
    <row r="828">
      <c r="A828" s="63"/>
      <c r="H828" s="64"/>
      <c r="L828" s="65"/>
    </row>
    <row r="829">
      <c r="A829" s="63"/>
      <c r="H829" s="64"/>
      <c r="L829" s="65"/>
    </row>
    <row r="830">
      <c r="A830" s="63"/>
      <c r="H830" s="64"/>
      <c r="L830" s="65"/>
    </row>
    <row r="831">
      <c r="A831" s="63"/>
      <c r="H831" s="64"/>
      <c r="L831" s="65"/>
    </row>
    <row r="832">
      <c r="A832" s="63"/>
      <c r="H832" s="64"/>
      <c r="L832" s="65"/>
    </row>
    <row r="833">
      <c r="A833" s="63"/>
      <c r="H833" s="64"/>
      <c r="L833" s="65"/>
    </row>
    <row r="834">
      <c r="A834" s="63"/>
      <c r="H834" s="64"/>
      <c r="L834" s="65"/>
    </row>
    <row r="835">
      <c r="A835" s="63"/>
      <c r="H835" s="64"/>
      <c r="L835" s="65"/>
    </row>
    <row r="836">
      <c r="A836" s="63"/>
      <c r="H836" s="64"/>
      <c r="L836" s="65"/>
    </row>
    <row r="837">
      <c r="A837" s="63"/>
      <c r="H837" s="64"/>
      <c r="L837" s="65"/>
    </row>
    <row r="838">
      <c r="A838" s="63"/>
      <c r="H838" s="64"/>
      <c r="L838" s="65"/>
    </row>
    <row r="839">
      <c r="A839" s="63"/>
      <c r="H839" s="64"/>
      <c r="L839" s="65"/>
    </row>
    <row r="840">
      <c r="A840" s="63"/>
      <c r="H840" s="64"/>
      <c r="L840" s="65"/>
    </row>
    <row r="841">
      <c r="A841" s="63"/>
      <c r="H841" s="64"/>
      <c r="L841" s="65"/>
    </row>
    <row r="842">
      <c r="A842" s="63"/>
      <c r="H842" s="64"/>
      <c r="L842" s="65"/>
    </row>
    <row r="843">
      <c r="A843" s="63"/>
      <c r="H843" s="64"/>
      <c r="L843" s="65"/>
    </row>
    <row r="844">
      <c r="A844" s="63"/>
      <c r="H844" s="64"/>
      <c r="L844" s="65"/>
    </row>
    <row r="845">
      <c r="A845" s="63"/>
      <c r="H845" s="64"/>
      <c r="L845" s="65"/>
    </row>
    <row r="846">
      <c r="A846" s="63"/>
      <c r="H846" s="64"/>
      <c r="L846" s="65"/>
    </row>
    <row r="847">
      <c r="A847" s="63"/>
      <c r="H847" s="64"/>
      <c r="L847" s="65"/>
    </row>
    <row r="848">
      <c r="A848" s="63"/>
      <c r="H848" s="64"/>
      <c r="L848" s="65"/>
    </row>
    <row r="849">
      <c r="A849" s="63"/>
      <c r="H849" s="64"/>
      <c r="L849" s="65"/>
    </row>
    <row r="850">
      <c r="A850" s="63"/>
      <c r="H850" s="64"/>
      <c r="L850" s="65"/>
    </row>
    <row r="851">
      <c r="A851" s="63"/>
      <c r="H851" s="64"/>
      <c r="L851" s="65"/>
    </row>
    <row r="852">
      <c r="A852" s="63"/>
      <c r="H852" s="64"/>
      <c r="L852" s="65"/>
    </row>
    <row r="853">
      <c r="A853" s="63"/>
      <c r="H853" s="64"/>
      <c r="L853" s="65"/>
    </row>
    <row r="854">
      <c r="A854" s="63"/>
      <c r="H854" s="64"/>
      <c r="L854" s="65"/>
    </row>
    <row r="855">
      <c r="A855" s="63"/>
      <c r="H855" s="64"/>
      <c r="L855" s="65"/>
    </row>
    <row r="856">
      <c r="A856" s="63"/>
      <c r="H856" s="64"/>
      <c r="L856" s="65"/>
    </row>
    <row r="857">
      <c r="A857" s="63"/>
      <c r="H857" s="64"/>
      <c r="L857" s="65"/>
    </row>
    <row r="858">
      <c r="A858" s="63"/>
      <c r="H858" s="64"/>
      <c r="L858" s="65"/>
    </row>
    <row r="859">
      <c r="A859" s="63"/>
      <c r="H859" s="64"/>
      <c r="L859" s="65"/>
    </row>
    <row r="860">
      <c r="A860" s="63"/>
      <c r="H860" s="64"/>
      <c r="L860" s="65"/>
    </row>
    <row r="861">
      <c r="A861" s="63"/>
      <c r="H861" s="64"/>
      <c r="L861" s="65"/>
    </row>
    <row r="862">
      <c r="A862" s="63"/>
      <c r="H862" s="64"/>
      <c r="L862" s="65"/>
    </row>
    <row r="863">
      <c r="A863" s="63"/>
      <c r="H863" s="64"/>
      <c r="L863" s="65"/>
    </row>
    <row r="864">
      <c r="A864" s="63"/>
      <c r="H864" s="64"/>
      <c r="L864" s="65"/>
    </row>
    <row r="865">
      <c r="A865" s="63"/>
      <c r="H865" s="64"/>
      <c r="L865" s="65"/>
    </row>
    <row r="866">
      <c r="A866" s="63"/>
      <c r="H866" s="64"/>
      <c r="L866" s="65"/>
    </row>
    <row r="867">
      <c r="A867" s="63"/>
      <c r="H867" s="64"/>
      <c r="L867" s="65"/>
    </row>
    <row r="868">
      <c r="A868" s="63"/>
      <c r="H868" s="64"/>
      <c r="L868" s="65"/>
    </row>
    <row r="869">
      <c r="A869" s="63"/>
      <c r="H869" s="64"/>
      <c r="L869" s="65"/>
    </row>
    <row r="870">
      <c r="A870" s="63"/>
      <c r="H870" s="64"/>
      <c r="L870" s="65"/>
    </row>
    <row r="871">
      <c r="A871" s="63"/>
      <c r="H871" s="64"/>
      <c r="L871" s="65"/>
    </row>
    <row r="872">
      <c r="A872" s="63"/>
      <c r="H872" s="64"/>
      <c r="L872" s="65"/>
    </row>
    <row r="873">
      <c r="A873" s="63"/>
      <c r="H873" s="64"/>
      <c r="L873" s="65"/>
    </row>
    <row r="874">
      <c r="A874" s="63"/>
      <c r="H874" s="64"/>
      <c r="L874" s="65"/>
    </row>
    <row r="875">
      <c r="A875" s="63"/>
      <c r="H875" s="64"/>
      <c r="L875" s="65"/>
    </row>
    <row r="876">
      <c r="A876" s="63"/>
      <c r="H876" s="64"/>
      <c r="L876" s="65"/>
    </row>
    <row r="877">
      <c r="A877" s="63"/>
      <c r="H877" s="64"/>
      <c r="L877" s="65"/>
    </row>
    <row r="878">
      <c r="A878" s="63"/>
      <c r="H878" s="64"/>
      <c r="L878" s="65"/>
    </row>
    <row r="879">
      <c r="A879" s="63"/>
      <c r="H879" s="64"/>
      <c r="L879" s="65"/>
    </row>
    <row r="880">
      <c r="A880" s="63"/>
      <c r="H880" s="64"/>
      <c r="L880" s="65"/>
    </row>
    <row r="881">
      <c r="A881" s="63"/>
      <c r="H881" s="64"/>
      <c r="L881" s="65"/>
    </row>
    <row r="882">
      <c r="A882" s="63"/>
      <c r="H882" s="64"/>
      <c r="L882" s="65"/>
    </row>
    <row r="883">
      <c r="A883" s="63"/>
      <c r="H883" s="64"/>
      <c r="L883" s="65"/>
    </row>
    <row r="884">
      <c r="A884" s="63"/>
      <c r="H884" s="64"/>
      <c r="L884" s="65"/>
    </row>
    <row r="885">
      <c r="A885" s="63"/>
      <c r="H885" s="64"/>
      <c r="L885" s="65"/>
    </row>
    <row r="886">
      <c r="A886" s="63"/>
      <c r="H886" s="64"/>
      <c r="L886" s="65"/>
    </row>
    <row r="887">
      <c r="A887" s="63"/>
      <c r="H887" s="64"/>
      <c r="L887" s="65"/>
    </row>
    <row r="888">
      <c r="A888" s="63"/>
      <c r="H888" s="64"/>
      <c r="L888" s="65"/>
    </row>
    <row r="889">
      <c r="A889" s="63"/>
      <c r="H889" s="64"/>
      <c r="L889" s="65"/>
    </row>
    <row r="890">
      <c r="A890" s="63"/>
      <c r="H890" s="64"/>
      <c r="L890" s="65"/>
    </row>
    <row r="891">
      <c r="A891" s="63"/>
      <c r="H891" s="64"/>
      <c r="L891" s="65"/>
    </row>
    <row r="892">
      <c r="A892" s="63"/>
      <c r="H892" s="64"/>
      <c r="L892" s="65"/>
    </row>
    <row r="893">
      <c r="A893" s="63"/>
      <c r="H893" s="64"/>
      <c r="L893" s="65"/>
    </row>
    <row r="894">
      <c r="A894" s="63"/>
      <c r="H894" s="64"/>
      <c r="L894" s="65"/>
    </row>
    <row r="895">
      <c r="A895" s="63"/>
      <c r="H895" s="64"/>
      <c r="L895" s="65"/>
    </row>
    <row r="896">
      <c r="A896" s="63"/>
      <c r="H896" s="64"/>
      <c r="L896" s="65"/>
    </row>
    <row r="897">
      <c r="A897" s="63"/>
      <c r="H897" s="64"/>
      <c r="L897" s="65"/>
    </row>
    <row r="898">
      <c r="A898" s="63"/>
      <c r="H898" s="64"/>
      <c r="L898" s="65"/>
    </row>
    <row r="899">
      <c r="A899" s="63"/>
      <c r="H899" s="64"/>
      <c r="L899" s="65"/>
    </row>
    <row r="900">
      <c r="A900" s="63"/>
      <c r="H900" s="64"/>
      <c r="L900" s="65"/>
    </row>
    <row r="901">
      <c r="A901" s="63"/>
      <c r="H901" s="64"/>
      <c r="L901" s="65"/>
    </row>
    <row r="902">
      <c r="A902" s="63"/>
      <c r="H902" s="64"/>
      <c r="L902" s="65"/>
    </row>
    <row r="903">
      <c r="A903" s="63"/>
      <c r="H903" s="64"/>
      <c r="L903" s="65"/>
    </row>
    <row r="904">
      <c r="A904" s="63"/>
      <c r="H904" s="64"/>
      <c r="L904" s="65"/>
    </row>
    <row r="905">
      <c r="A905" s="63"/>
      <c r="H905" s="64"/>
      <c r="L905" s="65"/>
    </row>
    <row r="906">
      <c r="A906" s="63"/>
      <c r="H906" s="64"/>
      <c r="L906" s="65"/>
    </row>
    <row r="907">
      <c r="A907" s="63"/>
      <c r="H907" s="64"/>
      <c r="L907" s="65"/>
    </row>
    <row r="908">
      <c r="A908" s="63"/>
      <c r="H908" s="64"/>
      <c r="L908" s="65"/>
    </row>
    <row r="909">
      <c r="A909" s="63"/>
      <c r="H909" s="64"/>
      <c r="L909" s="65"/>
    </row>
    <row r="910">
      <c r="A910" s="63"/>
      <c r="H910" s="64"/>
      <c r="L910" s="65"/>
    </row>
    <row r="911">
      <c r="A911" s="63"/>
      <c r="H911" s="64"/>
      <c r="L911" s="65"/>
    </row>
    <row r="912">
      <c r="A912" s="63"/>
      <c r="H912" s="64"/>
      <c r="L912" s="65"/>
    </row>
    <row r="913">
      <c r="A913" s="63"/>
      <c r="H913" s="64"/>
      <c r="L913" s="65"/>
    </row>
    <row r="914">
      <c r="A914" s="63"/>
      <c r="H914" s="64"/>
      <c r="L914" s="65"/>
    </row>
    <row r="915">
      <c r="A915" s="63"/>
      <c r="H915" s="64"/>
      <c r="L915" s="65"/>
    </row>
    <row r="916">
      <c r="A916" s="63"/>
      <c r="H916" s="64"/>
      <c r="L916" s="65"/>
    </row>
    <row r="917">
      <c r="A917" s="63"/>
      <c r="H917" s="64"/>
      <c r="L917" s="65"/>
    </row>
    <row r="918">
      <c r="A918" s="63"/>
      <c r="H918" s="64"/>
      <c r="L918" s="65"/>
    </row>
    <row r="919">
      <c r="A919" s="63"/>
      <c r="H919" s="64"/>
      <c r="L919" s="65"/>
    </row>
    <row r="920">
      <c r="A920" s="63"/>
      <c r="H920" s="64"/>
      <c r="L920" s="65"/>
    </row>
    <row r="921">
      <c r="A921" s="63"/>
      <c r="H921" s="64"/>
      <c r="L921" s="65"/>
    </row>
    <row r="922">
      <c r="A922" s="63"/>
      <c r="H922" s="64"/>
      <c r="L922" s="65"/>
    </row>
    <row r="923">
      <c r="A923" s="63"/>
      <c r="H923" s="64"/>
      <c r="L923" s="65"/>
    </row>
    <row r="924">
      <c r="A924" s="63"/>
      <c r="H924" s="64"/>
      <c r="L924" s="65"/>
    </row>
    <row r="925">
      <c r="A925" s="63"/>
      <c r="H925" s="64"/>
      <c r="L925" s="65"/>
    </row>
    <row r="926">
      <c r="A926" s="63"/>
      <c r="H926" s="64"/>
      <c r="L926" s="65"/>
    </row>
    <row r="927">
      <c r="A927" s="63"/>
      <c r="H927" s="64"/>
      <c r="L927" s="65"/>
    </row>
    <row r="928">
      <c r="A928" s="63"/>
      <c r="H928" s="64"/>
      <c r="L928" s="65"/>
    </row>
    <row r="929">
      <c r="A929" s="63"/>
      <c r="H929" s="64"/>
      <c r="L929" s="65"/>
    </row>
    <row r="930">
      <c r="A930" s="63"/>
      <c r="H930" s="64"/>
      <c r="L930" s="65"/>
    </row>
    <row r="931">
      <c r="A931" s="63"/>
      <c r="H931" s="64"/>
      <c r="L931" s="65"/>
    </row>
    <row r="932">
      <c r="A932" s="63"/>
      <c r="H932" s="64"/>
      <c r="L932" s="65"/>
    </row>
    <row r="933">
      <c r="A933" s="63"/>
      <c r="H933" s="64"/>
      <c r="L933" s="65"/>
    </row>
    <row r="934">
      <c r="A934" s="63"/>
      <c r="H934" s="64"/>
      <c r="L934" s="65"/>
    </row>
    <row r="935">
      <c r="A935" s="63"/>
      <c r="H935" s="64"/>
      <c r="L935" s="65"/>
    </row>
    <row r="936">
      <c r="A936" s="63"/>
      <c r="H936" s="64"/>
      <c r="L936" s="65"/>
    </row>
    <row r="937">
      <c r="A937" s="63"/>
      <c r="H937" s="64"/>
      <c r="L937" s="65"/>
    </row>
    <row r="938">
      <c r="A938" s="63"/>
      <c r="H938" s="64"/>
      <c r="L938" s="65"/>
    </row>
    <row r="939">
      <c r="A939" s="63"/>
      <c r="H939" s="64"/>
      <c r="L939" s="65"/>
    </row>
    <row r="940">
      <c r="A940" s="63"/>
      <c r="H940" s="64"/>
      <c r="L940" s="65"/>
    </row>
    <row r="941">
      <c r="A941" s="63"/>
      <c r="H941" s="64"/>
      <c r="L941" s="65"/>
    </row>
    <row r="942">
      <c r="A942" s="63"/>
      <c r="H942" s="64"/>
      <c r="L942" s="65"/>
    </row>
    <row r="943">
      <c r="A943" s="63"/>
      <c r="H943" s="64"/>
      <c r="L943" s="65"/>
    </row>
    <row r="944">
      <c r="A944" s="63"/>
      <c r="H944" s="64"/>
      <c r="L944" s="65"/>
    </row>
    <row r="945">
      <c r="A945" s="63"/>
      <c r="H945" s="64"/>
      <c r="L945" s="65"/>
    </row>
    <row r="946">
      <c r="A946" s="63"/>
      <c r="H946" s="64"/>
      <c r="L946" s="65"/>
    </row>
    <row r="947">
      <c r="A947" s="63"/>
      <c r="H947" s="64"/>
      <c r="L947" s="65"/>
    </row>
    <row r="948">
      <c r="A948" s="63"/>
      <c r="H948" s="64"/>
      <c r="L948" s="65"/>
    </row>
    <row r="949">
      <c r="A949" s="63"/>
      <c r="H949" s="64"/>
      <c r="L949" s="65"/>
    </row>
    <row r="950">
      <c r="A950" s="63"/>
      <c r="H950" s="64"/>
      <c r="L950" s="65"/>
    </row>
    <row r="951">
      <c r="A951" s="63"/>
      <c r="H951" s="64"/>
      <c r="L951" s="65"/>
    </row>
    <row r="952">
      <c r="A952" s="63"/>
      <c r="H952" s="64"/>
      <c r="L952" s="65"/>
    </row>
    <row r="953">
      <c r="A953" s="63"/>
      <c r="H953" s="64"/>
      <c r="L953" s="65"/>
    </row>
    <row r="954">
      <c r="A954" s="63"/>
      <c r="H954" s="64"/>
      <c r="L954" s="65"/>
    </row>
    <row r="955">
      <c r="A955" s="63"/>
      <c r="H955" s="64"/>
      <c r="L955" s="65"/>
    </row>
    <row r="956">
      <c r="A956" s="63"/>
      <c r="H956" s="64"/>
      <c r="L956" s="65"/>
    </row>
    <row r="957">
      <c r="A957" s="63"/>
      <c r="H957" s="64"/>
      <c r="L957" s="65"/>
    </row>
    <row r="958">
      <c r="A958" s="63"/>
      <c r="H958" s="64"/>
      <c r="L958" s="65"/>
    </row>
    <row r="959">
      <c r="A959" s="63"/>
      <c r="H959" s="64"/>
      <c r="L959" s="65"/>
    </row>
    <row r="960">
      <c r="A960" s="63"/>
      <c r="H960" s="64"/>
      <c r="L960" s="65"/>
    </row>
    <row r="961">
      <c r="A961" s="63"/>
      <c r="H961" s="64"/>
      <c r="L961" s="65"/>
    </row>
    <row r="962">
      <c r="A962" s="63"/>
      <c r="H962" s="64"/>
      <c r="L962" s="65"/>
    </row>
    <row r="963">
      <c r="A963" s="63"/>
      <c r="H963" s="64"/>
      <c r="L963" s="65"/>
    </row>
    <row r="964">
      <c r="A964" s="63"/>
      <c r="H964" s="64"/>
      <c r="L964" s="65"/>
    </row>
    <row r="965">
      <c r="A965" s="63"/>
      <c r="H965" s="64"/>
      <c r="L965" s="65"/>
    </row>
    <row r="966">
      <c r="A966" s="63"/>
      <c r="H966" s="64"/>
      <c r="L966" s="65"/>
    </row>
    <row r="967">
      <c r="A967" s="63"/>
      <c r="H967" s="64"/>
      <c r="L967" s="65"/>
    </row>
    <row r="968">
      <c r="A968" s="63"/>
      <c r="H968" s="64"/>
      <c r="L968" s="65"/>
    </row>
    <row r="969">
      <c r="A969" s="63"/>
      <c r="H969" s="64"/>
      <c r="L969" s="65"/>
    </row>
    <row r="970">
      <c r="A970" s="63"/>
      <c r="H970" s="64"/>
      <c r="L970" s="65"/>
    </row>
    <row r="971">
      <c r="A971" s="63"/>
      <c r="H971" s="64"/>
      <c r="L971" s="65"/>
    </row>
    <row r="972">
      <c r="A972" s="63"/>
      <c r="H972" s="64"/>
      <c r="L972" s="65"/>
    </row>
    <row r="973">
      <c r="A973" s="63"/>
      <c r="H973" s="64"/>
      <c r="L973" s="65"/>
    </row>
    <row r="974">
      <c r="A974" s="63"/>
      <c r="H974" s="64"/>
      <c r="L974" s="65"/>
    </row>
    <row r="975">
      <c r="A975" s="63"/>
      <c r="H975" s="64"/>
      <c r="L975" s="65"/>
    </row>
    <row r="976">
      <c r="A976" s="63"/>
      <c r="H976" s="64"/>
      <c r="L976" s="65"/>
    </row>
    <row r="977">
      <c r="A977" s="63"/>
      <c r="H977" s="64"/>
      <c r="L977" s="65"/>
    </row>
    <row r="978">
      <c r="A978" s="63"/>
      <c r="H978" s="64"/>
      <c r="L978" s="65"/>
    </row>
    <row r="979">
      <c r="A979" s="63"/>
      <c r="H979" s="64"/>
      <c r="L979" s="65"/>
    </row>
    <row r="980">
      <c r="A980" s="63"/>
      <c r="H980" s="64"/>
      <c r="L980" s="65"/>
    </row>
    <row r="981">
      <c r="A981" s="63"/>
      <c r="H981" s="64"/>
      <c r="L981" s="65"/>
    </row>
    <row r="982">
      <c r="A982" s="63"/>
      <c r="H982" s="64"/>
      <c r="L982" s="65"/>
    </row>
    <row r="983">
      <c r="A983" s="63"/>
      <c r="H983" s="64"/>
      <c r="L983" s="65"/>
    </row>
    <row r="984">
      <c r="A984" s="63"/>
      <c r="H984" s="64"/>
      <c r="L984" s="65"/>
    </row>
    <row r="985">
      <c r="A985" s="63"/>
      <c r="H985" s="64"/>
      <c r="L985" s="65"/>
    </row>
    <row r="986">
      <c r="A986" s="63"/>
      <c r="H986" s="64"/>
      <c r="L986" s="65"/>
    </row>
    <row r="987">
      <c r="A987" s="63"/>
      <c r="H987" s="64"/>
      <c r="L987" s="65"/>
    </row>
    <row r="988">
      <c r="A988" s="63"/>
      <c r="H988" s="64"/>
      <c r="L988" s="65"/>
    </row>
    <row r="989">
      <c r="A989" s="63"/>
      <c r="H989" s="64"/>
      <c r="L989" s="65"/>
    </row>
    <row r="990">
      <c r="A990" s="63"/>
      <c r="H990" s="64"/>
      <c r="L990" s="65"/>
    </row>
    <row r="991">
      <c r="A991" s="63"/>
      <c r="H991" s="64"/>
      <c r="L991" s="65"/>
    </row>
    <row r="992">
      <c r="A992" s="63"/>
      <c r="H992" s="64"/>
      <c r="L992" s="65"/>
    </row>
    <row r="993">
      <c r="A993" s="63"/>
      <c r="H993" s="64"/>
      <c r="L993" s="65"/>
    </row>
    <row r="994">
      <c r="A994" s="63"/>
      <c r="H994" s="64"/>
      <c r="L994" s="65"/>
    </row>
    <row r="995">
      <c r="A995" s="63"/>
      <c r="H995" s="64"/>
      <c r="L995" s="65"/>
    </row>
    <row r="996">
      <c r="A996" s="63"/>
      <c r="H996" s="64"/>
      <c r="L996" s="65"/>
    </row>
    <row r="997">
      <c r="A997" s="63"/>
      <c r="H997" s="64"/>
      <c r="L997" s="65"/>
    </row>
    <row r="998">
      <c r="A998" s="63"/>
      <c r="H998" s="64"/>
      <c r="L998" s="65"/>
    </row>
    <row r="999">
      <c r="A999" s="63"/>
      <c r="H999" s="64"/>
      <c r="L999" s="65"/>
    </row>
    <row r="1000">
      <c r="A1000" s="63"/>
      <c r="H1000" s="64"/>
      <c r="L1000" s="65"/>
    </row>
    <row r="1001">
      <c r="A1001" s="63"/>
      <c r="H1001" s="64"/>
      <c r="L1001" s="65"/>
    </row>
  </sheetData>
  <conditionalFormatting sqref="I1:I1001">
    <cfRule type="colorScale" priority="1">
      <colorScale>
        <cfvo type="min"/>
        <cfvo type="percent" val="50"/>
        <cfvo type="max"/>
        <color rgb="FFEA4335"/>
        <color rgb="FFFFFFFF"/>
        <color rgb="FF4285F4"/>
      </colorScale>
    </cfRule>
  </conditionalFormatting>
  <printOptions/>
  <pageMargins bottom="0.75" footer="0.0" header="0.0" left="0.7" right="0.7" top="0.75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conditionalFormatting sqref="B2:B18">
    <cfRule type="colorScale" priority="1">
      <colorScale>
        <cfvo type="min"/>
        <cfvo type="percent" val="50"/>
        <cfvo type="max"/>
        <color rgb="FFEA4335"/>
        <color rgb="FFFFFFFF"/>
        <color rgb="FF4285F4"/>
      </colorScale>
    </cfRule>
  </conditionalFormatting>
  <conditionalFormatting sqref="B22:B39">
    <cfRule type="colorScale" priority="2">
      <colorScale>
        <cfvo type="min"/>
        <cfvo type="percent" val="50"/>
        <cfvo type="max"/>
        <color rgb="FF4285F4"/>
        <color rgb="FFFFFFFF"/>
        <color rgb="FFEA4335"/>
      </colorScale>
    </cfRule>
  </conditionalFormatting>
  <printOptions/>
  <pageMargins bottom="0.75" footer="0.0" header="0.0" left="0.7" right="0.7" top="0.75"/>
  <pageSetup fitToWidth="0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4.0"/>
    <col customWidth="1" min="7" max="7" width="14.75"/>
  </cols>
  <sheetData>
    <row r="1">
      <c r="A1" s="68"/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</row>
    <row r="2">
      <c r="A2" s="69" t="s">
        <v>247</v>
      </c>
      <c r="B2" s="16">
        <v>20000.0</v>
      </c>
      <c r="C2" s="70">
        <v>0.09</v>
      </c>
      <c r="D2" s="15">
        <v>12.0</v>
      </c>
      <c r="E2" s="24">
        <f t="shared" ref="E2:E5" si="1">B2*C2</f>
        <v>1800</v>
      </c>
      <c r="F2" s="24">
        <f t="shared" ref="F2:F5" si="2">B2+E2</f>
        <v>21800</v>
      </c>
      <c r="G2" s="24">
        <f t="shared" ref="G2:G5" si="3">F2/D2</f>
        <v>1816.666667</v>
      </c>
    </row>
    <row r="3">
      <c r="A3" s="71" t="s">
        <v>248</v>
      </c>
      <c r="B3" s="16">
        <v>20000.0</v>
      </c>
      <c r="C3" s="70">
        <v>0.08</v>
      </c>
      <c r="D3" s="15">
        <v>12.0</v>
      </c>
      <c r="E3" s="24">
        <f t="shared" si="1"/>
        <v>1600</v>
      </c>
      <c r="F3" s="24">
        <f t="shared" si="2"/>
        <v>21600</v>
      </c>
      <c r="G3" s="24">
        <f t="shared" si="3"/>
        <v>1800</v>
      </c>
    </row>
    <row r="4">
      <c r="A4" s="72" t="s">
        <v>249</v>
      </c>
      <c r="B4" s="16">
        <v>20000.0</v>
      </c>
      <c r="C4" s="70">
        <v>0.07</v>
      </c>
      <c r="D4" s="15">
        <v>12.0</v>
      </c>
      <c r="E4" s="24">
        <f t="shared" si="1"/>
        <v>1400</v>
      </c>
      <c r="F4" s="24">
        <f t="shared" si="2"/>
        <v>21400</v>
      </c>
      <c r="G4" s="24">
        <f t="shared" si="3"/>
        <v>1783.333333</v>
      </c>
    </row>
    <row r="5">
      <c r="A5" s="73" t="s">
        <v>250</v>
      </c>
      <c r="B5" s="16">
        <v>20000.0</v>
      </c>
      <c r="C5" s="70">
        <v>0.06</v>
      </c>
      <c r="D5" s="15">
        <v>12.0</v>
      </c>
      <c r="E5" s="24">
        <f t="shared" si="1"/>
        <v>1200</v>
      </c>
      <c r="F5" s="24">
        <f t="shared" si="2"/>
        <v>21200</v>
      </c>
      <c r="G5" s="24">
        <f t="shared" si="3"/>
        <v>1766.666667</v>
      </c>
    </row>
  </sheetData>
  <printOptions/>
  <pageMargins bottom="0.75" footer="0.0" header="0.0" left="0.7" right="0.7" top="0.75"/>
  <pageSetup fitToWidth="0" orientation="landscape"/>
  <drawing r:id="rId1"/>
</worksheet>
</file>