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arrik/Projects/BTLight/tests/model/"/>
    </mc:Choice>
  </mc:AlternateContent>
  <bookViews>
    <workbookView xWindow="0" yWindow="460" windowWidth="28800" windowHeight="16500" tabRatio="500" activeTab="5"/>
  </bookViews>
  <sheets>
    <sheet name="Single" sheetId="2" r:id="rId1"/>
    <sheet name="Multi" sheetId="1" r:id="rId2"/>
    <sheet name="Weighted" sheetId="3" r:id="rId3"/>
    <sheet name="Weighted Ext" sheetId="4" r:id="rId4"/>
    <sheet name="ABC Prices" sheetId="5" r:id="rId5"/>
    <sheet name="CSV Export" sheetId="6" r:id="rId6"/>
  </sheet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H2" i="4"/>
  <c r="I2" i="4"/>
  <c r="J2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H3" i="4"/>
  <c r="I3" i="4"/>
  <c r="J3" i="4"/>
  <c r="R16" i="3"/>
  <c r="Q4" i="3"/>
  <c r="Q5" i="3"/>
  <c r="Q6" i="3"/>
  <c r="Q7" i="3"/>
  <c r="Q8" i="3"/>
  <c r="Q9" i="3"/>
  <c r="Q10" i="3"/>
  <c r="Q11" i="3"/>
  <c r="Q12" i="3"/>
  <c r="Q13" i="3"/>
  <c r="Q14" i="3"/>
  <c r="Q15" i="3"/>
  <c r="Q3" i="3"/>
  <c r="L4" i="3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P3" i="3"/>
  <c r="O3" i="3"/>
  <c r="M3" i="3"/>
  <c r="N3" i="3"/>
  <c r="L3" i="3"/>
  <c r="K16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H4" i="3"/>
  <c r="H5" i="3"/>
  <c r="H6" i="3"/>
  <c r="H7" i="3"/>
  <c r="H8" i="3"/>
  <c r="H9" i="3"/>
  <c r="H10" i="3"/>
  <c r="H11" i="3"/>
  <c r="H12" i="3"/>
  <c r="H13" i="3"/>
  <c r="H14" i="3"/>
  <c r="H15" i="3"/>
  <c r="I4" i="3"/>
  <c r="I5" i="3"/>
  <c r="I6" i="3"/>
  <c r="I7" i="3"/>
  <c r="I8" i="3"/>
  <c r="I9" i="3"/>
  <c r="I10" i="3"/>
  <c r="I11" i="3"/>
  <c r="I12" i="3"/>
  <c r="I13" i="3"/>
  <c r="I14" i="3"/>
  <c r="I15" i="3"/>
  <c r="I3" i="3"/>
  <c r="H3" i="3"/>
  <c r="A4" i="3"/>
  <c r="A5" i="3"/>
  <c r="A6" i="3"/>
  <c r="A7" i="3"/>
  <c r="A8" i="3"/>
  <c r="A9" i="3"/>
  <c r="A10" i="3"/>
  <c r="A11" i="3"/>
  <c r="A12" i="3"/>
  <c r="A13" i="3"/>
  <c r="A14" i="3"/>
  <c r="A15" i="3"/>
  <c r="J6" i="2"/>
  <c r="J7" i="2"/>
  <c r="J8" i="2"/>
  <c r="J9" i="2"/>
  <c r="J10" i="2"/>
  <c r="J11" i="2"/>
  <c r="D12" i="2"/>
  <c r="H12" i="2"/>
  <c r="I12" i="2"/>
  <c r="J12" i="2"/>
  <c r="H13" i="2"/>
  <c r="I13" i="2"/>
  <c r="D13" i="2"/>
  <c r="J13" i="2"/>
  <c r="H14" i="2"/>
  <c r="I14" i="2"/>
  <c r="D14" i="2"/>
  <c r="J14" i="2"/>
  <c r="H15" i="2"/>
  <c r="I15" i="2"/>
  <c r="D15" i="2"/>
  <c r="J15" i="2"/>
  <c r="J5" i="2"/>
  <c r="J4" i="2"/>
  <c r="J3" i="2"/>
  <c r="I6" i="2"/>
  <c r="I7" i="2"/>
  <c r="I8" i="2"/>
  <c r="I9" i="2"/>
  <c r="I10" i="2"/>
  <c r="I11" i="2"/>
  <c r="I5" i="2"/>
  <c r="I4" i="2"/>
  <c r="E8" i="2"/>
  <c r="E5" i="2"/>
  <c r="E6" i="2"/>
  <c r="E7" i="2"/>
  <c r="E9" i="2"/>
  <c r="E10" i="2"/>
  <c r="E11" i="2"/>
  <c r="E12" i="2"/>
  <c r="E13" i="2"/>
  <c r="E14" i="2"/>
  <c r="E15" i="2"/>
  <c r="G15" i="2"/>
  <c r="A4" i="2"/>
  <c r="A5" i="2"/>
  <c r="A6" i="2"/>
  <c r="A7" i="2"/>
  <c r="A8" i="2"/>
  <c r="A9" i="2"/>
  <c r="A10" i="2"/>
  <c r="A11" i="2"/>
  <c r="A12" i="2"/>
  <c r="A13" i="2"/>
  <c r="A14" i="2"/>
  <c r="A15" i="2"/>
  <c r="G14" i="2"/>
  <c r="G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H3" i="2"/>
  <c r="D3" i="2"/>
  <c r="K4" i="1"/>
  <c r="O12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L13" i="1"/>
  <c r="M13" i="1"/>
  <c r="N13" i="1"/>
  <c r="O13" i="1"/>
  <c r="L14" i="1"/>
  <c r="M14" i="1"/>
  <c r="N14" i="1"/>
  <c r="O14" i="1"/>
  <c r="L15" i="1"/>
  <c r="M15" i="1"/>
  <c r="N15" i="1"/>
  <c r="O15" i="1"/>
  <c r="O4" i="1"/>
  <c r="N4" i="1"/>
  <c r="M4" i="1"/>
  <c r="L4" i="1"/>
  <c r="O3" i="1"/>
  <c r="H4" i="1"/>
  <c r="H3" i="1"/>
  <c r="I3" i="1"/>
  <c r="J3" i="1"/>
  <c r="I4" i="1"/>
  <c r="J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K3" i="1"/>
  <c r="A4" i="1"/>
  <c r="A5" i="1"/>
  <c r="A6" i="1"/>
  <c r="A7" i="1"/>
  <c r="A8" i="1"/>
  <c r="A9" i="1"/>
  <c r="A10" i="1"/>
  <c r="A11" i="1"/>
  <c r="A12" i="1"/>
  <c r="A13" i="1"/>
  <c r="A14" i="1"/>
  <c r="A15" i="1"/>
  <c r="H4" i="2"/>
  <c r="H5" i="2"/>
  <c r="H6" i="2"/>
  <c r="H7" i="2"/>
  <c r="H8" i="2"/>
  <c r="H9" i="2"/>
  <c r="H10" i="2"/>
  <c r="H11" i="2"/>
  <c r="J14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3" i="4"/>
  <c r="J12" i="4"/>
  <c r="J11" i="4"/>
  <c r="J10" i="4"/>
  <c r="J9" i="4"/>
  <c r="J8" i="4"/>
  <c r="J7" i="4"/>
  <c r="J6" i="4"/>
  <c r="J5" i="4"/>
  <c r="J4" i="4"/>
  <c r="J35" i="4"/>
  <c r="K35" i="4"/>
</calcChain>
</file>

<file path=xl/sharedStrings.xml><?xml version="1.0" encoding="utf-8"?>
<sst xmlns="http://schemas.openxmlformats.org/spreadsheetml/2006/main" count="64" uniqueCount="27">
  <si>
    <t>Date</t>
  </si>
  <si>
    <t>A</t>
  </si>
  <si>
    <t>B</t>
  </si>
  <si>
    <t>C</t>
  </si>
  <si>
    <t>N</t>
  </si>
  <si>
    <t>P</t>
  </si>
  <si>
    <t>V</t>
  </si>
  <si>
    <t>Vi</t>
  </si>
  <si>
    <t>∑V</t>
  </si>
  <si>
    <t>Net Cash</t>
  </si>
  <si>
    <t>𝚫N</t>
  </si>
  <si>
    <t>P&amp;L</t>
  </si>
  <si>
    <t>𝚫C</t>
  </si>
  <si>
    <t>NPV</t>
  </si>
  <si>
    <t>W</t>
  </si>
  <si>
    <t>ΣW</t>
  </si>
  <si>
    <t>Wcash</t>
  </si>
  <si>
    <t>W mil</t>
  </si>
  <si>
    <t>ΣW mil</t>
  </si>
  <si>
    <t>Wcash mil</t>
  </si>
  <si>
    <t>V mil</t>
  </si>
  <si>
    <t>P(A)</t>
  </si>
  <si>
    <t>P(B)</t>
  </si>
  <si>
    <t>P(C)</t>
  </si>
  <si>
    <t>W(C)</t>
  </si>
  <si>
    <t>W(B)</t>
  </si>
  <si>
    <t>W(A)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</si>
</sst>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0" fillId="0" borderId="2" xfId="0" applyNumberFormat="1" applyBorder="1"/>
    <xf numFmtId="165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Multi!$B$2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Multi!$A$3:$A$15</c:f>
              <c:numCache>
                <c:formatCode>m/d/yy</c:formatCode>
                <c:ptCount val="13"/>
                <c:pt idx="0">
                  <c:v>36526.0</c:v>
                </c:pt>
                <c:pt idx="1">
                  <c:v>36533.0</c:v>
                </c:pt>
                <c:pt idx="2">
                  <c:v>36540.0</c:v>
                </c:pt>
                <c:pt idx="3">
                  <c:v>36547.0</c:v>
                </c:pt>
                <c:pt idx="4">
                  <c:v>36554.0</c:v>
                </c:pt>
                <c:pt idx="5">
                  <c:v>36561.0</c:v>
                </c:pt>
                <c:pt idx="6">
                  <c:v>36568.0</c:v>
                </c:pt>
                <c:pt idx="7">
                  <c:v>36575.0</c:v>
                </c:pt>
                <c:pt idx="8">
                  <c:v>36582.0</c:v>
                </c:pt>
                <c:pt idx="9">
                  <c:v>36589.0</c:v>
                </c:pt>
                <c:pt idx="10">
                  <c:v>36596.0</c:v>
                </c:pt>
                <c:pt idx="11">
                  <c:v>36603.0</c:v>
                </c:pt>
                <c:pt idx="12">
                  <c:v>36610.0</c:v>
                </c:pt>
              </c:numCache>
            </c:numRef>
          </c:cat>
          <c:val>
            <c:numRef>
              <c:f>Multi!$B$3:$B$15</c:f>
              <c:numCache>
                <c:formatCode>0.0</c:formatCode>
                <c:ptCount val="13"/>
                <c:pt idx="0">
                  <c:v>15.3</c:v>
                </c:pt>
                <c:pt idx="1">
                  <c:v>15.925</c:v>
                </c:pt>
                <c:pt idx="2">
                  <c:v>17.425</c:v>
                </c:pt>
                <c:pt idx="3">
                  <c:v>16.675</c:v>
                </c:pt>
                <c:pt idx="4">
                  <c:v>17.175</c:v>
                </c:pt>
                <c:pt idx="5">
                  <c:v>16.925</c:v>
                </c:pt>
                <c:pt idx="6">
                  <c:v>18.425</c:v>
                </c:pt>
                <c:pt idx="7">
                  <c:v>19.675</c:v>
                </c:pt>
                <c:pt idx="8">
                  <c:v>18.425</c:v>
                </c:pt>
                <c:pt idx="9">
                  <c:v>18.3</c:v>
                </c:pt>
                <c:pt idx="10">
                  <c:v>19.425</c:v>
                </c:pt>
                <c:pt idx="11">
                  <c:v>18.175</c:v>
                </c:pt>
                <c:pt idx="12">
                  <c:v>19.175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Multi!$C$2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Multi!$A$3:$A$15</c:f>
              <c:numCache>
                <c:formatCode>m/d/yy</c:formatCode>
                <c:ptCount val="13"/>
                <c:pt idx="0">
                  <c:v>36526.0</c:v>
                </c:pt>
                <c:pt idx="1">
                  <c:v>36533.0</c:v>
                </c:pt>
                <c:pt idx="2">
                  <c:v>36540.0</c:v>
                </c:pt>
                <c:pt idx="3">
                  <c:v>36547.0</c:v>
                </c:pt>
                <c:pt idx="4">
                  <c:v>36554.0</c:v>
                </c:pt>
                <c:pt idx="5">
                  <c:v>36561.0</c:v>
                </c:pt>
                <c:pt idx="6">
                  <c:v>36568.0</c:v>
                </c:pt>
                <c:pt idx="7">
                  <c:v>36575.0</c:v>
                </c:pt>
                <c:pt idx="8">
                  <c:v>36582.0</c:v>
                </c:pt>
                <c:pt idx="9">
                  <c:v>36589.0</c:v>
                </c:pt>
                <c:pt idx="10">
                  <c:v>36596.0</c:v>
                </c:pt>
                <c:pt idx="11">
                  <c:v>36603.0</c:v>
                </c:pt>
                <c:pt idx="12">
                  <c:v>36610.0</c:v>
                </c:pt>
              </c:numCache>
            </c:numRef>
          </c:cat>
          <c:val>
            <c:numRef>
              <c:f>Multi!$C$3:$C$15</c:f>
              <c:numCache>
                <c:formatCode>0.0</c:formatCode>
                <c:ptCount val="13"/>
                <c:pt idx="0">
                  <c:v>5.6</c:v>
                </c:pt>
                <c:pt idx="1">
                  <c:v>3.885714285714285</c:v>
                </c:pt>
                <c:pt idx="2">
                  <c:v>2.171428571428571</c:v>
                </c:pt>
                <c:pt idx="3">
                  <c:v>2.742857142857142</c:v>
                </c:pt>
                <c:pt idx="4">
                  <c:v>3.457142857142856</c:v>
                </c:pt>
                <c:pt idx="5">
                  <c:v>1.742857142857142</c:v>
                </c:pt>
                <c:pt idx="6">
                  <c:v>0.599999999999999</c:v>
                </c:pt>
                <c:pt idx="7">
                  <c:v>-0.114285714285715</c:v>
                </c:pt>
                <c:pt idx="8">
                  <c:v>-1.542857142857144</c:v>
                </c:pt>
                <c:pt idx="9">
                  <c:v>-2.400000000000001</c:v>
                </c:pt>
                <c:pt idx="10">
                  <c:v>-1.400000000000001</c:v>
                </c:pt>
                <c:pt idx="11">
                  <c:v>-1.828571428571429</c:v>
                </c:pt>
                <c:pt idx="12">
                  <c:v>-0.971428571428572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Multi!$D$2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Multi!$A$3:$A$15</c:f>
              <c:numCache>
                <c:formatCode>m/d/yy</c:formatCode>
                <c:ptCount val="13"/>
                <c:pt idx="0">
                  <c:v>36526.0</c:v>
                </c:pt>
                <c:pt idx="1">
                  <c:v>36533.0</c:v>
                </c:pt>
                <c:pt idx="2">
                  <c:v>36540.0</c:v>
                </c:pt>
                <c:pt idx="3">
                  <c:v>36547.0</c:v>
                </c:pt>
                <c:pt idx="4">
                  <c:v>36554.0</c:v>
                </c:pt>
                <c:pt idx="5">
                  <c:v>36561.0</c:v>
                </c:pt>
                <c:pt idx="6">
                  <c:v>36568.0</c:v>
                </c:pt>
                <c:pt idx="7">
                  <c:v>36575.0</c:v>
                </c:pt>
                <c:pt idx="8">
                  <c:v>36582.0</c:v>
                </c:pt>
                <c:pt idx="9">
                  <c:v>36589.0</c:v>
                </c:pt>
                <c:pt idx="10">
                  <c:v>36596.0</c:v>
                </c:pt>
                <c:pt idx="11">
                  <c:v>36603.0</c:v>
                </c:pt>
                <c:pt idx="12">
                  <c:v>36610.0</c:v>
                </c:pt>
              </c:numCache>
            </c:numRef>
          </c:cat>
          <c:val>
            <c:numRef>
              <c:f>Multi!$D$3:$D$15</c:f>
              <c:numCache>
                <c:formatCode>0.0</c:formatCode>
                <c:ptCount val="13"/>
                <c:pt idx="0">
                  <c:v>25.7</c:v>
                </c:pt>
                <c:pt idx="1">
                  <c:v>26.95</c:v>
                </c:pt>
                <c:pt idx="2">
                  <c:v>28.45</c:v>
                </c:pt>
                <c:pt idx="3">
                  <c:v>26.45</c:v>
                </c:pt>
                <c:pt idx="4">
                  <c:v>27.2</c:v>
                </c:pt>
                <c:pt idx="5">
                  <c:v>24.95</c:v>
                </c:pt>
                <c:pt idx="6">
                  <c:v>24.2</c:v>
                </c:pt>
                <c:pt idx="7">
                  <c:v>24.2</c:v>
                </c:pt>
                <c:pt idx="8">
                  <c:v>23.45</c:v>
                </c:pt>
                <c:pt idx="9">
                  <c:v>22.95</c:v>
                </c:pt>
                <c:pt idx="10">
                  <c:v>21.95</c:v>
                </c:pt>
                <c:pt idx="11">
                  <c:v>21.7</c:v>
                </c:pt>
                <c:pt idx="12">
                  <c:v>21.2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10800"/>
        <c:axId val="332329280"/>
      </c:lineChart>
      <c:dateAx>
        <c:axId val="292910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29280"/>
        <c:crosses val="autoZero"/>
        <c:auto val="1"/>
        <c:lblOffset val="100"/>
        <c:baseTimeUnit val="days"/>
      </c:dateAx>
      <c:valAx>
        <c:axId val="332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Weighted!$B$2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Weighted!$A$3:$A$15</c:f>
              <c:numCache>
                <c:formatCode>m/d/yy</c:formatCode>
                <c:ptCount val="13"/>
                <c:pt idx="0">
                  <c:v>36526.0</c:v>
                </c:pt>
                <c:pt idx="1">
                  <c:v>36533.0</c:v>
                </c:pt>
                <c:pt idx="2">
                  <c:v>36540.0</c:v>
                </c:pt>
                <c:pt idx="3">
                  <c:v>36547.0</c:v>
                </c:pt>
                <c:pt idx="4">
                  <c:v>36554.0</c:v>
                </c:pt>
                <c:pt idx="5">
                  <c:v>36561.0</c:v>
                </c:pt>
                <c:pt idx="6">
                  <c:v>36568.0</c:v>
                </c:pt>
                <c:pt idx="7">
                  <c:v>36575.0</c:v>
                </c:pt>
                <c:pt idx="8">
                  <c:v>36582.0</c:v>
                </c:pt>
                <c:pt idx="9">
                  <c:v>36589.0</c:v>
                </c:pt>
                <c:pt idx="10">
                  <c:v>36596.0</c:v>
                </c:pt>
                <c:pt idx="11">
                  <c:v>36603.0</c:v>
                </c:pt>
                <c:pt idx="12">
                  <c:v>36610.0</c:v>
                </c:pt>
              </c:numCache>
            </c:numRef>
          </c:cat>
          <c:val>
            <c:numRef>
              <c:f>Weighted!$B$3:$B$15</c:f>
              <c:numCache>
                <c:formatCode>0.0</c:formatCode>
                <c:ptCount val="13"/>
                <c:pt idx="0">
                  <c:v>15.3</c:v>
                </c:pt>
                <c:pt idx="1">
                  <c:v>15.925</c:v>
                </c:pt>
                <c:pt idx="2">
                  <c:v>17.425</c:v>
                </c:pt>
                <c:pt idx="3">
                  <c:v>16.675</c:v>
                </c:pt>
                <c:pt idx="4">
                  <c:v>17.175</c:v>
                </c:pt>
                <c:pt idx="5">
                  <c:v>16.925</c:v>
                </c:pt>
                <c:pt idx="6">
                  <c:v>18.425</c:v>
                </c:pt>
                <c:pt idx="7">
                  <c:v>19.675</c:v>
                </c:pt>
                <c:pt idx="8">
                  <c:v>18.425</c:v>
                </c:pt>
                <c:pt idx="9">
                  <c:v>18.3</c:v>
                </c:pt>
                <c:pt idx="10">
                  <c:v>19.425</c:v>
                </c:pt>
                <c:pt idx="11">
                  <c:v>18.175</c:v>
                </c:pt>
                <c:pt idx="12">
                  <c:v>19.175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Weighted!$C$2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Weighted!$A$3:$A$15</c:f>
              <c:numCache>
                <c:formatCode>m/d/yy</c:formatCode>
                <c:ptCount val="13"/>
                <c:pt idx="0">
                  <c:v>36526.0</c:v>
                </c:pt>
                <c:pt idx="1">
                  <c:v>36533.0</c:v>
                </c:pt>
                <c:pt idx="2">
                  <c:v>36540.0</c:v>
                </c:pt>
                <c:pt idx="3">
                  <c:v>36547.0</c:v>
                </c:pt>
                <c:pt idx="4">
                  <c:v>36554.0</c:v>
                </c:pt>
                <c:pt idx="5">
                  <c:v>36561.0</c:v>
                </c:pt>
                <c:pt idx="6">
                  <c:v>36568.0</c:v>
                </c:pt>
                <c:pt idx="7">
                  <c:v>36575.0</c:v>
                </c:pt>
                <c:pt idx="8">
                  <c:v>36582.0</c:v>
                </c:pt>
                <c:pt idx="9">
                  <c:v>36589.0</c:v>
                </c:pt>
                <c:pt idx="10">
                  <c:v>36596.0</c:v>
                </c:pt>
                <c:pt idx="11">
                  <c:v>36603.0</c:v>
                </c:pt>
                <c:pt idx="12">
                  <c:v>36610.0</c:v>
                </c:pt>
              </c:numCache>
            </c:numRef>
          </c:cat>
          <c:val>
            <c:numRef>
              <c:f>Weighted!$C$3:$C$15</c:f>
              <c:numCache>
                <c:formatCode>0.0</c:formatCode>
                <c:ptCount val="13"/>
                <c:pt idx="0">
                  <c:v>5.6</c:v>
                </c:pt>
                <c:pt idx="1">
                  <c:v>3.885714285714285</c:v>
                </c:pt>
                <c:pt idx="2">
                  <c:v>2.171428571428571</c:v>
                </c:pt>
                <c:pt idx="3">
                  <c:v>2.742857142857142</c:v>
                </c:pt>
                <c:pt idx="4">
                  <c:v>3.457142857142856</c:v>
                </c:pt>
                <c:pt idx="5">
                  <c:v>1.742857142857142</c:v>
                </c:pt>
                <c:pt idx="6">
                  <c:v>0.599999999999999</c:v>
                </c:pt>
                <c:pt idx="7">
                  <c:v>-0.114285714285715</c:v>
                </c:pt>
                <c:pt idx="8">
                  <c:v>-1.542857142857144</c:v>
                </c:pt>
                <c:pt idx="9">
                  <c:v>-2.400000000000001</c:v>
                </c:pt>
                <c:pt idx="10">
                  <c:v>-1.400000000000001</c:v>
                </c:pt>
                <c:pt idx="11">
                  <c:v>-1.828571428571429</c:v>
                </c:pt>
                <c:pt idx="12">
                  <c:v>-0.971428571428572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Weighted!$D$2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Weighted!$A$3:$A$15</c:f>
              <c:numCache>
                <c:formatCode>m/d/yy</c:formatCode>
                <c:ptCount val="13"/>
                <c:pt idx="0">
                  <c:v>36526.0</c:v>
                </c:pt>
                <c:pt idx="1">
                  <c:v>36533.0</c:v>
                </c:pt>
                <c:pt idx="2">
                  <c:v>36540.0</c:v>
                </c:pt>
                <c:pt idx="3">
                  <c:v>36547.0</c:v>
                </c:pt>
                <c:pt idx="4">
                  <c:v>36554.0</c:v>
                </c:pt>
                <c:pt idx="5">
                  <c:v>36561.0</c:v>
                </c:pt>
                <c:pt idx="6">
                  <c:v>36568.0</c:v>
                </c:pt>
                <c:pt idx="7">
                  <c:v>36575.0</c:v>
                </c:pt>
                <c:pt idx="8">
                  <c:v>36582.0</c:v>
                </c:pt>
                <c:pt idx="9">
                  <c:v>36589.0</c:v>
                </c:pt>
                <c:pt idx="10">
                  <c:v>36596.0</c:v>
                </c:pt>
                <c:pt idx="11">
                  <c:v>36603.0</c:v>
                </c:pt>
                <c:pt idx="12">
                  <c:v>36610.0</c:v>
                </c:pt>
              </c:numCache>
            </c:numRef>
          </c:cat>
          <c:val>
            <c:numRef>
              <c:f>Weighted!$D$3:$D$15</c:f>
              <c:numCache>
                <c:formatCode>0.0</c:formatCode>
                <c:ptCount val="13"/>
                <c:pt idx="0">
                  <c:v>25.7</c:v>
                </c:pt>
                <c:pt idx="1">
                  <c:v>26.95</c:v>
                </c:pt>
                <c:pt idx="2">
                  <c:v>28.45</c:v>
                </c:pt>
                <c:pt idx="3">
                  <c:v>26.45</c:v>
                </c:pt>
                <c:pt idx="4">
                  <c:v>27.2</c:v>
                </c:pt>
                <c:pt idx="5">
                  <c:v>24.95</c:v>
                </c:pt>
                <c:pt idx="6">
                  <c:v>24.2</c:v>
                </c:pt>
                <c:pt idx="7">
                  <c:v>24.2</c:v>
                </c:pt>
                <c:pt idx="8">
                  <c:v>23.45</c:v>
                </c:pt>
                <c:pt idx="9">
                  <c:v>22.95</c:v>
                </c:pt>
                <c:pt idx="10">
                  <c:v>21.95</c:v>
                </c:pt>
                <c:pt idx="11">
                  <c:v>21.7</c:v>
                </c:pt>
                <c:pt idx="12">
                  <c:v>21.2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16240"/>
        <c:axId val="273883568"/>
      </c:lineChart>
      <c:dateAx>
        <c:axId val="27401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83568"/>
        <c:crosses val="autoZero"/>
        <c:auto val="1"/>
        <c:lblOffset val="100"/>
        <c:baseTimeUnit val="days"/>
      </c:dateAx>
      <c:valAx>
        <c:axId val="2738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'Weighted Ext'!$B$1</c:f>
              <c:strCache>
                <c:ptCount val="1"/>
                <c:pt idx="0">
                  <c:v>P(A)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'Weighted Ext'!$A$2:$A$35</c:f>
              <c:numCache>
                <c:formatCode>m/d/yy</c:formatCode>
                <c:ptCount val="34"/>
                <c:pt idx="0">
                  <c:v>36526.0</c:v>
                </c:pt>
                <c:pt idx="1">
                  <c:v>36557.0</c:v>
                </c:pt>
                <c:pt idx="2">
                  <c:v>36586.0</c:v>
                </c:pt>
                <c:pt idx="3">
                  <c:v>36617.0</c:v>
                </c:pt>
                <c:pt idx="4">
                  <c:v>36647.0</c:v>
                </c:pt>
                <c:pt idx="5">
                  <c:v>36678.0</c:v>
                </c:pt>
                <c:pt idx="6">
                  <c:v>36708.0</c:v>
                </c:pt>
                <c:pt idx="7">
                  <c:v>36739.0</c:v>
                </c:pt>
                <c:pt idx="8">
                  <c:v>36770.0</c:v>
                </c:pt>
                <c:pt idx="9">
                  <c:v>36800.0</c:v>
                </c:pt>
                <c:pt idx="10">
                  <c:v>36831.0</c:v>
                </c:pt>
                <c:pt idx="11">
                  <c:v>36861.0</c:v>
                </c:pt>
                <c:pt idx="12">
                  <c:v>36892.0</c:v>
                </c:pt>
                <c:pt idx="13">
                  <c:v>36923.0</c:v>
                </c:pt>
                <c:pt idx="14">
                  <c:v>36951.0</c:v>
                </c:pt>
                <c:pt idx="15">
                  <c:v>36982.0</c:v>
                </c:pt>
                <c:pt idx="16">
                  <c:v>37012.0</c:v>
                </c:pt>
                <c:pt idx="17">
                  <c:v>37043.0</c:v>
                </c:pt>
                <c:pt idx="18">
                  <c:v>37073.0</c:v>
                </c:pt>
                <c:pt idx="19">
                  <c:v>37104.0</c:v>
                </c:pt>
                <c:pt idx="20">
                  <c:v>37135.0</c:v>
                </c:pt>
                <c:pt idx="21">
                  <c:v>37165.0</c:v>
                </c:pt>
                <c:pt idx="22">
                  <c:v>37196.0</c:v>
                </c:pt>
                <c:pt idx="23">
                  <c:v>37226.0</c:v>
                </c:pt>
                <c:pt idx="24">
                  <c:v>37257.0</c:v>
                </c:pt>
                <c:pt idx="25">
                  <c:v>37288.0</c:v>
                </c:pt>
                <c:pt idx="26">
                  <c:v>37316.0</c:v>
                </c:pt>
                <c:pt idx="27">
                  <c:v>37347.0</c:v>
                </c:pt>
                <c:pt idx="28">
                  <c:v>37377.0</c:v>
                </c:pt>
                <c:pt idx="29">
                  <c:v>37408.0</c:v>
                </c:pt>
                <c:pt idx="30">
                  <c:v>37438.0</c:v>
                </c:pt>
                <c:pt idx="31">
                  <c:v>37469.0</c:v>
                </c:pt>
                <c:pt idx="32">
                  <c:v>37500.0</c:v>
                </c:pt>
                <c:pt idx="33">
                  <c:v>37530.0</c:v>
                </c:pt>
              </c:numCache>
            </c:numRef>
          </c:cat>
          <c:val>
            <c:numRef>
              <c:f>'Weighted Ext'!$B$2:$B$35</c:f>
              <c:numCache>
                <c:formatCode>0.0</c:formatCode>
                <c:ptCount val="34"/>
                <c:pt idx="0">
                  <c:v>15.6</c:v>
                </c:pt>
                <c:pt idx="1">
                  <c:v>17.4</c:v>
                </c:pt>
                <c:pt idx="2">
                  <c:v>15.8</c:v>
                </c:pt>
                <c:pt idx="3">
                  <c:v>14</c:v>
                </c:pt>
                <c:pt idx="4">
                  <c:v>12.2</c:v>
                </c:pt>
                <c:pt idx="5">
                  <c:v>10.2</c:v>
                </c:pt>
                <c:pt idx="6">
                  <c:v>11.8</c:v>
                </c:pt>
                <c:pt idx="7">
                  <c:v>10.6</c:v>
                </c:pt>
                <c:pt idx="8">
                  <c:v>11.6</c:v>
                </c:pt>
                <c:pt idx="9">
                  <c:v>12.2</c:v>
                </c:pt>
                <c:pt idx="10">
                  <c:v>13.4</c:v>
                </c:pt>
                <c:pt idx="11">
                  <c:v>15.8</c:v>
                </c:pt>
                <c:pt idx="12">
                  <c:v>14.8</c:v>
                </c:pt>
                <c:pt idx="13">
                  <c:v>17.6</c:v>
                </c:pt>
                <c:pt idx="14">
                  <c:v>18.4</c:v>
                </c:pt>
                <c:pt idx="15">
                  <c:v>19.4</c:v>
                </c:pt>
                <c:pt idx="16">
                  <c:v>22.0</c:v>
                </c:pt>
                <c:pt idx="17">
                  <c:v>21.8</c:v>
                </c:pt>
                <c:pt idx="18">
                  <c:v>20.4</c:v>
                </c:pt>
                <c:pt idx="19">
                  <c:v>19.4</c:v>
                </c:pt>
                <c:pt idx="20">
                  <c:v>19.0</c:v>
                </c:pt>
                <c:pt idx="21">
                  <c:v>21.6</c:v>
                </c:pt>
                <c:pt idx="22">
                  <c:v>20.0</c:v>
                </c:pt>
                <c:pt idx="23">
                  <c:v>20.0</c:v>
                </c:pt>
                <c:pt idx="24">
                  <c:v>20.2</c:v>
                </c:pt>
                <c:pt idx="25">
                  <c:v>22.0</c:v>
                </c:pt>
                <c:pt idx="26">
                  <c:v>21.4</c:v>
                </c:pt>
                <c:pt idx="27">
                  <c:v>19.8</c:v>
                </c:pt>
                <c:pt idx="28">
                  <c:v>22.6</c:v>
                </c:pt>
                <c:pt idx="29">
                  <c:v>23.4</c:v>
                </c:pt>
                <c:pt idx="30">
                  <c:v>24.6</c:v>
                </c:pt>
                <c:pt idx="31">
                  <c:v>25.8</c:v>
                </c:pt>
                <c:pt idx="32">
                  <c:v>28.8</c:v>
                </c:pt>
                <c:pt idx="33">
                  <c:v>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'Weighted Ext'!$C$1</c:f>
              <c:strCache>
                <c:ptCount val="1"/>
                <c:pt idx="0">
                  <c:v>P(B)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'Weighted Ext'!$A$2:$A$35</c:f>
              <c:numCache>
                <c:formatCode>m/d/yy</c:formatCode>
                <c:ptCount val="34"/>
                <c:pt idx="0">
                  <c:v>36526.0</c:v>
                </c:pt>
                <c:pt idx="1">
                  <c:v>36557.0</c:v>
                </c:pt>
                <c:pt idx="2">
                  <c:v>36586.0</c:v>
                </c:pt>
                <c:pt idx="3">
                  <c:v>36617.0</c:v>
                </c:pt>
                <c:pt idx="4">
                  <c:v>36647.0</c:v>
                </c:pt>
                <c:pt idx="5">
                  <c:v>36678.0</c:v>
                </c:pt>
                <c:pt idx="6">
                  <c:v>36708.0</c:v>
                </c:pt>
                <c:pt idx="7">
                  <c:v>36739.0</c:v>
                </c:pt>
                <c:pt idx="8">
                  <c:v>36770.0</c:v>
                </c:pt>
                <c:pt idx="9">
                  <c:v>36800.0</c:v>
                </c:pt>
                <c:pt idx="10">
                  <c:v>36831.0</c:v>
                </c:pt>
                <c:pt idx="11">
                  <c:v>36861.0</c:v>
                </c:pt>
                <c:pt idx="12">
                  <c:v>36892.0</c:v>
                </c:pt>
                <c:pt idx="13">
                  <c:v>36923.0</c:v>
                </c:pt>
                <c:pt idx="14">
                  <c:v>36951.0</c:v>
                </c:pt>
                <c:pt idx="15">
                  <c:v>36982.0</c:v>
                </c:pt>
                <c:pt idx="16">
                  <c:v>37012.0</c:v>
                </c:pt>
                <c:pt idx="17">
                  <c:v>37043.0</c:v>
                </c:pt>
                <c:pt idx="18">
                  <c:v>37073.0</c:v>
                </c:pt>
                <c:pt idx="19">
                  <c:v>37104.0</c:v>
                </c:pt>
                <c:pt idx="20">
                  <c:v>37135.0</c:v>
                </c:pt>
                <c:pt idx="21">
                  <c:v>37165.0</c:v>
                </c:pt>
                <c:pt idx="22">
                  <c:v>37196.0</c:v>
                </c:pt>
                <c:pt idx="23">
                  <c:v>37226.0</c:v>
                </c:pt>
                <c:pt idx="24">
                  <c:v>37257.0</c:v>
                </c:pt>
                <c:pt idx="25">
                  <c:v>37288.0</c:v>
                </c:pt>
                <c:pt idx="26">
                  <c:v>37316.0</c:v>
                </c:pt>
                <c:pt idx="27">
                  <c:v>37347.0</c:v>
                </c:pt>
                <c:pt idx="28">
                  <c:v>37377.0</c:v>
                </c:pt>
                <c:pt idx="29">
                  <c:v>37408.0</c:v>
                </c:pt>
                <c:pt idx="30">
                  <c:v>37438.0</c:v>
                </c:pt>
                <c:pt idx="31">
                  <c:v>37469.0</c:v>
                </c:pt>
                <c:pt idx="32">
                  <c:v>37500.0</c:v>
                </c:pt>
                <c:pt idx="33">
                  <c:v>37530.0</c:v>
                </c:pt>
              </c:numCache>
            </c:numRef>
          </c:cat>
          <c:val>
            <c:numRef>
              <c:f>'Weighted Ext'!$C$2:$C$35</c:f>
              <c:numCache>
                <c:formatCode>0.0</c:formatCode>
                <c:ptCount val="34"/>
                <c:pt idx="0">
                  <c:v>6.5</c:v>
                </c:pt>
                <c:pt idx="1">
                  <c:v>6.25</c:v>
                </c:pt>
                <c:pt idx="2">
                  <c:v>5.625</c:v>
                </c:pt>
                <c:pt idx="3">
                  <c:v>7.125</c:v>
                </c:pt>
                <c:pt idx="4">
                  <c:v>8.625</c:v>
                </c:pt>
                <c:pt idx="5">
                  <c:v>8.5</c:v>
                </c:pt>
                <c:pt idx="6">
                  <c:v>9.125</c:v>
                </c:pt>
                <c:pt idx="7">
                  <c:v>9.625</c:v>
                </c:pt>
                <c:pt idx="8">
                  <c:v>10.75</c:v>
                </c:pt>
                <c:pt idx="9">
                  <c:v>12.0</c:v>
                </c:pt>
                <c:pt idx="10">
                  <c:v>12.0</c:v>
                </c:pt>
                <c:pt idx="11">
                  <c:v>11.5</c:v>
                </c:pt>
                <c:pt idx="12">
                  <c:v>12.5</c:v>
                </c:pt>
                <c:pt idx="13">
                  <c:v>14.0</c:v>
                </c:pt>
                <c:pt idx="14">
                  <c:v>14.75</c:v>
                </c:pt>
                <c:pt idx="15">
                  <c:v>15.25</c:v>
                </c:pt>
                <c:pt idx="16">
                  <c:v>15.75</c:v>
                </c:pt>
                <c:pt idx="17">
                  <c:v>16.125</c:v>
                </c:pt>
                <c:pt idx="18">
                  <c:v>17.5</c:v>
                </c:pt>
                <c:pt idx="19">
                  <c:v>17.125</c:v>
                </c:pt>
                <c:pt idx="20">
                  <c:v>18.0</c:v>
                </c:pt>
                <c:pt idx="21">
                  <c:v>17.5</c:v>
                </c:pt>
                <c:pt idx="22">
                  <c:v>17.0</c:v>
                </c:pt>
                <c:pt idx="23">
                  <c:v>18.5</c:v>
                </c:pt>
                <c:pt idx="24">
                  <c:v>18.75</c:v>
                </c:pt>
                <c:pt idx="25">
                  <c:v>19.125</c:v>
                </c:pt>
                <c:pt idx="26">
                  <c:v>18.5</c:v>
                </c:pt>
                <c:pt idx="27">
                  <c:v>18.625</c:v>
                </c:pt>
                <c:pt idx="28">
                  <c:v>18.375</c:v>
                </c:pt>
                <c:pt idx="29">
                  <c:v>19.5</c:v>
                </c:pt>
                <c:pt idx="30">
                  <c:v>19.875</c:v>
                </c:pt>
                <c:pt idx="31">
                  <c:v>20.75</c:v>
                </c:pt>
                <c:pt idx="32">
                  <c:v>22.0</c:v>
                </c:pt>
                <c:pt idx="33">
                  <c:v>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'Weighted Ext'!$D$1</c:f>
              <c:strCache>
                <c:ptCount val="1"/>
                <c:pt idx="0">
                  <c:v>P(C)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'Weighted Ext'!$A$2:$A$35</c:f>
              <c:numCache>
                <c:formatCode>m/d/yy</c:formatCode>
                <c:ptCount val="34"/>
                <c:pt idx="0">
                  <c:v>36526.0</c:v>
                </c:pt>
                <c:pt idx="1">
                  <c:v>36557.0</c:v>
                </c:pt>
                <c:pt idx="2">
                  <c:v>36586.0</c:v>
                </c:pt>
                <c:pt idx="3">
                  <c:v>36617.0</c:v>
                </c:pt>
                <c:pt idx="4">
                  <c:v>36647.0</c:v>
                </c:pt>
                <c:pt idx="5">
                  <c:v>36678.0</c:v>
                </c:pt>
                <c:pt idx="6">
                  <c:v>36708.0</c:v>
                </c:pt>
                <c:pt idx="7">
                  <c:v>36739.0</c:v>
                </c:pt>
                <c:pt idx="8">
                  <c:v>36770.0</c:v>
                </c:pt>
                <c:pt idx="9">
                  <c:v>36800.0</c:v>
                </c:pt>
                <c:pt idx="10">
                  <c:v>36831.0</c:v>
                </c:pt>
                <c:pt idx="11">
                  <c:v>36861.0</c:v>
                </c:pt>
                <c:pt idx="12">
                  <c:v>36892.0</c:v>
                </c:pt>
                <c:pt idx="13">
                  <c:v>36923.0</c:v>
                </c:pt>
                <c:pt idx="14">
                  <c:v>36951.0</c:v>
                </c:pt>
                <c:pt idx="15">
                  <c:v>36982.0</c:v>
                </c:pt>
                <c:pt idx="16">
                  <c:v>37012.0</c:v>
                </c:pt>
                <c:pt idx="17">
                  <c:v>37043.0</c:v>
                </c:pt>
                <c:pt idx="18">
                  <c:v>37073.0</c:v>
                </c:pt>
                <c:pt idx="19">
                  <c:v>37104.0</c:v>
                </c:pt>
                <c:pt idx="20">
                  <c:v>37135.0</c:v>
                </c:pt>
                <c:pt idx="21">
                  <c:v>37165.0</c:v>
                </c:pt>
                <c:pt idx="22">
                  <c:v>37196.0</c:v>
                </c:pt>
                <c:pt idx="23">
                  <c:v>37226.0</c:v>
                </c:pt>
                <c:pt idx="24">
                  <c:v>37257.0</c:v>
                </c:pt>
                <c:pt idx="25">
                  <c:v>37288.0</c:v>
                </c:pt>
                <c:pt idx="26">
                  <c:v>37316.0</c:v>
                </c:pt>
                <c:pt idx="27">
                  <c:v>37347.0</c:v>
                </c:pt>
                <c:pt idx="28">
                  <c:v>37377.0</c:v>
                </c:pt>
                <c:pt idx="29">
                  <c:v>37408.0</c:v>
                </c:pt>
                <c:pt idx="30">
                  <c:v>37438.0</c:v>
                </c:pt>
                <c:pt idx="31">
                  <c:v>37469.0</c:v>
                </c:pt>
                <c:pt idx="32">
                  <c:v>37500.0</c:v>
                </c:pt>
                <c:pt idx="33">
                  <c:v>37530.0</c:v>
                </c:pt>
              </c:numCache>
            </c:numRef>
          </c:cat>
          <c:val>
            <c:numRef>
              <c:f>'Weighted Ext'!$D$2:$D$35</c:f>
              <c:numCache>
                <c:formatCode>0.0</c:formatCode>
                <c:ptCount val="34"/>
                <c:pt idx="0">
                  <c:v>23.4</c:v>
                </c:pt>
                <c:pt idx="1">
                  <c:v>24.8</c:v>
                </c:pt>
                <c:pt idx="2">
                  <c:v>26.15</c:v>
                </c:pt>
                <c:pt idx="3">
                  <c:v>27.6</c:v>
                </c:pt>
                <c:pt idx="4">
                  <c:v>28.9</c:v>
                </c:pt>
                <c:pt idx="5">
                  <c:v>29.35</c:v>
                </c:pt>
                <c:pt idx="6">
                  <c:v>30.35</c:v>
                </c:pt>
                <c:pt idx="7">
                  <c:v>30.65</c:v>
                </c:pt>
                <c:pt idx="8">
                  <c:v>31.3</c:v>
                </c:pt>
                <c:pt idx="9">
                  <c:v>31.45</c:v>
                </c:pt>
                <c:pt idx="10">
                  <c:v>32.95</c:v>
                </c:pt>
                <c:pt idx="11">
                  <c:v>33.05</c:v>
                </c:pt>
                <c:pt idx="12">
                  <c:v>33.5</c:v>
                </c:pt>
                <c:pt idx="13">
                  <c:v>33.5</c:v>
                </c:pt>
                <c:pt idx="14">
                  <c:v>34.5</c:v>
                </c:pt>
                <c:pt idx="15">
                  <c:v>34.9</c:v>
                </c:pt>
                <c:pt idx="16">
                  <c:v>35.2</c:v>
                </c:pt>
                <c:pt idx="17">
                  <c:v>35.25</c:v>
                </c:pt>
                <c:pt idx="18">
                  <c:v>36.3</c:v>
                </c:pt>
                <c:pt idx="19">
                  <c:v>37.3</c:v>
                </c:pt>
                <c:pt idx="20">
                  <c:v>38.19999999999998</c:v>
                </c:pt>
                <c:pt idx="21">
                  <c:v>39.24999999999998</c:v>
                </c:pt>
                <c:pt idx="22">
                  <c:v>40.19999999999998</c:v>
                </c:pt>
                <c:pt idx="23">
                  <c:v>41.59999999999998</c:v>
                </c:pt>
                <c:pt idx="24">
                  <c:v>42.44999999999999</c:v>
                </c:pt>
                <c:pt idx="25">
                  <c:v>43.34999999999999</c:v>
                </c:pt>
                <c:pt idx="26">
                  <c:v>43.84999999999999</c:v>
                </c:pt>
                <c:pt idx="27">
                  <c:v>44.44999999999999</c:v>
                </c:pt>
                <c:pt idx="28">
                  <c:v>45.34999999999999</c:v>
                </c:pt>
                <c:pt idx="29">
                  <c:v>45.64999999999998</c:v>
                </c:pt>
                <c:pt idx="30">
                  <c:v>46.49999999999998</c:v>
                </c:pt>
                <c:pt idx="31">
                  <c:v>46.74999999999998</c:v>
                </c:pt>
                <c:pt idx="32">
                  <c:v>47.14999999999998</c:v>
                </c:pt>
                <c:pt idx="33">
                  <c:v>47.64999999999998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36368"/>
        <c:axId val="337837728"/>
      </c:lineChart>
      <c:dateAx>
        <c:axId val="337836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37728"/>
        <c:crosses val="autoZero"/>
        <c:auto val="1"/>
        <c:lblOffset val="100"/>
        <c:baseTimeUnit val="days"/>
      </c:dateAx>
      <c:valAx>
        <c:axId val="3378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76200</xdr:rowOff>
    </xdr:from>
    <xdr:to>
      <xdr:col>4</xdr:col>
      <xdr:colOff>12700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76200</xdr:rowOff>
    </xdr:from>
    <xdr:to>
      <xdr:col>4</xdr:col>
      <xdr:colOff>12700</xdr:colOff>
      <xdr:row>32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558800</xdr:colOff>
      <xdr:row>0</xdr:row>
      <xdr:rowOff>0</xdr:rowOff>
    </xdr:from>
    <xdr:to>
      <xdr:col>37</xdr:col>
      <xdr:colOff>88900</xdr:colOff>
      <xdr:row>34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activeCell="J15" sqref="J15"/>
    </sheetView>
  </sheetViews>
  <sheetFormatPr baseColWidth="10" defaultRowHeight="16" x14ac:dyDescent="0.2"/>
  <cols>
    <col min="6" max="6" width="5.5" customWidth="1"/>
  </cols>
  <sheetData>
    <row r="1" spans="1:10" x14ac:dyDescent="0.2">
      <c r="A1" s="9"/>
      <c r="B1" s="13" t="s">
        <v>5</v>
      </c>
      <c r="C1" s="13" t="s">
        <v>4</v>
      </c>
      <c r="D1" s="13" t="s">
        <v>6</v>
      </c>
      <c r="E1" s="13" t="s">
        <v>11</v>
      </c>
      <c r="F1" s="6"/>
      <c r="G1" s="13" t="s">
        <v>10</v>
      </c>
      <c r="H1" s="7"/>
    </row>
    <row r="2" spans="1:10" x14ac:dyDescent="0.2">
      <c r="A2" s="10" t="s">
        <v>0</v>
      </c>
      <c r="B2" s="14"/>
      <c r="C2" s="14"/>
      <c r="D2" s="14"/>
      <c r="E2" s="14"/>
      <c r="F2" s="8"/>
      <c r="G2" s="14"/>
      <c r="H2" s="8" t="s">
        <v>12</v>
      </c>
      <c r="I2" s="8" t="s">
        <v>3</v>
      </c>
      <c r="J2" s="8" t="s">
        <v>13</v>
      </c>
    </row>
    <row r="3" spans="1:10" x14ac:dyDescent="0.2">
      <c r="A3" s="11">
        <v>36526</v>
      </c>
      <c r="B3" s="4">
        <v>100</v>
      </c>
      <c r="C3">
        <v>0</v>
      </c>
      <c r="D3" s="4">
        <f t="shared" ref="D3:D15" si="0">B3*C3</f>
        <v>0</v>
      </c>
      <c r="E3" s="4"/>
      <c r="F3" s="4"/>
      <c r="G3" s="4">
        <v>0</v>
      </c>
      <c r="H3" s="4">
        <f>SUM(G3:G3)</f>
        <v>0</v>
      </c>
      <c r="I3">
        <v>1000</v>
      </c>
      <c r="J3" s="4">
        <f>D3+I3</f>
        <v>1000</v>
      </c>
    </row>
    <row r="4" spans="1:10" x14ac:dyDescent="0.2">
      <c r="A4" s="11">
        <f>A3+7</f>
        <v>36533</v>
      </c>
      <c r="B4" s="4">
        <v>120</v>
      </c>
      <c r="C4">
        <v>5</v>
      </c>
      <c r="D4" s="4">
        <f t="shared" si="0"/>
        <v>600</v>
      </c>
      <c r="E4" s="4"/>
      <c r="F4" s="4"/>
      <c r="G4" s="4">
        <f t="shared" ref="G4:G15" si="1">C3-C4</f>
        <v>-5</v>
      </c>
      <c r="H4" s="4">
        <f t="shared" ref="H4:H15" si="2">SUMPRODUCT(B4:B4, G4:G4)</f>
        <v>-600</v>
      </c>
      <c r="I4" s="4">
        <f>I3+H4</f>
        <v>400</v>
      </c>
      <c r="J4" s="4">
        <f>D4+I4</f>
        <v>1000</v>
      </c>
    </row>
    <row r="5" spans="1:10" x14ac:dyDescent="0.2">
      <c r="A5" s="11">
        <f>A4+7</f>
        <v>36540</v>
      </c>
      <c r="B5" s="4">
        <v>125</v>
      </c>
      <c r="C5">
        <v>5</v>
      </c>
      <c r="D5" s="4">
        <f t="shared" si="0"/>
        <v>625</v>
      </c>
      <c r="E5" s="4">
        <f>D5-D4</f>
        <v>25</v>
      </c>
      <c r="F5" s="4"/>
      <c r="G5" s="4">
        <f t="shared" si="1"/>
        <v>0</v>
      </c>
      <c r="H5" s="4">
        <f t="shared" si="2"/>
        <v>0</v>
      </c>
      <c r="I5" s="4">
        <f>I4+H5</f>
        <v>400</v>
      </c>
      <c r="J5" s="4">
        <f>D5+I5</f>
        <v>1025</v>
      </c>
    </row>
    <row r="6" spans="1:10" x14ac:dyDescent="0.2">
      <c r="A6" s="11">
        <f t="shared" ref="A6:A15" si="3">A5+7</f>
        <v>36547</v>
      </c>
      <c r="B6" s="4">
        <v>120</v>
      </c>
      <c r="C6">
        <v>5</v>
      </c>
      <c r="D6" s="4">
        <f t="shared" si="0"/>
        <v>600</v>
      </c>
      <c r="E6" s="4">
        <f t="shared" ref="E6:E15" si="4">D6-D5</f>
        <v>-25</v>
      </c>
      <c r="F6" s="4"/>
      <c r="G6" s="4">
        <f t="shared" si="1"/>
        <v>0</v>
      </c>
      <c r="H6" s="4">
        <f t="shared" si="2"/>
        <v>0</v>
      </c>
      <c r="I6" s="4">
        <f t="shared" ref="I6:I15" si="5">I5+H6</f>
        <v>400</v>
      </c>
      <c r="J6" s="4">
        <f t="shared" ref="J6:J15" si="6">D6+I6</f>
        <v>1000</v>
      </c>
    </row>
    <row r="7" spans="1:10" x14ac:dyDescent="0.2">
      <c r="A7" s="11">
        <f t="shared" si="3"/>
        <v>36554</v>
      </c>
      <c r="B7" s="4">
        <v>119</v>
      </c>
      <c r="C7">
        <v>5</v>
      </c>
      <c r="D7" s="4">
        <f t="shared" si="0"/>
        <v>595</v>
      </c>
      <c r="E7" s="4">
        <f t="shared" si="4"/>
        <v>-5</v>
      </c>
      <c r="F7" s="4"/>
      <c r="G7" s="4">
        <f t="shared" si="1"/>
        <v>0</v>
      </c>
      <c r="H7" s="4">
        <f t="shared" si="2"/>
        <v>0</v>
      </c>
      <c r="I7" s="4">
        <f t="shared" si="5"/>
        <v>400</v>
      </c>
      <c r="J7" s="4">
        <f t="shared" si="6"/>
        <v>995</v>
      </c>
    </row>
    <row r="8" spans="1:10" x14ac:dyDescent="0.2">
      <c r="A8" s="11">
        <f t="shared" si="3"/>
        <v>36561</v>
      </c>
      <c r="B8" s="4">
        <v>95.4</v>
      </c>
      <c r="C8">
        <v>5</v>
      </c>
      <c r="D8" s="4">
        <f t="shared" si="0"/>
        <v>477</v>
      </c>
      <c r="E8" s="4">
        <f>D8-D7</f>
        <v>-118</v>
      </c>
      <c r="F8" s="4"/>
      <c r="G8" s="4">
        <f t="shared" si="1"/>
        <v>0</v>
      </c>
      <c r="H8" s="4">
        <f t="shared" si="2"/>
        <v>0</v>
      </c>
      <c r="I8" s="4">
        <f t="shared" si="5"/>
        <v>400</v>
      </c>
      <c r="J8" s="4">
        <f t="shared" si="6"/>
        <v>877</v>
      </c>
    </row>
    <row r="9" spans="1:10" x14ac:dyDescent="0.2">
      <c r="A9" s="11">
        <f t="shared" si="3"/>
        <v>36568</v>
      </c>
      <c r="B9" s="4">
        <v>120</v>
      </c>
      <c r="C9">
        <v>5</v>
      </c>
      <c r="D9" s="4">
        <f t="shared" si="0"/>
        <v>600</v>
      </c>
      <c r="E9" s="4">
        <f t="shared" si="4"/>
        <v>123</v>
      </c>
      <c r="F9" s="4"/>
      <c r="G9" s="4">
        <f t="shared" si="1"/>
        <v>0</v>
      </c>
      <c r="H9" s="4">
        <f t="shared" si="2"/>
        <v>0</v>
      </c>
      <c r="I9" s="4">
        <f t="shared" si="5"/>
        <v>400</v>
      </c>
      <c r="J9" s="4">
        <f t="shared" si="6"/>
        <v>1000</v>
      </c>
    </row>
    <row r="10" spans="1:10" x14ac:dyDescent="0.2">
      <c r="A10" s="11">
        <f t="shared" si="3"/>
        <v>36575</v>
      </c>
      <c r="B10" s="4">
        <v>135.6</v>
      </c>
      <c r="C10">
        <v>5</v>
      </c>
      <c r="D10" s="4">
        <f t="shared" si="0"/>
        <v>678</v>
      </c>
      <c r="E10" s="4">
        <f t="shared" si="4"/>
        <v>78</v>
      </c>
      <c r="F10" s="4"/>
      <c r="G10" s="4">
        <f t="shared" si="1"/>
        <v>0</v>
      </c>
      <c r="H10" s="4">
        <f t="shared" si="2"/>
        <v>0</v>
      </c>
      <c r="I10" s="4">
        <f t="shared" si="5"/>
        <v>400</v>
      </c>
      <c r="J10" s="4">
        <f t="shared" si="6"/>
        <v>1078</v>
      </c>
    </row>
    <row r="11" spans="1:10" x14ac:dyDescent="0.2">
      <c r="A11" s="11">
        <f t="shared" si="3"/>
        <v>36582</v>
      </c>
      <c r="B11" s="4">
        <v>140</v>
      </c>
      <c r="C11">
        <v>3</v>
      </c>
      <c r="D11" s="4">
        <f t="shared" si="0"/>
        <v>420</v>
      </c>
      <c r="E11" s="4">
        <f t="shared" si="4"/>
        <v>-258</v>
      </c>
      <c r="F11" s="4"/>
      <c r="G11" s="4">
        <f t="shared" si="1"/>
        <v>2</v>
      </c>
      <c r="H11" s="4">
        <f t="shared" si="2"/>
        <v>280</v>
      </c>
      <c r="I11" s="4">
        <f t="shared" si="5"/>
        <v>680</v>
      </c>
      <c r="J11" s="4">
        <f t="shared" si="6"/>
        <v>1100</v>
      </c>
    </row>
    <row r="12" spans="1:10" x14ac:dyDescent="0.2">
      <c r="A12" s="11">
        <f t="shared" si="3"/>
        <v>36589</v>
      </c>
      <c r="B12" s="4">
        <v>160.5</v>
      </c>
      <c r="C12">
        <v>3</v>
      </c>
      <c r="D12" s="4">
        <f t="shared" si="0"/>
        <v>481.5</v>
      </c>
      <c r="E12" s="4">
        <f t="shared" si="4"/>
        <v>61.5</v>
      </c>
      <c r="F12" s="4"/>
      <c r="G12" s="4">
        <f t="shared" si="1"/>
        <v>0</v>
      </c>
      <c r="H12" s="4">
        <f t="shared" si="2"/>
        <v>0</v>
      </c>
      <c r="I12" s="4">
        <f t="shared" si="5"/>
        <v>680</v>
      </c>
      <c r="J12" s="4">
        <f t="shared" si="6"/>
        <v>1161.5</v>
      </c>
    </row>
    <row r="13" spans="1:10" x14ac:dyDescent="0.2">
      <c r="A13" s="11">
        <f t="shared" si="3"/>
        <v>36596</v>
      </c>
      <c r="B13" s="4">
        <v>150.19999999999999</v>
      </c>
      <c r="C13">
        <v>3</v>
      </c>
      <c r="D13" s="4">
        <f t="shared" si="0"/>
        <v>450.59999999999997</v>
      </c>
      <c r="E13" s="4">
        <f t="shared" si="4"/>
        <v>-30.900000000000034</v>
      </c>
      <c r="F13" s="4"/>
      <c r="G13" s="4">
        <f t="shared" si="1"/>
        <v>0</v>
      </c>
      <c r="H13" s="4">
        <f t="shared" si="2"/>
        <v>0</v>
      </c>
      <c r="I13" s="4">
        <f t="shared" si="5"/>
        <v>680</v>
      </c>
      <c r="J13" s="4">
        <f t="shared" si="6"/>
        <v>1130.5999999999999</v>
      </c>
    </row>
    <row r="14" spans="1:10" x14ac:dyDescent="0.2">
      <c r="A14" s="11">
        <f t="shared" si="3"/>
        <v>36603</v>
      </c>
      <c r="B14" s="4">
        <v>130</v>
      </c>
      <c r="C14">
        <v>8</v>
      </c>
      <c r="D14" s="4">
        <f t="shared" si="0"/>
        <v>1040</v>
      </c>
      <c r="E14" s="4">
        <f t="shared" si="4"/>
        <v>589.40000000000009</v>
      </c>
      <c r="F14" s="4"/>
      <c r="G14" s="4">
        <f t="shared" si="1"/>
        <v>-5</v>
      </c>
      <c r="H14" s="4">
        <f t="shared" si="2"/>
        <v>-650</v>
      </c>
      <c r="I14" s="4">
        <f t="shared" si="5"/>
        <v>30</v>
      </c>
      <c r="J14" s="4">
        <f t="shared" si="6"/>
        <v>1070</v>
      </c>
    </row>
    <row r="15" spans="1:10" x14ac:dyDescent="0.2">
      <c r="A15" s="11">
        <f t="shared" si="3"/>
        <v>36610</v>
      </c>
      <c r="B15" s="4">
        <v>100.5</v>
      </c>
      <c r="C15">
        <v>8</v>
      </c>
      <c r="D15" s="4">
        <f t="shared" si="0"/>
        <v>804</v>
      </c>
      <c r="E15" s="4">
        <f t="shared" si="4"/>
        <v>-236</v>
      </c>
      <c r="F15" s="4"/>
      <c r="G15" s="4">
        <f t="shared" si="1"/>
        <v>0</v>
      </c>
      <c r="H15" s="4">
        <f t="shared" si="2"/>
        <v>0</v>
      </c>
      <c r="I15" s="4">
        <f t="shared" si="5"/>
        <v>30</v>
      </c>
      <c r="J15" s="4">
        <f t="shared" si="6"/>
        <v>834</v>
      </c>
    </row>
  </sheetData>
  <mergeCells count="5">
    <mergeCell ref="G1:G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E12" sqref="E12"/>
    </sheetView>
  </sheetViews>
  <sheetFormatPr baseColWidth="10" defaultRowHeight="16" x14ac:dyDescent="0.2"/>
  <sheetData>
    <row r="1" spans="1:15" x14ac:dyDescent="0.2">
      <c r="B1" s="15" t="s">
        <v>5</v>
      </c>
      <c r="C1" s="15"/>
      <c r="D1" s="15"/>
      <c r="E1" s="15" t="s">
        <v>4</v>
      </c>
      <c r="F1" s="15"/>
      <c r="G1" s="15"/>
      <c r="H1" s="15" t="s">
        <v>7</v>
      </c>
      <c r="I1" s="15"/>
      <c r="J1" s="15"/>
      <c r="K1" s="15" t="s">
        <v>8</v>
      </c>
      <c r="L1" s="15" t="s">
        <v>10</v>
      </c>
      <c r="M1" s="15"/>
      <c r="N1" s="15"/>
      <c r="O1" s="5"/>
    </row>
    <row r="2" spans="1:15" x14ac:dyDescent="0.2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K2" s="15"/>
      <c r="L2" t="s">
        <v>1</v>
      </c>
      <c r="M2" t="s">
        <v>2</v>
      </c>
      <c r="N2" t="s">
        <v>3</v>
      </c>
      <c r="O2" t="s">
        <v>9</v>
      </c>
    </row>
    <row r="3" spans="1:15" x14ac:dyDescent="0.2">
      <c r="A3" s="1">
        <v>36526</v>
      </c>
      <c r="B3" s="4">
        <v>15.3</v>
      </c>
      <c r="C3" s="4">
        <v>5.6</v>
      </c>
      <c r="D3" s="4">
        <v>25.7</v>
      </c>
      <c r="E3">
        <v>0</v>
      </c>
      <c r="F3">
        <v>0</v>
      </c>
      <c r="G3">
        <v>0</v>
      </c>
      <c r="H3" s="4">
        <f>B3*E3</f>
        <v>0</v>
      </c>
      <c r="I3" s="4">
        <f t="shared" ref="I3:J3" si="0">C3*F3</f>
        <v>0</v>
      </c>
      <c r="J3" s="4">
        <f t="shared" si="0"/>
        <v>0</v>
      </c>
      <c r="K3" s="4">
        <f t="shared" ref="K3:K15" si="1">SUM(H3:J3)</f>
        <v>0</v>
      </c>
      <c r="L3" s="4">
        <v>0</v>
      </c>
      <c r="M3" s="4">
        <v>0</v>
      </c>
      <c r="N3" s="4">
        <v>0</v>
      </c>
      <c r="O3" s="4">
        <f>SUM(L3:N3)</f>
        <v>0</v>
      </c>
    </row>
    <row r="4" spans="1:15" x14ac:dyDescent="0.2">
      <c r="A4" s="1">
        <f>A3+7</f>
        <v>36533</v>
      </c>
      <c r="B4" s="4">
        <v>15.925000000000001</v>
      </c>
      <c r="C4" s="4">
        <v>3.8857142857142852</v>
      </c>
      <c r="D4" s="4">
        <v>26.95</v>
      </c>
      <c r="E4">
        <v>5</v>
      </c>
      <c r="F4">
        <v>10</v>
      </c>
      <c r="G4">
        <v>3</v>
      </c>
      <c r="H4" s="4">
        <f>B4*E4</f>
        <v>79.625</v>
      </c>
      <c r="I4" s="4">
        <f t="shared" ref="I4:I15" si="2">C4*F4</f>
        <v>38.857142857142854</v>
      </c>
      <c r="J4" s="4">
        <f t="shared" ref="J4:J15" si="3">D4*G4</f>
        <v>80.849999999999994</v>
      </c>
      <c r="K4" s="4">
        <f t="shared" si="1"/>
        <v>199.33214285714286</v>
      </c>
      <c r="L4" s="4">
        <f>E3-E4</f>
        <v>-5</v>
      </c>
      <c r="M4" s="4">
        <f>F3-F4</f>
        <v>-10</v>
      </c>
      <c r="N4" s="4">
        <f>G3-G4</f>
        <v>-3</v>
      </c>
      <c r="O4" s="4">
        <f>SUMPRODUCT(B4:D4, L4:N4)</f>
        <v>-199.33214285714286</v>
      </c>
    </row>
    <row r="5" spans="1:15" x14ac:dyDescent="0.2">
      <c r="A5" s="1">
        <f>A4+7</f>
        <v>36540</v>
      </c>
      <c r="B5" s="4">
        <v>17.425000000000001</v>
      </c>
      <c r="C5" s="4">
        <v>2.1714285714285708</v>
      </c>
      <c r="D5" s="4">
        <v>28.45</v>
      </c>
      <c r="E5">
        <v>5</v>
      </c>
      <c r="F5">
        <v>10</v>
      </c>
      <c r="G5">
        <v>3</v>
      </c>
      <c r="H5" s="4">
        <f t="shared" ref="H5:H15" si="4">B5*E5</f>
        <v>87.125</v>
      </c>
      <c r="I5" s="4">
        <f t="shared" si="2"/>
        <v>21.714285714285708</v>
      </c>
      <c r="J5" s="4">
        <f t="shared" si="3"/>
        <v>85.35</v>
      </c>
      <c r="K5" s="4">
        <f t="shared" si="1"/>
        <v>194.18928571428569</v>
      </c>
      <c r="L5" s="4">
        <f t="shared" ref="L5:L15" si="5">E4-E5</f>
        <v>0</v>
      </c>
      <c r="M5" s="4">
        <f t="shared" ref="M5:M15" si="6">F4-F5</f>
        <v>0</v>
      </c>
      <c r="N5" s="4">
        <f t="shared" ref="N5:N15" si="7">G4-G5</f>
        <v>0</v>
      </c>
      <c r="O5" s="4">
        <f t="shared" ref="O5:O15" si="8">SUMPRODUCT(B5:D5, L5:N5)</f>
        <v>0</v>
      </c>
    </row>
    <row r="6" spans="1:15" x14ac:dyDescent="0.2">
      <c r="A6" s="1">
        <f t="shared" ref="A6:A15" si="9">A5+7</f>
        <v>36547</v>
      </c>
      <c r="B6" s="4">
        <v>16.675000000000001</v>
      </c>
      <c r="C6" s="4">
        <v>2.742857142857142</v>
      </c>
      <c r="D6" s="4">
        <v>26.45</v>
      </c>
      <c r="E6">
        <v>5</v>
      </c>
      <c r="F6">
        <v>10</v>
      </c>
      <c r="G6">
        <v>3</v>
      </c>
      <c r="H6" s="4">
        <f t="shared" si="4"/>
        <v>83.375</v>
      </c>
      <c r="I6" s="4">
        <f t="shared" si="2"/>
        <v>27.42857142857142</v>
      </c>
      <c r="J6" s="4">
        <f t="shared" si="3"/>
        <v>79.349999999999994</v>
      </c>
      <c r="K6" s="4">
        <f t="shared" si="1"/>
        <v>190.15357142857141</v>
      </c>
      <c r="L6" s="4">
        <f t="shared" si="5"/>
        <v>0</v>
      </c>
      <c r="M6" s="4">
        <f t="shared" si="6"/>
        <v>0</v>
      </c>
      <c r="N6" s="4">
        <f t="shared" si="7"/>
        <v>0</v>
      </c>
      <c r="O6" s="4">
        <f t="shared" si="8"/>
        <v>0</v>
      </c>
    </row>
    <row r="7" spans="1:15" x14ac:dyDescent="0.2">
      <c r="A7" s="1">
        <f t="shared" si="9"/>
        <v>36554</v>
      </c>
      <c r="B7" s="4">
        <v>17.175000000000001</v>
      </c>
      <c r="C7" s="4">
        <v>3.4571428571428564</v>
      </c>
      <c r="D7" s="4">
        <v>27.2</v>
      </c>
      <c r="E7">
        <v>5</v>
      </c>
      <c r="F7">
        <v>10</v>
      </c>
      <c r="G7">
        <v>3</v>
      </c>
      <c r="H7" s="4">
        <f t="shared" si="4"/>
        <v>85.875</v>
      </c>
      <c r="I7" s="4">
        <f t="shared" si="2"/>
        <v>34.571428571428562</v>
      </c>
      <c r="J7" s="4">
        <f t="shared" si="3"/>
        <v>81.599999999999994</v>
      </c>
      <c r="K7" s="4">
        <f t="shared" si="1"/>
        <v>202.04642857142855</v>
      </c>
      <c r="L7" s="4">
        <f t="shared" si="5"/>
        <v>0</v>
      </c>
      <c r="M7" s="4">
        <f t="shared" si="6"/>
        <v>0</v>
      </c>
      <c r="N7" s="4">
        <f t="shared" si="7"/>
        <v>0</v>
      </c>
      <c r="O7" s="4">
        <f t="shared" si="8"/>
        <v>0</v>
      </c>
    </row>
    <row r="8" spans="1:15" x14ac:dyDescent="0.2">
      <c r="A8" s="1">
        <f t="shared" si="9"/>
        <v>36561</v>
      </c>
      <c r="B8" s="4">
        <v>16.925000000000001</v>
      </c>
      <c r="C8" s="4">
        <v>1.7428571428571422</v>
      </c>
      <c r="D8" s="4">
        <v>24.95</v>
      </c>
      <c r="E8">
        <v>5</v>
      </c>
      <c r="F8">
        <v>10</v>
      </c>
      <c r="G8">
        <v>3</v>
      </c>
      <c r="H8" s="4">
        <f t="shared" si="4"/>
        <v>84.625</v>
      </c>
      <c r="I8" s="4">
        <f t="shared" si="2"/>
        <v>17.428571428571423</v>
      </c>
      <c r="J8" s="4">
        <f t="shared" si="3"/>
        <v>74.849999999999994</v>
      </c>
      <c r="K8" s="4">
        <f t="shared" si="1"/>
        <v>176.90357142857141</v>
      </c>
      <c r="L8" s="4">
        <f t="shared" si="5"/>
        <v>0</v>
      </c>
      <c r="M8" s="4">
        <f t="shared" si="6"/>
        <v>0</v>
      </c>
      <c r="N8" s="4">
        <f t="shared" si="7"/>
        <v>0</v>
      </c>
      <c r="O8" s="4">
        <f t="shared" si="8"/>
        <v>0</v>
      </c>
    </row>
    <row r="9" spans="1:15" x14ac:dyDescent="0.2">
      <c r="A9" s="1">
        <f t="shared" si="9"/>
        <v>36568</v>
      </c>
      <c r="B9" s="4">
        <v>18.425000000000001</v>
      </c>
      <c r="C9" s="4">
        <v>0.59999999999999942</v>
      </c>
      <c r="D9" s="4">
        <v>24.2</v>
      </c>
      <c r="E9">
        <v>3</v>
      </c>
      <c r="F9">
        <v>15</v>
      </c>
      <c r="G9">
        <v>5</v>
      </c>
      <c r="H9" s="4">
        <f t="shared" si="4"/>
        <v>55.275000000000006</v>
      </c>
      <c r="I9" s="4">
        <f t="shared" si="2"/>
        <v>8.9999999999999911</v>
      </c>
      <c r="J9" s="4">
        <f t="shared" si="3"/>
        <v>121</v>
      </c>
      <c r="K9" s="4">
        <f t="shared" si="1"/>
        <v>185.27499999999998</v>
      </c>
      <c r="L9" s="4">
        <f t="shared" si="5"/>
        <v>2</v>
      </c>
      <c r="M9" s="4">
        <f t="shared" si="6"/>
        <v>-5</v>
      </c>
      <c r="N9" s="4">
        <f t="shared" si="7"/>
        <v>-2</v>
      </c>
      <c r="O9" s="4">
        <f t="shared" si="8"/>
        <v>-14.549999999999997</v>
      </c>
    </row>
    <row r="10" spans="1:15" x14ac:dyDescent="0.2">
      <c r="A10" s="1">
        <f t="shared" si="9"/>
        <v>36575</v>
      </c>
      <c r="B10" s="4">
        <v>19.675000000000001</v>
      </c>
      <c r="C10" s="4">
        <v>-0.11428571428571488</v>
      </c>
      <c r="D10" s="4">
        <v>24.2</v>
      </c>
      <c r="E10">
        <v>3</v>
      </c>
      <c r="F10">
        <v>15</v>
      </c>
      <c r="G10">
        <v>5</v>
      </c>
      <c r="H10" s="4">
        <f t="shared" si="4"/>
        <v>59.025000000000006</v>
      </c>
      <c r="I10" s="4">
        <f t="shared" si="2"/>
        <v>-1.7142857142857233</v>
      </c>
      <c r="J10" s="4">
        <f t="shared" si="3"/>
        <v>121</v>
      </c>
      <c r="K10" s="4">
        <f t="shared" si="1"/>
        <v>178.31071428571428</v>
      </c>
      <c r="L10" s="4">
        <f t="shared" si="5"/>
        <v>0</v>
      </c>
      <c r="M10" s="4">
        <f t="shared" si="6"/>
        <v>0</v>
      </c>
      <c r="N10" s="4">
        <f t="shared" si="7"/>
        <v>0</v>
      </c>
      <c r="O10" s="4">
        <f t="shared" si="8"/>
        <v>0</v>
      </c>
    </row>
    <row r="11" spans="1:15" x14ac:dyDescent="0.2">
      <c r="A11" s="1">
        <f t="shared" si="9"/>
        <v>36582</v>
      </c>
      <c r="B11" s="4">
        <v>18.425000000000001</v>
      </c>
      <c r="C11" s="4">
        <v>-1.5428571428571436</v>
      </c>
      <c r="D11" s="4">
        <v>23.45</v>
      </c>
      <c r="E11">
        <v>3</v>
      </c>
      <c r="F11">
        <v>15</v>
      </c>
      <c r="G11">
        <v>5</v>
      </c>
      <c r="H11" s="4">
        <f t="shared" si="4"/>
        <v>55.275000000000006</v>
      </c>
      <c r="I11" s="4">
        <f t="shared" si="2"/>
        <v>-23.142857142857153</v>
      </c>
      <c r="J11" s="4">
        <f t="shared" si="3"/>
        <v>117.25</v>
      </c>
      <c r="K11" s="4">
        <f t="shared" si="1"/>
        <v>149.38214285714287</v>
      </c>
      <c r="L11" s="4">
        <f t="shared" si="5"/>
        <v>0</v>
      </c>
      <c r="M11" s="4">
        <f t="shared" si="6"/>
        <v>0</v>
      </c>
      <c r="N11" s="4">
        <f t="shared" si="7"/>
        <v>0</v>
      </c>
      <c r="O11" s="4">
        <f t="shared" si="8"/>
        <v>0</v>
      </c>
    </row>
    <row r="12" spans="1:15" x14ac:dyDescent="0.2">
      <c r="A12" s="1">
        <f t="shared" si="9"/>
        <v>36589</v>
      </c>
      <c r="B12" s="4">
        <v>18.3</v>
      </c>
      <c r="C12" s="4">
        <v>-2.4000000000000008</v>
      </c>
      <c r="D12" s="4">
        <v>22.95</v>
      </c>
      <c r="E12">
        <v>6</v>
      </c>
      <c r="F12">
        <v>8</v>
      </c>
      <c r="G12">
        <v>10</v>
      </c>
      <c r="H12" s="4">
        <f t="shared" si="4"/>
        <v>109.80000000000001</v>
      </c>
      <c r="I12" s="4">
        <f t="shared" si="2"/>
        <v>-19.200000000000006</v>
      </c>
      <c r="J12" s="4">
        <f t="shared" si="3"/>
        <v>229.5</v>
      </c>
      <c r="K12" s="4">
        <f t="shared" si="1"/>
        <v>320.10000000000002</v>
      </c>
      <c r="L12" s="4">
        <f t="shared" si="5"/>
        <v>-3</v>
      </c>
      <c r="M12" s="4">
        <f t="shared" si="6"/>
        <v>7</v>
      </c>
      <c r="N12" s="4">
        <f t="shared" si="7"/>
        <v>-5</v>
      </c>
      <c r="O12" s="4">
        <f>SUMPRODUCT(B12:D12, L12:N12)</f>
        <v>-186.45000000000002</v>
      </c>
    </row>
    <row r="13" spans="1:15" x14ac:dyDescent="0.2">
      <c r="A13" s="1">
        <f t="shared" si="9"/>
        <v>36596</v>
      </c>
      <c r="B13" s="4">
        <v>19.425000000000001</v>
      </c>
      <c r="C13" s="4">
        <v>-1.4000000000000008</v>
      </c>
      <c r="D13" s="4">
        <v>21.95</v>
      </c>
      <c r="E13">
        <v>6</v>
      </c>
      <c r="F13">
        <v>8</v>
      </c>
      <c r="G13">
        <v>10</v>
      </c>
      <c r="H13" s="4">
        <f t="shared" si="4"/>
        <v>116.55000000000001</v>
      </c>
      <c r="I13" s="4">
        <f t="shared" si="2"/>
        <v>-11.200000000000006</v>
      </c>
      <c r="J13" s="4">
        <f t="shared" si="3"/>
        <v>219.5</v>
      </c>
      <c r="K13" s="4">
        <f t="shared" si="1"/>
        <v>324.85000000000002</v>
      </c>
      <c r="L13" s="4">
        <f t="shared" si="5"/>
        <v>0</v>
      </c>
      <c r="M13" s="4">
        <f t="shared" si="6"/>
        <v>0</v>
      </c>
      <c r="N13" s="4">
        <f t="shared" si="7"/>
        <v>0</v>
      </c>
      <c r="O13" s="4">
        <f t="shared" si="8"/>
        <v>0</v>
      </c>
    </row>
    <row r="14" spans="1:15" x14ac:dyDescent="0.2">
      <c r="A14" s="1">
        <f t="shared" si="9"/>
        <v>36603</v>
      </c>
      <c r="B14" s="4">
        <v>18.175000000000001</v>
      </c>
      <c r="C14" s="4">
        <v>-1.8285714285714294</v>
      </c>
      <c r="D14" s="4">
        <v>21.7</v>
      </c>
      <c r="E14">
        <v>6</v>
      </c>
      <c r="F14">
        <v>8</v>
      </c>
      <c r="G14">
        <v>10</v>
      </c>
      <c r="H14" s="4">
        <f t="shared" si="4"/>
        <v>109.05000000000001</v>
      </c>
      <c r="I14" s="4">
        <f t="shared" si="2"/>
        <v>-14.628571428571435</v>
      </c>
      <c r="J14" s="4">
        <f t="shared" si="3"/>
        <v>217</v>
      </c>
      <c r="K14" s="4">
        <f t="shared" si="1"/>
        <v>311.42142857142858</v>
      </c>
      <c r="L14" s="4">
        <f t="shared" si="5"/>
        <v>0</v>
      </c>
      <c r="M14" s="4">
        <f t="shared" si="6"/>
        <v>0</v>
      </c>
      <c r="N14" s="4">
        <f t="shared" si="7"/>
        <v>0</v>
      </c>
      <c r="O14" s="4">
        <f t="shared" si="8"/>
        <v>0</v>
      </c>
    </row>
    <row r="15" spans="1:15" x14ac:dyDescent="0.2">
      <c r="A15" s="1">
        <f t="shared" si="9"/>
        <v>36610</v>
      </c>
      <c r="B15" s="4">
        <v>19.175000000000001</v>
      </c>
      <c r="C15" s="4">
        <v>-0.97142857142857231</v>
      </c>
      <c r="D15" s="4">
        <v>21.2</v>
      </c>
      <c r="E15">
        <v>6</v>
      </c>
      <c r="F15">
        <v>8</v>
      </c>
      <c r="G15">
        <v>10</v>
      </c>
      <c r="H15" s="4">
        <f t="shared" si="4"/>
        <v>115.05000000000001</v>
      </c>
      <c r="I15" s="4">
        <f t="shared" si="2"/>
        <v>-7.7714285714285785</v>
      </c>
      <c r="J15" s="4">
        <f t="shared" si="3"/>
        <v>212</v>
      </c>
      <c r="K15" s="4">
        <f t="shared" si="1"/>
        <v>319.27857142857147</v>
      </c>
      <c r="L15" s="4">
        <f t="shared" si="5"/>
        <v>0</v>
      </c>
      <c r="M15" s="4">
        <f t="shared" si="6"/>
        <v>0</v>
      </c>
      <c r="N15" s="4">
        <f t="shared" si="7"/>
        <v>0</v>
      </c>
      <c r="O15" s="4">
        <f t="shared" si="8"/>
        <v>0</v>
      </c>
    </row>
  </sheetData>
  <mergeCells count="5">
    <mergeCell ref="E1:G1"/>
    <mergeCell ref="B1:D1"/>
    <mergeCell ref="H1:J1"/>
    <mergeCell ref="K1:K2"/>
    <mergeCell ref="L1:N1"/>
  </mergeCells>
  <pageMargins left="0.7" right="0.7" top="0.75" bottom="0.75" header="0.3" footer="0.3"/>
  <ignoredErrors>
    <ignoredError sqref="O4:O15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showGridLines="0" workbookViewId="0">
      <selection activeCell="P6" sqref="P6"/>
    </sheetView>
  </sheetViews>
  <sheetFormatPr baseColWidth="10" defaultRowHeight="16" x14ac:dyDescent="0.2"/>
  <cols>
    <col min="10" max="10" width="16.83203125" bestFit="1" customWidth="1"/>
    <col min="17" max="17" width="11.33203125" customWidth="1"/>
  </cols>
  <sheetData>
    <row r="1" spans="1:18" x14ac:dyDescent="0.2">
      <c r="B1" s="15" t="s">
        <v>5</v>
      </c>
      <c r="C1" s="15"/>
      <c r="D1" s="15"/>
      <c r="E1" s="15" t="s">
        <v>14</v>
      </c>
      <c r="F1" s="15"/>
      <c r="G1" s="15"/>
      <c r="H1" s="15" t="s">
        <v>15</v>
      </c>
      <c r="L1" s="15" t="s">
        <v>17</v>
      </c>
      <c r="M1" s="15"/>
      <c r="N1" s="15"/>
      <c r="O1" s="15" t="s">
        <v>18</v>
      </c>
    </row>
    <row r="2" spans="1:18" x14ac:dyDescent="0.2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s="15"/>
      <c r="I2" s="2" t="s">
        <v>16</v>
      </c>
      <c r="J2" s="2" t="s">
        <v>6</v>
      </c>
      <c r="L2" t="s">
        <v>1</v>
      </c>
      <c r="M2" t="s">
        <v>2</v>
      </c>
      <c r="N2" t="s">
        <v>3</v>
      </c>
      <c r="O2" s="15"/>
      <c r="P2" s="2" t="s">
        <v>19</v>
      </c>
      <c r="Q2" s="2" t="s">
        <v>20</v>
      </c>
    </row>
    <row r="3" spans="1:18" x14ac:dyDescent="0.2">
      <c r="A3" s="1">
        <v>36526</v>
      </c>
      <c r="B3" s="4">
        <v>15.3</v>
      </c>
      <c r="C3" s="4">
        <v>5.6</v>
      </c>
      <c r="D3" s="4">
        <v>25.7</v>
      </c>
      <c r="E3">
        <v>0</v>
      </c>
      <c r="F3">
        <v>0</v>
      </c>
      <c r="G3">
        <v>0</v>
      </c>
      <c r="H3">
        <f>SUM(E3:G3)</f>
        <v>0</v>
      </c>
      <c r="I3">
        <f>1-H3</f>
        <v>1</v>
      </c>
      <c r="J3" s="4">
        <f>SUMPRODUCT(B3:D3, E3:G3)+I3</f>
        <v>1</v>
      </c>
      <c r="L3">
        <f>E3*1000000</f>
        <v>0</v>
      </c>
      <c r="M3">
        <f t="shared" ref="M3:N3" si="0">F3*1000000</f>
        <v>0</v>
      </c>
      <c r="N3">
        <f t="shared" si="0"/>
        <v>0</v>
      </c>
      <c r="O3">
        <f>SUM(L3:N3)</f>
        <v>0</v>
      </c>
      <c r="P3">
        <f>1000000-O3</f>
        <v>1000000</v>
      </c>
      <c r="Q3" s="4">
        <f>SUMPRODUCT(B3:D3, L3:N3)+P3</f>
        <v>1000000</v>
      </c>
    </row>
    <row r="4" spans="1:18" x14ac:dyDescent="0.2">
      <c r="A4" s="1">
        <f>A3+7</f>
        <v>36533</v>
      </c>
      <c r="B4" s="4">
        <v>15.925000000000001</v>
      </c>
      <c r="C4" s="4">
        <v>3.8857142857142852</v>
      </c>
      <c r="D4" s="4">
        <v>26.95</v>
      </c>
      <c r="E4">
        <v>0.35</v>
      </c>
      <c r="F4">
        <v>0.4</v>
      </c>
      <c r="G4">
        <v>0.1</v>
      </c>
      <c r="H4">
        <f t="shared" ref="H4:H15" si="1">SUM(E4:G4)</f>
        <v>0.85</v>
      </c>
      <c r="I4">
        <f t="shared" ref="I4:I15" si="2">1-H4</f>
        <v>0.15000000000000002</v>
      </c>
      <c r="J4" s="4">
        <f t="shared" ref="J4:J15" si="3">SUMPRODUCT(B4:D4, E4:G4)+I4</f>
        <v>9.9730357142857144</v>
      </c>
      <c r="L4">
        <f t="shared" ref="L4:L15" si="4">E4*1000000</f>
        <v>350000</v>
      </c>
      <c r="M4">
        <f t="shared" ref="M4:M15" si="5">F4*1000000</f>
        <v>400000</v>
      </c>
      <c r="N4">
        <f t="shared" ref="N4:N15" si="6">G4*1000000</f>
        <v>100000</v>
      </c>
      <c r="O4">
        <f t="shared" ref="O4:O15" si="7">SUM(L4:N4)</f>
        <v>850000</v>
      </c>
      <c r="P4">
        <f t="shared" ref="P4:P15" si="8">1000000-O4</f>
        <v>150000</v>
      </c>
      <c r="Q4" s="4">
        <f t="shared" ref="Q4:Q15" si="9">SUMPRODUCT(B4:D4, L4:N4)+P4</f>
        <v>9973035.7142857146</v>
      </c>
    </row>
    <row r="5" spans="1:18" x14ac:dyDescent="0.2">
      <c r="A5" s="1">
        <f>A4+7</f>
        <v>36540</v>
      </c>
      <c r="B5" s="4">
        <v>17.425000000000001</v>
      </c>
      <c r="C5" s="4">
        <v>2.1714285714285708</v>
      </c>
      <c r="D5" s="4">
        <v>28.45</v>
      </c>
      <c r="E5">
        <v>0.35</v>
      </c>
      <c r="F5">
        <v>0.4</v>
      </c>
      <c r="G5">
        <v>0.1</v>
      </c>
      <c r="H5">
        <f t="shared" si="1"/>
        <v>0.85</v>
      </c>
      <c r="I5">
        <f t="shared" si="2"/>
        <v>0.15000000000000002</v>
      </c>
      <c r="J5" s="4">
        <f t="shared" si="3"/>
        <v>9.9623214285714283</v>
      </c>
      <c r="L5">
        <f t="shared" si="4"/>
        <v>350000</v>
      </c>
      <c r="M5">
        <f t="shared" si="5"/>
        <v>400000</v>
      </c>
      <c r="N5">
        <f t="shared" si="6"/>
        <v>100000</v>
      </c>
      <c r="O5">
        <f t="shared" si="7"/>
        <v>850000</v>
      </c>
      <c r="P5">
        <f t="shared" si="8"/>
        <v>150000</v>
      </c>
      <c r="Q5" s="4">
        <f t="shared" si="9"/>
        <v>9962321.4285714291</v>
      </c>
    </row>
    <row r="6" spans="1:18" x14ac:dyDescent="0.2">
      <c r="A6" s="1">
        <f t="shared" ref="A6:A15" si="10">A5+7</f>
        <v>36547</v>
      </c>
      <c r="B6" s="4">
        <v>16.675000000000001</v>
      </c>
      <c r="C6" s="4">
        <v>2.742857142857142</v>
      </c>
      <c r="D6" s="4">
        <v>26.45</v>
      </c>
      <c r="E6">
        <v>0.35</v>
      </c>
      <c r="F6">
        <v>0.4</v>
      </c>
      <c r="G6">
        <v>0.1</v>
      </c>
      <c r="H6">
        <f t="shared" si="1"/>
        <v>0.85</v>
      </c>
      <c r="I6">
        <f t="shared" si="2"/>
        <v>0.15000000000000002</v>
      </c>
      <c r="J6" s="4">
        <f t="shared" si="3"/>
        <v>9.7283928571428575</v>
      </c>
      <c r="L6">
        <f t="shared" si="4"/>
        <v>350000</v>
      </c>
      <c r="M6">
        <f t="shared" si="5"/>
        <v>400000</v>
      </c>
      <c r="N6">
        <f t="shared" si="6"/>
        <v>100000</v>
      </c>
      <c r="O6">
        <f t="shared" si="7"/>
        <v>850000</v>
      </c>
      <c r="P6">
        <f t="shared" si="8"/>
        <v>150000</v>
      </c>
      <c r="Q6" s="4">
        <f t="shared" si="9"/>
        <v>9728392.8571428563</v>
      </c>
    </row>
    <row r="7" spans="1:18" x14ac:dyDescent="0.2">
      <c r="A7" s="1">
        <f t="shared" si="10"/>
        <v>36554</v>
      </c>
      <c r="B7" s="4">
        <v>17.175000000000001</v>
      </c>
      <c r="C7" s="4">
        <v>3.4571428571428564</v>
      </c>
      <c r="D7" s="4">
        <v>27.2</v>
      </c>
      <c r="E7">
        <v>0.35</v>
      </c>
      <c r="F7">
        <v>0.4</v>
      </c>
      <c r="G7">
        <v>0.1</v>
      </c>
      <c r="H7">
        <f t="shared" si="1"/>
        <v>0.85</v>
      </c>
      <c r="I7">
        <f t="shared" si="2"/>
        <v>0.15000000000000002</v>
      </c>
      <c r="J7" s="4">
        <f t="shared" si="3"/>
        <v>10.264107142857142</v>
      </c>
      <c r="L7">
        <f t="shared" si="4"/>
        <v>350000</v>
      </c>
      <c r="M7">
        <f t="shared" si="5"/>
        <v>400000</v>
      </c>
      <c r="N7">
        <f t="shared" si="6"/>
        <v>100000</v>
      </c>
      <c r="O7">
        <f t="shared" si="7"/>
        <v>850000</v>
      </c>
      <c r="P7">
        <f t="shared" si="8"/>
        <v>150000</v>
      </c>
      <c r="Q7" s="4">
        <f t="shared" si="9"/>
        <v>10264107.142857142</v>
      </c>
    </row>
    <row r="8" spans="1:18" x14ac:dyDescent="0.2">
      <c r="A8" s="1">
        <f t="shared" si="10"/>
        <v>36561</v>
      </c>
      <c r="B8" s="4">
        <v>16.925000000000001</v>
      </c>
      <c r="C8" s="4">
        <v>1.7428571428571422</v>
      </c>
      <c r="D8" s="4">
        <v>24.95</v>
      </c>
      <c r="E8">
        <v>0.6</v>
      </c>
      <c r="F8">
        <v>0.2</v>
      </c>
      <c r="G8">
        <v>0.1</v>
      </c>
      <c r="H8">
        <f t="shared" si="1"/>
        <v>0.9</v>
      </c>
      <c r="I8">
        <f t="shared" si="2"/>
        <v>9.9999999999999978E-2</v>
      </c>
      <c r="J8" s="4">
        <f t="shared" si="3"/>
        <v>13.098571428571427</v>
      </c>
      <c r="L8">
        <f t="shared" si="4"/>
        <v>600000</v>
      </c>
      <c r="M8">
        <f t="shared" si="5"/>
        <v>200000</v>
      </c>
      <c r="N8">
        <f t="shared" si="6"/>
        <v>100000</v>
      </c>
      <c r="O8">
        <f t="shared" si="7"/>
        <v>900000</v>
      </c>
      <c r="P8">
        <f t="shared" si="8"/>
        <v>100000</v>
      </c>
      <c r="Q8" s="4">
        <f t="shared" si="9"/>
        <v>13098571.428571429</v>
      </c>
    </row>
    <row r="9" spans="1:18" x14ac:dyDescent="0.2">
      <c r="A9" s="1">
        <f t="shared" si="10"/>
        <v>36568</v>
      </c>
      <c r="B9" s="4">
        <v>18.425000000000001</v>
      </c>
      <c r="C9" s="4">
        <v>0.59999999999999942</v>
      </c>
      <c r="D9" s="4">
        <v>24.2</v>
      </c>
      <c r="E9">
        <v>0.6</v>
      </c>
      <c r="F9">
        <v>0.2</v>
      </c>
      <c r="G9">
        <v>0.1</v>
      </c>
      <c r="H9">
        <f t="shared" si="1"/>
        <v>0.9</v>
      </c>
      <c r="I9">
        <f t="shared" si="2"/>
        <v>9.9999999999999978E-2</v>
      </c>
      <c r="J9" s="4">
        <f t="shared" si="3"/>
        <v>13.694999999999999</v>
      </c>
      <c r="L9">
        <f t="shared" si="4"/>
        <v>600000</v>
      </c>
      <c r="M9">
        <f t="shared" si="5"/>
        <v>200000</v>
      </c>
      <c r="N9">
        <f t="shared" si="6"/>
        <v>100000</v>
      </c>
      <c r="O9">
        <f t="shared" si="7"/>
        <v>900000</v>
      </c>
      <c r="P9">
        <f t="shared" si="8"/>
        <v>100000</v>
      </c>
      <c r="Q9" s="4">
        <f t="shared" si="9"/>
        <v>13695000</v>
      </c>
    </row>
    <row r="10" spans="1:18" x14ac:dyDescent="0.2">
      <c r="A10" s="1">
        <f t="shared" si="10"/>
        <v>36575</v>
      </c>
      <c r="B10" s="4">
        <v>19.675000000000001</v>
      </c>
      <c r="C10" s="4">
        <v>-0.11428571428571488</v>
      </c>
      <c r="D10" s="4">
        <v>24.2</v>
      </c>
      <c r="E10">
        <v>0.6</v>
      </c>
      <c r="F10">
        <v>0.2</v>
      </c>
      <c r="G10">
        <v>0.1</v>
      </c>
      <c r="H10">
        <f t="shared" si="1"/>
        <v>0.9</v>
      </c>
      <c r="I10">
        <f t="shared" si="2"/>
        <v>9.9999999999999978E-2</v>
      </c>
      <c r="J10" s="4">
        <f t="shared" si="3"/>
        <v>14.302142857142856</v>
      </c>
      <c r="L10">
        <f t="shared" si="4"/>
        <v>600000</v>
      </c>
      <c r="M10">
        <f t="shared" si="5"/>
        <v>200000</v>
      </c>
      <c r="N10">
        <f t="shared" si="6"/>
        <v>100000</v>
      </c>
      <c r="O10">
        <f t="shared" si="7"/>
        <v>900000</v>
      </c>
      <c r="P10">
        <f t="shared" si="8"/>
        <v>100000</v>
      </c>
      <c r="Q10" s="4">
        <f t="shared" si="9"/>
        <v>14302142.857142856</v>
      </c>
    </row>
    <row r="11" spans="1:18" x14ac:dyDescent="0.2">
      <c r="A11" s="1">
        <f t="shared" si="10"/>
        <v>36582</v>
      </c>
      <c r="B11" s="4">
        <v>18.425000000000001</v>
      </c>
      <c r="C11" s="4">
        <v>-1.5428571428571436</v>
      </c>
      <c r="D11" s="4">
        <v>23.45</v>
      </c>
      <c r="E11">
        <v>0.6</v>
      </c>
      <c r="F11">
        <v>0.2</v>
      </c>
      <c r="G11">
        <v>0.1</v>
      </c>
      <c r="H11">
        <f t="shared" si="1"/>
        <v>0.9</v>
      </c>
      <c r="I11">
        <f t="shared" si="2"/>
        <v>9.9999999999999978E-2</v>
      </c>
      <c r="J11" s="4">
        <f t="shared" si="3"/>
        <v>13.19142857142857</v>
      </c>
      <c r="L11">
        <f t="shared" si="4"/>
        <v>600000</v>
      </c>
      <c r="M11">
        <f t="shared" si="5"/>
        <v>200000</v>
      </c>
      <c r="N11">
        <f t="shared" si="6"/>
        <v>100000</v>
      </c>
      <c r="O11">
        <f t="shared" si="7"/>
        <v>900000</v>
      </c>
      <c r="P11">
        <f t="shared" si="8"/>
        <v>100000</v>
      </c>
      <c r="Q11" s="4">
        <f t="shared" si="9"/>
        <v>13191428.571428571</v>
      </c>
    </row>
    <row r="12" spans="1:18" x14ac:dyDescent="0.2">
      <c r="A12" s="1">
        <f t="shared" si="10"/>
        <v>36589</v>
      </c>
      <c r="B12" s="4">
        <v>18.3</v>
      </c>
      <c r="C12" s="4">
        <v>-2.4000000000000008</v>
      </c>
      <c r="D12" s="4">
        <v>22.95</v>
      </c>
      <c r="E12">
        <v>0.1</v>
      </c>
      <c r="F12">
        <v>0.5</v>
      </c>
      <c r="G12">
        <v>0.3</v>
      </c>
      <c r="H12">
        <f t="shared" si="1"/>
        <v>0.89999999999999991</v>
      </c>
      <c r="I12">
        <f t="shared" si="2"/>
        <v>0.10000000000000009</v>
      </c>
      <c r="J12" s="4">
        <f t="shared" si="3"/>
        <v>7.6150000000000002</v>
      </c>
      <c r="L12">
        <f t="shared" si="4"/>
        <v>100000</v>
      </c>
      <c r="M12">
        <f t="shared" si="5"/>
        <v>500000</v>
      </c>
      <c r="N12">
        <f t="shared" si="6"/>
        <v>300000</v>
      </c>
      <c r="O12">
        <f t="shared" si="7"/>
        <v>900000</v>
      </c>
      <c r="P12">
        <f t="shared" si="8"/>
        <v>100000</v>
      </c>
      <c r="Q12" s="4">
        <f t="shared" si="9"/>
        <v>7615000</v>
      </c>
    </row>
    <row r="13" spans="1:18" x14ac:dyDescent="0.2">
      <c r="A13" s="1">
        <f t="shared" si="10"/>
        <v>36596</v>
      </c>
      <c r="B13" s="4">
        <v>19.425000000000001</v>
      </c>
      <c r="C13" s="4">
        <v>-1.4000000000000008</v>
      </c>
      <c r="D13" s="4">
        <v>21.95</v>
      </c>
      <c r="E13">
        <v>0.1</v>
      </c>
      <c r="F13">
        <v>0.7</v>
      </c>
      <c r="G13">
        <v>0.2</v>
      </c>
      <c r="H13">
        <f t="shared" si="1"/>
        <v>1</v>
      </c>
      <c r="I13">
        <f t="shared" si="2"/>
        <v>0</v>
      </c>
      <c r="J13" s="4">
        <f t="shared" si="3"/>
        <v>5.3524999999999991</v>
      </c>
      <c r="L13">
        <f t="shared" si="4"/>
        <v>100000</v>
      </c>
      <c r="M13">
        <f t="shared" si="5"/>
        <v>700000</v>
      </c>
      <c r="N13">
        <f t="shared" si="6"/>
        <v>200000</v>
      </c>
      <c r="O13">
        <f t="shared" si="7"/>
        <v>1000000</v>
      </c>
      <c r="P13">
        <f t="shared" si="8"/>
        <v>0</v>
      </c>
      <c r="Q13" s="4">
        <f t="shared" si="9"/>
        <v>5352499.9999999991</v>
      </c>
    </row>
    <row r="14" spans="1:18" x14ac:dyDescent="0.2">
      <c r="A14" s="1">
        <f t="shared" si="10"/>
        <v>36603</v>
      </c>
      <c r="B14" s="4">
        <v>18.175000000000001</v>
      </c>
      <c r="C14" s="4">
        <v>-1.8285714285714294</v>
      </c>
      <c r="D14" s="4">
        <v>21.7</v>
      </c>
      <c r="E14">
        <v>0.6</v>
      </c>
      <c r="F14">
        <v>0.2</v>
      </c>
      <c r="G14">
        <v>0.1</v>
      </c>
      <c r="H14">
        <f t="shared" si="1"/>
        <v>0.9</v>
      </c>
      <c r="I14">
        <f t="shared" si="2"/>
        <v>9.9999999999999978E-2</v>
      </c>
      <c r="J14" s="4">
        <f t="shared" si="3"/>
        <v>12.809285714285712</v>
      </c>
      <c r="L14">
        <f t="shared" si="4"/>
        <v>600000</v>
      </c>
      <c r="M14">
        <f t="shared" si="5"/>
        <v>200000</v>
      </c>
      <c r="N14">
        <f t="shared" si="6"/>
        <v>100000</v>
      </c>
      <c r="O14">
        <f t="shared" si="7"/>
        <v>900000</v>
      </c>
      <c r="P14">
        <f t="shared" si="8"/>
        <v>100000</v>
      </c>
      <c r="Q14" s="4">
        <f t="shared" si="9"/>
        <v>12809285.714285715</v>
      </c>
    </row>
    <row r="15" spans="1:18" x14ac:dyDescent="0.2">
      <c r="A15" s="1">
        <f t="shared" si="10"/>
        <v>36610</v>
      </c>
      <c r="B15" s="4">
        <v>19.175000000000001</v>
      </c>
      <c r="C15" s="4">
        <v>-0.97142857142857231</v>
      </c>
      <c r="D15" s="4">
        <v>21.2</v>
      </c>
      <c r="E15">
        <v>0.6</v>
      </c>
      <c r="F15">
        <v>0.2</v>
      </c>
      <c r="G15">
        <v>0.1</v>
      </c>
      <c r="H15">
        <f t="shared" si="1"/>
        <v>0.9</v>
      </c>
      <c r="I15">
        <f t="shared" si="2"/>
        <v>9.9999999999999978E-2</v>
      </c>
      <c r="J15" s="4">
        <f t="shared" si="3"/>
        <v>13.530714285714287</v>
      </c>
      <c r="L15">
        <f t="shared" si="4"/>
        <v>600000</v>
      </c>
      <c r="M15">
        <f t="shared" si="5"/>
        <v>200000</v>
      </c>
      <c r="N15">
        <f t="shared" si="6"/>
        <v>100000</v>
      </c>
      <c r="O15">
        <f t="shared" si="7"/>
        <v>900000</v>
      </c>
      <c r="P15">
        <f t="shared" si="8"/>
        <v>100000</v>
      </c>
      <c r="Q15" s="4">
        <f t="shared" si="9"/>
        <v>13530714.285714285</v>
      </c>
    </row>
    <row r="16" spans="1:18" x14ac:dyDescent="0.2">
      <c r="K16" s="12">
        <f>(J15/J3)^(1/COUNT(A3:A15))-1</f>
        <v>0.22186906913034998</v>
      </c>
      <c r="R16" s="12">
        <f>(Q15/Q3)^(1/COUNT(A3:A15))-1</f>
        <v>0.22186906913034998</v>
      </c>
    </row>
  </sheetData>
  <mergeCells count="5">
    <mergeCell ref="L1:N1"/>
    <mergeCell ref="O1:O2"/>
    <mergeCell ref="B1:D1"/>
    <mergeCell ref="E1:G1"/>
    <mergeCell ref="H1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showGridLines="0" workbookViewId="0">
      <selection sqref="A1:I35"/>
    </sheetView>
  </sheetViews>
  <sheetFormatPr baseColWidth="10" defaultRowHeight="16" x14ac:dyDescent="0.2"/>
  <cols>
    <col min="10" max="10" width="16.83203125" bestFit="1" customWidth="1"/>
  </cols>
  <sheetData>
    <row r="1" spans="1:19" x14ac:dyDescent="0.2">
      <c r="A1" t="s">
        <v>0</v>
      </c>
      <c r="B1" t="s">
        <v>21</v>
      </c>
      <c r="C1" t="s">
        <v>22</v>
      </c>
      <c r="D1" t="s">
        <v>23</v>
      </c>
      <c r="E1" t="s">
        <v>26</v>
      </c>
      <c r="F1" t="s">
        <v>25</v>
      </c>
      <c r="G1" t="s">
        <v>24</v>
      </c>
      <c r="H1" s="3"/>
      <c r="I1" s="3" t="s">
        <v>16</v>
      </c>
      <c r="J1" s="3" t="s">
        <v>6</v>
      </c>
    </row>
    <row r="2" spans="1:19" x14ac:dyDescent="0.2">
      <c r="A2" s="1">
        <v>36526</v>
      </c>
      <c r="B2" s="4">
        <v>15.6</v>
      </c>
      <c r="C2" s="4">
        <v>6.5</v>
      </c>
      <c r="D2" s="4">
        <v>23.4</v>
      </c>
      <c r="E2" s="16">
        <v>0</v>
      </c>
      <c r="F2" s="16">
        <v>0</v>
      </c>
      <c r="G2" s="16">
        <v>0</v>
      </c>
      <c r="H2">
        <f>SUM(E2:G2)</f>
        <v>0</v>
      </c>
      <c r="I2">
        <f>1-H2</f>
        <v>1</v>
      </c>
      <c r="J2" s="4">
        <f>SUMPRODUCT(B2:D2, E2:G2)+I2</f>
        <v>1</v>
      </c>
    </row>
    <row r="3" spans="1:19" x14ac:dyDescent="0.2">
      <c r="A3" s="1">
        <f>EDATE(A2, 1)</f>
        <v>36557</v>
      </c>
      <c r="B3" s="4">
        <f ca="1">B2+RANDBETWEEN(-10, 15)/5</f>
        <v>17.399999999999999</v>
      </c>
      <c r="C3" s="4">
        <f ca="1">C2+RANDBETWEEN(-5, 12)/8</f>
        <v>6.25</v>
      </c>
      <c r="D3" s="4">
        <f ca="1">D2+RANDBETWEEN(0, 30)/20</f>
        <v>24.799999999999997</v>
      </c>
      <c r="E3" s="16">
        <v>0.35</v>
      </c>
      <c r="F3" s="16">
        <v>0.4</v>
      </c>
      <c r="G3" s="16">
        <v>0.1</v>
      </c>
      <c r="H3">
        <f t="shared" ref="H3" si="0">SUM(E3:G3)</f>
        <v>0.85</v>
      </c>
      <c r="I3">
        <f t="shared" ref="I3" si="1">1-H3</f>
        <v>0.15000000000000002</v>
      </c>
      <c r="J3" s="4">
        <f t="shared" ref="J3" ca="1" si="2">SUMPRODUCT(B3:D3, E3:G3)+I3</f>
        <v>11.22</v>
      </c>
    </row>
    <row r="4" spans="1:19" x14ac:dyDescent="0.2">
      <c r="A4" s="1">
        <f t="shared" ref="A4:A35" si="3">EDATE(A3, 1)</f>
        <v>36586</v>
      </c>
      <c r="B4" s="4">
        <f t="shared" ref="B4:B35" ca="1" si="4">B3+RANDBETWEEN(-10, 15)/5</f>
        <v>15.799999999999999</v>
      </c>
      <c r="C4" s="4">
        <f t="shared" ref="C4:C35" ca="1" si="5">C3+RANDBETWEEN(-5, 12)/8</f>
        <v>5.625</v>
      </c>
      <c r="D4" s="4">
        <f t="shared" ref="D4:D35" ca="1" si="6">D3+RANDBETWEEN(0, 30)/20</f>
        <v>26.15</v>
      </c>
      <c r="E4" s="16">
        <v>0.35</v>
      </c>
      <c r="F4" s="16">
        <v>0.4</v>
      </c>
      <c r="G4" s="16">
        <v>0.1</v>
      </c>
      <c r="H4">
        <f t="shared" ref="H4:H35" si="7">SUM(E4:G4)</f>
        <v>0.85</v>
      </c>
      <c r="I4">
        <f t="shared" ref="I4:I35" si="8">1-H4</f>
        <v>0.15000000000000002</v>
      </c>
      <c r="J4" s="4">
        <f t="shared" ref="J4:J35" ca="1" si="9">SUMPRODUCT(B4:D4, E4:G4)+I4</f>
        <v>10.545</v>
      </c>
    </row>
    <row r="5" spans="1:19" x14ac:dyDescent="0.2">
      <c r="A5" s="1">
        <f t="shared" si="3"/>
        <v>36617</v>
      </c>
      <c r="B5" s="4">
        <f t="shared" ca="1" si="4"/>
        <v>13.999999999999998</v>
      </c>
      <c r="C5" s="4">
        <f t="shared" ca="1" si="5"/>
        <v>7.125</v>
      </c>
      <c r="D5" s="4">
        <f t="shared" ca="1" si="6"/>
        <v>27.599999999999998</v>
      </c>
      <c r="E5" s="16">
        <v>0.35</v>
      </c>
      <c r="F5" s="16">
        <v>0.4</v>
      </c>
      <c r="G5" s="16">
        <v>0.1</v>
      </c>
      <c r="H5">
        <f t="shared" si="7"/>
        <v>0.85</v>
      </c>
      <c r="I5">
        <f t="shared" si="8"/>
        <v>0.15000000000000002</v>
      </c>
      <c r="J5" s="4">
        <f t="shared" ca="1" si="9"/>
        <v>10.66</v>
      </c>
    </row>
    <row r="6" spans="1:19" x14ac:dyDescent="0.2">
      <c r="A6" s="1">
        <f t="shared" si="3"/>
        <v>36647</v>
      </c>
      <c r="B6" s="4">
        <f t="shared" ca="1" si="4"/>
        <v>12.199999999999998</v>
      </c>
      <c r="C6" s="4">
        <f t="shared" ca="1" si="5"/>
        <v>8.625</v>
      </c>
      <c r="D6" s="4">
        <f t="shared" ca="1" si="6"/>
        <v>28.9</v>
      </c>
      <c r="E6" s="16">
        <v>0.35</v>
      </c>
      <c r="F6" s="16">
        <v>0.4</v>
      </c>
      <c r="G6" s="16">
        <v>0.1</v>
      </c>
      <c r="H6">
        <f t="shared" si="7"/>
        <v>0.85</v>
      </c>
      <c r="I6">
        <f t="shared" si="8"/>
        <v>0.15000000000000002</v>
      </c>
      <c r="J6" s="4">
        <f t="shared" ca="1" si="9"/>
        <v>10.76</v>
      </c>
    </row>
    <row r="7" spans="1:19" x14ac:dyDescent="0.2">
      <c r="A7" s="1">
        <f t="shared" si="3"/>
        <v>36678</v>
      </c>
      <c r="B7" s="4">
        <f t="shared" ca="1" si="4"/>
        <v>10.199999999999998</v>
      </c>
      <c r="C7" s="4">
        <f t="shared" ca="1" si="5"/>
        <v>8.5</v>
      </c>
      <c r="D7" s="4">
        <f t="shared" ca="1" si="6"/>
        <v>29.349999999999998</v>
      </c>
      <c r="E7" s="16">
        <v>0.35</v>
      </c>
      <c r="F7" s="16">
        <v>0.4</v>
      </c>
      <c r="G7" s="16">
        <v>0.1</v>
      </c>
      <c r="H7">
        <f t="shared" si="7"/>
        <v>0.85</v>
      </c>
      <c r="I7">
        <f t="shared" si="8"/>
        <v>0.15000000000000002</v>
      </c>
      <c r="J7" s="4">
        <f t="shared" ca="1" si="9"/>
        <v>10.055</v>
      </c>
    </row>
    <row r="8" spans="1:19" x14ac:dyDescent="0.2">
      <c r="A8" s="1">
        <f t="shared" si="3"/>
        <v>36708</v>
      </c>
      <c r="B8" s="4">
        <f t="shared" ca="1" si="4"/>
        <v>11.799999999999997</v>
      </c>
      <c r="C8" s="4">
        <f t="shared" ca="1" si="5"/>
        <v>9.125</v>
      </c>
      <c r="D8" s="4">
        <f t="shared" ca="1" si="6"/>
        <v>30.349999999999998</v>
      </c>
      <c r="E8" s="16">
        <v>0.35</v>
      </c>
      <c r="F8" s="16">
        <v>0.4</v>
      </c>
      <c r="G8" s="16">
        <v>0.1</v>
      </c>
      <c r="H8">
        <f t="shared" si="7"/>
        <v>0.85</v>
      </c>
      <c r="I8">
        <f t="shared" si="8"/>
        <v>0.15000000000000002</v>
      </c>
      <c r="J8" s="4">
        <f t="shared" ca="1" si="9"/>
        <v>10.965</v>
      </c>
    </row>
    <row r="9" spans="1:19" x14ac:dyDescent="0.2">
      <c r="A9" s="1">
        <f t="shared" si="3"/>
        <v>36739</v>
      </c>
      <c r="B9" s="4">
        <f t="shared" ca="1" si="4"/>
        <v>10.599999999999998</v>
      </c>
      <c r="C9" s="4">
        <f t="shared" ca="1" si="5"/>
        <v>9.625</v>
      </c>
      <c r="D9" s="4">
        <f t="shared" ca="1" si="6"/>
        <v>30.65</v>
      </c>
      <c r="E9" s="16">
        <v>0.35</v>
      </c>
      <c r="F9" s="16">
        <v>0.4</v>
      </c>
      <c r="G9" s="16">
        <v>0.1</v>
      </c>
      <c r="H9">
        <f t="shared" si="7"/>
        <v>0.85</v>
      </c>
      <c r="I9">
        <f t="shared" si="8"/>
        <v>0.15000000000000002</v>
      </c>
      <c r="J9" s="4">
        <f t="shared" ca="1" si="9"/>
        <v>10.774999999999999</v>
      </c>
    </row>
    <row r="10" spans="1:19" x14ac:dyDescent="0.2">
      <c r="A10" s="1">
        <f t="shared" si="3"/>
        <v>36770</v>
      </c>
      <c r="B10" s="4">
        <f t="shared" ca="1" si="4"/>
        <v>11.599999999999998</v>
      </c>
      <c r="C10" s="4">
        <f t="shared" ca="1" si="5"/>
        <v>10.75</v>
      </c>
      <c r="D10" s="4">
        <f t="shared" ca="1" si="6"/>
        <v>31.299999999999997</v>
      </c>
      <c r="E10" s="16">
        <v>0.35</v>
      </c>
      <c r="F10" s="16">
        <v>0.4</v>
      </c>
      <c r="G10" s="16">
        <v>0.1</v>
      </c>
      <c r="H10">
        <f t="shared" si="7"/>
        <v>0.85</v>
      </c>
      <c r="I10">
        <f t="shared" si="8"/>
        <v>0.15000000000000002</v>
      </c>
      <c r="J10" s="4">
        <f t="shared" ca="1" si="9"/>
        <v>11.639999999999999</v>
      </c>
    </row>
    <row r="11" spans="1:19" x14ac:dyDescent="0.2">
      <c r="A11" s="1">
        <f t="shared" si="3"/>
        <v>36800</v>
      </c>
      <c r="B11" s="4">
        <f t="shared" ca="1" si="4"/>
        <v>12.199999999999998</v>
      </c>
      <c r="C11" s="4">
        <f t="shared" ca="1" si="5"/>
        <v>12</v>
      </c>
      <c r="D11" s="4">
        <f t="shared" ca="1" si="6"/>
        <v>31.449999999999996</v>
      </c>
      <c r="E11" s="16">
        <v>0.35</v>
      </c>
      <c r="F11" s="16">
        <v>0.4</v>
      </c>
      <c r="G11" s="16">
        <v>0.1</v>
      </c>
      <c r="H11">
        <f t="shared" si="7"/>
        <v>0.85</v>
      </c>
      <c r="I11">
        <f t="shared" si="8"/>
        <v>0.15000000000000002</v>
      </c>
      <c r="J11" s="4">
        <f t="shared" ca="1" si="9"/>
        <v>12.365</v>
      </c>
    </row>
    <row r="12" spans="1:19" x14ac:dyDescent="0.2">
      <c r="A12" s="1">
        <f t="shared" si="3"/>
        <v>36831</v>
      </c>
      <c r="B12" s="4">
        <f t="shared" ca="1" si="4"/>
        <v>13.399999999999997</v>
      </c>
      <c r="C12" s="4">
        <f t="shared" ca="1" si="5"/>
        <v>12</v>
      </c>
      <c r="D12" s="4">
        <f t="shared" ca="1" si="6"/>
        <v>32.949999999999996</v>
      </c>
      <c r="E12" s="16">
        <v>0.35</v>
      </c>
      <c r="F12" s="16">
        <v>0.4</v>
      </c>
      <c r="G12" s="16">
        <v>0.1</v>
      </c>
      <c r="H12">
        <f t="shared" si="7"/>
        <v>0.85</v>
      </c>
      <c r="I12">
        <f t="shared" si="8"/>
        <v>0.15000000000000002</v>
      </c>
      <c r="J12" s="4">
        <f t="shared" ca="1" si="9"/>
        <v>12.934999999999999</v>
      </c>
    </row>
    <row r="13" spans="1:19" x14ac:dyDescent="0.2">
      <c r="A13" s="1">
        <f t="shared" si="3"/>
        <v>36861</v>
      </c>
      <c r="B13" s="4">
        <f t="shared" ca="1" si="4"/>
        <v>15.799999999999997</v>
      </c>
      <c r="C13" s="4">
        <f t="shared" ca="1" si="5"/>
        <v>11.5</v>
      </c>
      <c r="D13" s="4">
        <f t="shared" ca="1" si="6"/>
        <v>33.049999999999997</v>
      </c>
      <c r="E13" s="16">
        <v>0.35</v>
      </c>
      <c r="F13" s="16">
        <v>0.4</v>
      </c>
      <c r="G13" s="16">
        <v>0.1</v>
      </c>
      <c r="H13">
        <f t="shared" si="7"/>
        <v>0.85</v>
      </c>
      <c r="I13">
        <f t="shared" si="8"/>
        <v>0.15000000000000002</v>
      </c>
      <c r="J13" s="4">
        <f t="shared" ca="1" si="9"/>
        <v>13.584999999999999</v>
      </c>
    </row>
    <row r="14" spans="1:19" x14ac:dyDescent="0.2">
      <c r="A14" s="1">
        <f t="shared" si="3"/>
        <v>36892</v>
      </c>
      <c r="B14" s="4">
        <f t="shared" ca="1" si="4"/>
        <v>14.799999999999997</v>
      </c>
      <c r="C14" s="4">
        <f t="shared" ca="1" si="5"/>
        <v>12.5</v>
      </c>
      <c r="D14" s="4">
        <f t="shared" ca="1" si="6"/>
        <v>33.5</v>
      </c>
      <c r="E14" s="16">
        <v>0.35</v>
      </c>
      <c r="F14" s="16">
        <v>0.4</v>
      </c>
      <c r="G14" s="16">
        <v>0.1</v>
      </c>
      <c r="H14">
        <f t="shared" si="7"/>
        <v>0.85</v>
      </c>
      <c r="I14">
        <f t="shared" si="8"/>
        <v>0.15000000000000002</v>
      </c>
      <c r="J14" s="4">
        <f t="shared" ca="1" si="9"/>
        <v>13.68</v>
      </c>
    </row>
    <row r="15" spans="1:19" x14ac:dyDescent="0.2">
      <c r="A15" s="1">
        <f t="shared" si="3"/>
        <v>36923</v>
      </c>
      <c r="B15" s="4">
        <f t="shared" ca="1" si="4"/>
        <v>17.599999999999998</v>
      </c>
      <c r="C15" s="4">
        <f t="shared" ca="1" si="5"/>
        <v>14</v>
      </c>
      <c r="D15" s="4">
        <f t="shared" ca="1" si="6"/>
        <v>33.5</v>
      </c>
      <c r="E15" s="16">
        <v>0.35</v>
      </c>
      <c r="F15" s="16">
        <v>0.4</v>
      </c>
      <c r="G15" s="16">
        <v>0.1</v>
      </c>
      <c r="H15">
        <f t="shared" si="7"/>
        <v>0.85</v>
      </c>
      <c r="I15">
        <f t="shared" si="8"/>
        <v>0.15000000000000002</v>
      </c>
      <c r="J15" s="4">
        <f t="shared" ca="1" si="9"/>
        <v>15.26</v>
      </c>
      <c r="S15" s="12"/>
    </row>
    <row r="16" spans="1:19" x14ac:dyDescent="0.2">
      <c r="A16" s="1">
        <f t="shared" si="3"/>
        <v>36951</v>
      </c>
      <c r="B16" s="4">
        <f t="shared" ca="1" si="4"/>
        <v>18.399999999999999</v>
      </c>
      <c r="C16" s="4">
        <f t="shared" ca="1" si="5"/>
        <v>14.75</v>
      </c>
      <c r="D16" s="4">
        <f t="shared" ca="1" si="6"/>
        <v>34.5</v>
      </c>
      <c r="E16" s="16">
        <v>0.6</v>
      </c>
      <c r="F16" s="16">
        <v>0.2</v>
      </c>
      <c r="G16" s="16">
        <v>0.1</v>
      </c>
      <c r="H16">
        <f t="shared" si="7"/>
        <v>0.9</v>
      </c>
      <c r="I16">
        <f t="shared" si="8"/>
        <v>9.9999999999999978E-2</v>
      </c>
      <c r="J16" s="4">
        <f t="shared" ca="1" si="9"/>
        <v>17.54</v>
      </c>
    </row>
    <row r="17" spans="1:10" x14ac:dyDescent="0.2">
      <c r="A17" s="1">
        <f t="shared" si="3"/>
        <v>36982</v>
      </c>
      <c r="B17" s="4">
        <f t="shared" ca="1" si="4"/>
        <v>19.399999999999999</v>
      </c>
      <c r="C17" s="4">
        <f t="shared" ca="1" si="5"/>
        <v>15.25</v>
      </c>
      <c r="D17" s="4">
        <f t="shared" ca="1" si="6"/>
        <v>34.9</v>
      </c>
      <c r="E17" s="16">
        <v>0.6</v>
      </c>
      <c r="F17" s="16">
        <v>0.2</v>
      </c>
      <c r="G17" s="16">
        <v>0.1</v>
      </c>
      <c r="H17">
        <f t="shared" si="7"/>
        <v>0.9</v>
      </c>
      <c r="I17">
        <f t="shared" si="8"/>
        <v>9.9999999999999978E-2</v>
      </c>
      <c r="J17" s="4">
        <f t="shared" ca="1" si="9"/>
        <v>18.28</v>
      </c>
    </row>
    <row r="18" spans="1:10" x14ac:dyDescent="0.2">
      <c r="A18" s="1">
        <f t="shared" si="3"/>
        <v>37012</v>
      </c>
      <c r="B18" s="4">
        <f t="shared" ca="1" si="4"/>
        <v>22</v>
      </c>
      <c r="C18" s="4">
        <f t="shared" ca="1" si="5"/>
        <v>15.75</v>
      </c>
      <c r="D18" s="4">
        <f t="shared" ca="1" si="6"/>
        <v>35.199999999999996</v>
      </c>
      <c r="E18" s="16">
        <v>0.6</v>
      </c>
      <c r="F18" s="16">
        <v>0.2</v>
      </c>
      <c r="G18" s="16">
        <v>0.1</v>
      </c>
      <c r="H18">
        <f t="shared" si="7"/>
        <v>0.9</v>
      </c>
      <c r="I18">
        <f t="shared" si="8"/>
        <v>9.9999999999999978E-2</v>
      </c>
      <c r="J18" s="4">
        <f t="shared" ca="1" si="9"/>
        <v>19.970000000000002</v>
      </c>
    </row>
    <row r="19" spans="1:10" x14ac:dyDescent="0.2">
      <c r="A19" s="1">
        <f t="shared" si="3"/>
        <v>37043</v>
      </c>
      <c r="B19" s="4">
        <f t="shared" ca="1" si="4"/>
        <v>21.8</v>
      </c>
      <c r="C19" s="4">
        <f t="shared" ca="1" si="5"/>
        <v>16.125</v>
      </c>
      <c r="D19" s="4">
        <f t="shared" ca="1" si="6"/>
        <v>35.249999999999993</v>
      </c>
      <c r="E19" s="16">
        <v>0.6</v>
      </c>
      <c r="F19" s="16">
        <v>0.2</v>
      </c>
      <c r="G19" s="16">
        <v>0.1</v>
      </c>
      <c r="H19">
        <f t="shared" si="7"/>
        <v>0.9</v>
      </c>
      <c r="I19">
        <f t="shared" si="8"/>
        <v>9.9999999999999978E-2</v>
      </c>
      <c r="J19" s="4">
        <f t="shared" ca="1" si="9"/>
        <v>19.93</v>
      </c>
    </row>
    <row r="20" spans="1:10" x14ac:dyDescent="0.2">
      <c r="A20" s="1">
        <f t="shared" si="3"/>
        <v>37073</v>
      </c>
      <c r="B20" s="4">
        <f t="shared" ca="1" si="4"/>
        <v>20.400000000000002</v>
      </c>
      <c r="C20" s="4">
        <f t="shared" ca="1" si="5"/>
        <v>17.5</v>
      </c>
      <c r="D20" s="4">
        <f t="shared" ca="1" si="6"/>
        <v>36.29999999999999</v>
      </c>
      <c r="E20" s="16">
        <v>0.6</v>
      </c>
      <c r="F20" s="16">
        <v>0.2</v>
      </c>
      <c r="G20" s="16">
        <v>0.1</v>
      </c>
      <c r="H20">
        <f t="shared" si="7"/>
        <v>0.9</v>
      </c>
      <c r="I20">
        <f t="shared" si="8"/>
        <v>9.9999999999999978E-2</v>
      </c>
      <c r="J20" s="4">
        <f t="shared" ca="1" si="9"/>
        <v>19.47</v>
      </c>
    </row>
    <row r="21" spans="1:10" x14ac:dyDescent="0.2">
      <c r="A21" s="1">
        <f t="shared" si="3"/>
        <v>37104</v>
      </c>
      <c r="B21" s="4">
        <f t="shared" ca="1" si="4"/>
        <v>19.400000000000002</v>
      </c>
      <c r="C21" s="4">
        <f t="shared" ca="1" si="5"/>
        <v>17.125</v>
      </c>
      <c r="D21" s="4">
        <f t="shared" ca="1" si="6"/>
        <v>37.29999999999999</v>
      </c>
      <c r="E21" s="16">
        <v>0.4</v>
      </c>
      <c r="F21" s="16">
        <v>0.3</v>
      </c>
      <c r="G21" s="16">
        <v>0.1</v>
      </c>
      <c r="H21">
        <f t="shared" si="7"/>
        <v>0.79999999999999993</v>
      </c>
      <c r="I21">
        <f t="shared" si="8"/>
        <v>0.20000000000000007</v>
      </c>
      <c r="J21" s="4">
        <f t="shared" ca="1" si="9"/>
        <v>16.827500000000001</v>
      </c>
    </row>
    <row r="22" spans="1:10" x14ac:dyDescent="0.2">
      <c r="A22" s="1">
        <f t="shared" si="3"/>
        <v>37135</v>
      </c>
      <c r="B22" s="4">
        <f t="shared" ca="1" si="4"/>
        <v>19.000000000000004</v>
      </c>
      <c r="C22" s="4">
        <f t="shared" ca="1" si="5"/>
        <v>18</v>
      </c>
      <c r="D22" s="4">
        <f t="shared" ca="1" si="6"/>
        <v>38.199999999999989</v>
      </c>
      <c r="E22" s="16">
        <v>0.4</v>
      </c>
      <c r="F22" s="16">
        <v>0.3</v>
      </c>
      <c r="G22" s="16">
        <v>0.1</v>
      </c>
      <c r="H22">
        <f t="shared" si="7"/>
        <v>0.79999999999999993</v>
      </c>
      <c r="I22">
        <f t="shared" si="8"/>
        <v>0.20000000000000007</v>
      </c>
      <c r="J22" s="4">
        <f t="shared" ca="1" si="9"/>
        <v>17.02</v>
      </c>
    </row>
    <row r="23" spans="1:10" x14ac:dyDescent="0.2">
      <c r="A23" s="1">
        <f t="shared" si="3"/>
        <v>37165</v>
      </c>
      <c r="B23" s="4">
        <f t="shared" ca="1" si="4"/>
        <v>21.600000000000005</v>
      </c>
      <c r="C23" s="4">
        <f t="shared" ca="1" si="5"/>
        <v>17.5</v>
      </c>
      <c r="D23" s="4">
        <f t="shared" ca="1" si="6"/>
        <v>39.249999999999986</v>
      </c>
      <c r="E23" s="16">
        <v>0.4</v>
      </c>
      <c r="F23" s="16">
        <v>0.3</v>
      </c>
      <c r="G23" s="16">
        <v>0.1</v>
      </c>
      <c r="H23">
        <f t="shared" si="7"/>
        <v>0.79999999999999993</v>
      </c>
      <c r="I23">
        <f t="shared" si="8"/>
        <v>0.20000000000000007</v>
      </c>
      <c r="J23" s="4">
        <f t="shared" ca="1" si="9"/>
        <v>18.015000000000001</v>
      </c>
    </row>
    <row r="24" spans="1:10" x14ac:dyDescent="0.2">
      <c r="A24" s="1">
        <f t="shared" si="3"/>
        <v>37196</v>
      </c>
      <c r="B24" s="4">
        <f t="shared" ca="1" si="4"/>
        <v>20.000000000000004</v>
      </c>
      <c r="C24" s="4">
        <f t="shared" ca="1" si="5"/>
        <v>17</v>
      </c>
      <c r="D24" s="4">
        <f t="shared" ca="1" si="6"/>
        <v>40.199999999999989</v>
      </c>
      <c r="E24" s="16">
        <v>0.4</v>
      </c>
      <c r="F24" s="16">
        <v>0.3</v>
      </c>
      <c r="G24" s="16">
        <v>0.1</v>
      </c>
      <c r="H24">
        <f t="shared" si="7"/>
        <v>0.79999999999999993</v>
      </c>
      <c r="I24">
        <f t="shared" si="8"/>
        <v>0.20000000000000007</v>
      </c>
      <c r="J24" s="4">
        <f t="shared" ca="1" si="9"/>
        <v>17.32</v>
      </c>
    </row>
    <row r="25" spans="1:10" x14ac:dyDescent="0.2">
      <c r="A25" s="1">
        <f t="shared" si="3"/>
        <v>37226</v>
      </c>
      <c r="B25" s="4">
        <f t="shared" ca="1" si="4"/>
        <v>20.000000000000004</v>
      </c>
      <c r="C25" s="4">
        <f t="shared" ca="1" si="5"/>
        <v>18.5</v>
      </c>
      <c r="D25" s="4">
        <f t="shared" ca="1" si="6"/>
        <v>41.599999999999987</v>
      </c>
      <c r="E25" s="16">
        <v>0.4</v>
      </c>
      <c r="F25" s="16">
        <v>0.3</v>
      </c>
      <c r="G25" s="16">
        <v>0.1</v>
      </c>
      <c r="H25">
        <f t="shared" si="7"/>
        <v>0.79999999999999993</v>
      </c>
      <c r="I25">
        <f t="shared" si="8"/>
        <v>0.20000000000000007</v>
      </c>
      <c r="J25" s="4">
        <f t="shared" ca="1" si="9"/>
        <v>17.91</v>
      </c>
    </row>
    <row r="26" spans="1:10" x14ac:dyDescent="0.2">
      <c r="A26" s="1">
        <f t="shared" si="3"/>
        <v>37257</v>
      </c>
      <c r="B26" s="4">
        <f t="shared" ca="1" si="4"/>
        <v>20.200000000000003</v>
      </c>
      <c r="C26" s="4">
        <f t="shared" ca="1" si="5"/>
        <v>18.75</v>
      </c>
      <c r="D26" s="4">
        <f t="shared" ca="1" si="6"/>
        <v>42.449999999999989</v>
      </c>
      <c r="E26" s="16">
        <v>0.4</v>
      </c>
      <c r="F26" s="16">
        <v>0.3</v>
      </c>
      <c r="G26" s="16">
        <v>0.1</v>
      </c>
      <c r="H26">
        <f t="shared" si="7"/>
        <v>0.79999999999999993</v>
      </c>
      <c r="I26">
        <f t="shared" si="8"/>
        <v>0.20000000000000007</v>
      </c>
      <c r="J26" s="4">
        <f t="shared" ca="1" si="9"/>
        <v>18.150000000000002</v>
      </c>
    </row>
    <row r="27" spans="1:10" x14ac:dyDescent="0.2">
      <c r="A27" s="1">
        <f t="shared" si="3"/>
        <v>37288</v>
      </c>
      <c r="B27" s="4">
        <f t="shared" ca="1" si="4"/>
        <v>22.000000000000004</v>
      </c>
      <c r="C27" s="4">
        <f t="shared" ca="1" si="5"/>
        <v>19.125</v>
      </c>
      <c r="D27" s="4">
        <f t="shared" ca="1" si="6"/>
        <v>43.349999999999987</v>
      </c>
      <c r="E27" s="16">
        <v>0.4</v>
      </c>
      <c r="F27" s="16">
        <v>0.3</v>
      </c>
      <c r="G27" s="16">
        <v>0.1</v>
      </c>
      <c r="H27">
        <f t="shared" si="7"/>
        <v>0.79999999999999993</v>
      </c>
      <c r="I27">
        <f t="shared" si="8"/>
        <v>0.20000000000000007</v>
      </c>
      <c r="J27" s="4">
        <f t="shared" ca="1" si="9"/>
        <v>19.072500000000002</v>
      </c>
    </row>
    <row r="28" spans="1:10" x14ac:dyDescent="0.2">
      <c r="A28" s="1">
        <f t="shared" si="3"/>
        <v>37316</v>
      </c>
      <c r="B28" s="4">
        <f t="shared" ca="1" si="4"/>
        <v>21.400000000000002</v>
      </c>
      <c r="C28" s="4">
        <f t="shared" ca="1" si="5"/>
        <v>18.5</v>
      </c>
      <c r="D28" s="4">
        <f t="shared" ca="1" si="6"/>
        <v>43.849999999999987</v>
      </c>
      <c r="E28" s="16">
        <v>0.4</v>
      </c>
      <c r="F28" s="16">
        <v>0.3</v>
      </c>
      <c r="G28" s="16">
        <v>0.1</v>
      </c>
      <c r="H28">
        <f t="shared" si="7"/>
        <v>0.79999999999999993</v>
      </c>
      <c r="I28">
        <f t="shared" si="8"/>
        <v>0.20000000000000007</v>
      </c>
      <c r="J28" s="4">
        <f t="shared" ca="1" si="9"/>
        <v>18.694999999999997</v>
      </c>
    </row>
    <row r="29" spans="1:10" x14ac:dyDescent="0.2">
      <c r="A29" s="1">
        <f t="shared" si="3"/>
        <v>37347</v>
      </c>
      <c r="B29" s="4">
        <f t="shared" ca="1" si="4"/>
        <v>19.8</v>
      </c>
      <c r="C29" s="4">
        <f t="shared" ca="1" si="5"/>
        <v>18.625</v>
      </c>
      <c r="D29" s="4">
        <f t="shared" ca="1" si="6"/>
        <v>44.449999999999989</v>
      </c>
      <c r="E29" s="16">
        <v>0.4</v>
      </c>
      <c r="F29" s="16">
        <v>0.3</v>
      </c>
      <c r="G29" s="16">
        <v>0.1</v>
      </c>
      <c r="H29">
        <f t="shared" si="7"/>
        <v>0.79999999999999993</v>
      </c>
      <c r="I29">
        <f t="shared" si="8"/>
        <v>0.20000000000000007</v>
      </c>
      <c r="J29" s="4">
        <f t="shared" ca="1" si="9"/>
        <v>18.1525</v>
      </c>
    </row>
    <row r="30" spans="1:10" x14ac:dyDescent="0.2">
      <c r="A30" s="1">
        <f t="shared" si="3"/>
        <v>37377</v>
      </c>
      <c r="B30" s="4">
        <f t="shared" ca="1" si="4"/>
        <v>22.6</v>
      </c>
      <c r="C30" s="4">
        <f t="shared" ca="1" si="5"/>
        <v>18.375</v>
      </c>
      <c r="D30" s="4">
        <f t="shared" ca="1" si="6"/>
        <v>45.349999999999987</v>
      </c>
      <c r="E30" s="16">
        <v>0.2</v>
      </c>
      <c r="F30" s="16">
        <v>0.2</v>
      </c>
      <c r="G30" s="16">
        <v>0.4</v>
      </c>
      <c r="H30">
        <f t="shared" si="7"/>
        <v>0.8</v>
      </c>
      <c r="I30">
        <f t="shared" si="8"/>
        <v>0.19999999999999996</v>
      </c>
      <c r="J30" s="4">
        <f t="shared" ca="1" si="9"/>
        <v>26.534999999999997</v>
      </c>
    </row>
    <row r="31" spans="1:10" x14ac:dyDescent="0.2">
      <c r="A31" s="1">
        <f t="shared" si="3"/>
        <v>37408</v>
      </c>
      <c r="B31" s="4">
        <f t="shared" ca="1" si="4"/>
        <v>23.400000000000002</v>
      </c>
      <c r="C31" s="4">
        <f t="shared" ca="1" si="5"/>
        <v>19.5</v>
      </c>
      <c r="D31" s="4">
        <f t="shared" ca="1" si="6"/>
        <v>45.649999999999984</v>
      </c>
      <c r="E31" s="16">
        <v>0.2</v>
      </c>
      <c r="F31" s="16">
        <v>0.2</v>
      </c>
      <c r="G31" s="16">
        <v>0.4</v>
      </c>
      <c r="H31">
        <f t="shared" si="7"/>
        <v>0.8</v>
      </c>
      <c r="I31">
        <f t="shared" si="8"/>
        <v>0.19999999999999996</v>
      </c>
      <c r="J31" s="4">
        <f t="shared" ca="1" si="9"/>
        <v>27.039999999999996</v>
      </c>
    </row>
    <row r="32" spans="1:10" x14ac:dyDescent="0.2">
      <c r="A32" s="1">
        <f t="shared" si="3"/>
        <v>37438</v>
      </c>
      <c r="B32" s="4">
        <f t="shared" ca="1" si="4"/>
        <v>24.6</v>
      </c>
      <c r="C32" s="4">
        <f t="shared" ca="1" si="5"/>
        <v>19.875</v>
      </c>
      <c r="D32" s="4">
        <f t="shared" ca="1" si="6"/>
        <v>46.499999999999986</v>
      </c>
      <c r="E32" s="16">
        <v>0.2</v>
      </c>
      <c r="F32" s="16">
        <v>0.2</v>
      </c>
      <c r="G32" s="16">
        <v>0.4</v>
      </c>
      <c r="H32">
        <f t="shared" si="7"/>
        <v>0.8</v>
      </c>
      <c r="I32">
        <f t="shared" si="8"/>
        <v>0.19999999999999996</v>
      </c>
      <c r="J32" s="4">
        <f t="shared" ca="1" si="9"/>
        <v>27.694999999999997</v>
      </c>
    </row>
    <row r="33" spans="1:11" x14ac:dyDescent="0.2">
      <c r="A33" s="1">
        <f t="shared" si="3"/>
        <v>37469</v>
      </c>
      <c r="B33" s="4">
        <f t="shared" ca="1" si="4"/>
        <v>25.8</v>
      </c>
      <c r="C33" s="4">
        <f t="shared" ca="1" si="5"/>
        <v>20.75</v>
      </c>
      <c r="D33" s="4">
        <f t="shared" ca="1" si="6"/>
        <v>46.749999999999986</v>
      </c>
      <c r="E33" s="16">
        <v>0.2</v>
      </c>
      <c r="F33" s="16">
        <v>0.2</v>
      </c>
      <c r="G33" s="16">
        <v>0.4</v>
      </c>
      <c r="H33">
        <f t="shared" si="7"/>
        <v>0.8</v>
      </c>
      <c r="I33">
        <f t="shared" si="8"/>
        <v>0.19999999999999996</v>
      </c>
      <c r="J33" s="4">
        <f t="shared" ca="1" si="9"/>
        <v>28.209999999999997</v>
      </c>
    </row>
    <row r="34" spans="1:11" x14ac:dyDescent="0.2">
      <c r="A34" s="1">
        <f t="shared" si="3"/>
        <v>37500</v>
      </c>
      <c r="B34" s="4">
        <f t="shared" ca="1" si="4"/>
        <v>28.8</v>
      </c>
      <c r="C34" s="4">
        <f t="shared" ca="1" si="5"/>
        <v>22</v>
      </c>
      <c r="D34" s="4">
        <f t="shared" ca="1" si="6"/>
        <v>47.149999999999984</v>
      </c>
      <c r="E34" s="16">
        <v>0.2</v>
      </c>
      <c r="F34" s="16">
        <v>0.2</v>
      </c>
      <c r="G34" s="16">
        <v>0.4</v>
      </c>
      <c r="H34">
        <f t="shared" si="7"/>
        <v>0.8</v>
      </c>
      <c r="I34">
        <f t="shared" si="8"/>
        <v>0.19999999999999996</v>
      </c>
      <c r="J34" s="4">
        <f t="shared" ca="1" si="9"/>
        <v>29.219999999999995</v>
      </c>
    </row>
    <row r="35" spans="1:11" x14ac:dyDescent="0.2">
      <c r="A35" s="1">
        <f t="shared" si="3"/>
        <v>37530</v>
      </c>
      <c r="B35" s="4">
        <f t="shared" ca="1" si="4"/>
        <v>28</v>
      </c>
      <c r="C35" s="4">
        <f t="shared" ca="1" si="5"/>
        <v>23</v>
      </c>
      <c r="D35" s="4">
        <f t="shared" ca="1" si="6"/>
        <v>47.649999999999984</v>
      </c>
      <c r="E35" s="16">
        <v>0.2</v>
      </c>
      <c r="F35" s="16">
        <v>0.2</v>
      </c>
      <c r="G35" s="16">
        <v>0.4</v>
      </c>
      <c r="H35">
        <f t="shared" si="7"/>
        <v>0.8</v>
      </c>
      <c r="I35">
        <f t="shared" si="8"/>
        <v>0.19999999999999996</v>
      </c>
      <c r="J35" s="4">
        <f t="shared" ca="1" si="9"/>
        <v>29.459999999999997</v>
      </c>
      <c r="K35" s="12">
        <f ca="1">(J35/J2)^(1/COUNT(A2:A35))-1</f>
        <v>0.10461955622418695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showGridLines="0" workbookViewId="0"/>
  </sheetViews>
  <sheetFormatPr baseColWidth="10" defaultRowHeight="16" x14ac:dyDescent="0.2"/>
  <cols>
    <col min="10" max="10" width="16.83203125" bestFit="1" customWidth="1"/>
    <col min="17" max="17" width="11.33203125" customWidth="1"/>
  </cols>
  <sheetData>
    <row r="1" spans="1:18" x14ac:dyDescent="0.2">
      <c r="B1" s="15"/>
      <c r="C1" s="15"/>
      <c r="D1" s="15"/>
      <c r="E1" s="15"/>
      <c r="F1" s="15"/>
      <c r="G1" s="15"/>
      <c r="H1" s="15"/>
      <c r="L1" s="15"/>
      <c r="M1" s="15"/>
      <c r="N1" s="15"/>
      <c r="O1" s="15"/>
    </row>
    <row r="2" spans="1:18" x14ac:dyDescent="0.2">
      <c r="H2" s="15"/>
      <c r="I2" s="3"/>
      <c r="J2" s="3"/>
      <c r="O2" s="15"/>
      <c r="P2" s="3"/>
      <c r="Q2" s="3"/>
    </row>
    <row r="3" spans="1:18" x14ac:dyDescent="0.2">
      <c r="A3" s="1"/>
      <c r="B3" s="4"/>
      <c r="C3" s="4"/>
      <c r="D3" s="4"/>
      <c r="J3" s="4"/>
      <c r="Q3" s="4"/>
    </row>
    <row r="4" spans="1:18" x14ac:dyDescent="0.2">
      <c r="A4" s="1"/>
      <c r="B4" s="4"/>
      <c r="C4" s="4"/>
      <c r="D4" s="4"/>
      <c r="J4" s="4"/>
      <c r="Q4" s="4"/>
    </row>
    <row r="5" spans="1:18" x14ac:dyDescent="0.2">
      <c r="A5" s="1"/>
      <c r="B5" s="4"/>
      <c r="C5" s="4"/>
      <c r="D5" s="4"/>
      <c r="J5" s="4"/>
      <c r="Q5" s="4"/>
    </row>
    <row r="6" spans="1:18" x14ac:dyDescent="0.2">
      <c r="A6" s="1"/>
      <c r="B6" s="4"/>
      <c r="C6" s="4"/>
      <c r="D6" s="4"/>
      <c r="J6" s="4"/>
      <c r="Q6" s="4"/>
    </row>
    <row r="7" spans="1:18" x14ac:dyDescent="0.2">
      <c r="A7" s="1"/>
      <c r="B7" s="4"/>
      <c r="C7" s="4"/>
      <c r="D7" s="4"/>
      <c r="J7" s="4"/>
      <c r="Q7" s="4"/>
    </row>
    <row r="8" spans="1:18" x14ac:dyDescent="0.2">
      <c r="A8" s="1"/>
      <c r="B8" s="4"/>
      <c r="C8" s="4"/>
      <c r="D8" s="4"/>
      <c r="J8" s="4"/>
      <c r="Q8" s="4"/>
    </row>
    <row r="9" spans="1:18" x14ac:dyDescent="0.2">
      <c r="A9" s="1"/>
      <c r="B9" s="4"/>
      <c r="C9" s="4"/>
      <c r="D9" s="4"/>
      <c r="J9" s="4"/>
      <c r="Q9" s="4"/>
    </row>
    <row r="10" spans="1:18" x14ac:dyDescent="0.2">
      <c r="A10" s="1"/>
      <c r="B10" s="4"/>
      <c r="C10" s="4"/>
      <c r="D10" s="4"/>
      <c r="J10" s="4"/>
      <c r="Q10" s="4"/>
    </row>
    <row r="11" spans="1:18" x14ac:dyDescent="0.2">
      <c r="A11" s="1"/>
      <c r="B11" s="4"/>
      <c r="C11" s="4"/>
      <c r="D11" s="4"/>
      <c r="J11" s="4"/>
      <c r="Q11" s="4"/>
    </row>
    <row r="12" spans="1:18" x14ac:dyDescent="0.2">
      <c r="A12" s="1"/>
      <c r="B12" s="4"/>
      <c r="C12" s="4"/>
      <c r="D12" s="4"/>
      <c r="J12" s="4"/>
      <c r="Q12" s="4"/>
    </row>
    <row r="13" spans="1:18" x14ac:dyDescent="0.2">
      <c r="A13" s="1"/>
      <c r="B13" s="4"/>
      <c r="C13" s="4"/>
      <c r="D13" s="4"/>
      <c r="J13" s="4"/>
      <c r="Q13" s="4"/>
    </row>
    <row r="14" spans="1:18" x14ac:dyDescent="0.2">
      <c r="A14" s="1"/>
      <c r="B14" s="4"/>
      <c r="C14" s="4"/>
      <c r="D14" s="4"/>
      <c r="J14" s="4"/>
      <c r="Q14" s="4"/>
    </row>
    <row r="15" spans="1:18" x14ac:dyDescent="0.2">
      <c r="A15" s="1"/>
      <c r="B15" s="4"/>
      <c r="C15" s="4"/>
      <c r="D15" s="4"/>
      <c r="J15" s="4"/>
      <c r="Q15" s="4"/>
    </row>
    <row r="16" spans="1:18" x14ac:dyDescent="0.2">
      <c r="K16" s="12"/>
      <c r="R16" s="12"/>
    </row>
  </sheetData>
  <mergeCells count="5">
    <mergeCell ref="B1:D1"/>
    <mergeCell ref="E1:G1"/>
    <mergeCell ref="H1:H2"/>
    <mergeCell ref="L1:N1"/>
    <mergeCell ref="O1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D10" sqref="D10"/>
    </sheetView>
  </sheetViews>
  <sheetFormatPr baseColWidth="10" defaultRowHeight="16" x14ac:dyDescent="0.2"/>
  <sheetData>
    <row r="1" spans="1:9" x14ac:dyDescent="0.2">
      <c r="A1" t="s">
        <v>0</v>
      </c>
      <c r="B1" t="s">
        <v>21</v>
      </c>
      <c r="C1" t="s">
        <v>22</v>
      </c>
      <c r="D1" t="s">
        <v>23</v>
      </c>
      <c r="E1" t="s">
        <v>26</v>
      </c>
      <c r="F1" t="s">
        <v>25</v>
      </c>
      <c r="G1" t="s">
        <v>24</v>
      </c>
      <c r="I1" t="s">
        <v>16</v>
      </c>
    </row>
    <row r="2" spans="1:9" x14ac:dyDescent="0.2">
      <c r="A2" s="1">
        <v>36526</v>
      </c>
      <c r="B2" s="4">
        <v>15.6</v>
      </c>
      <c r="C2" s="4">
        <v>6.5</v>
      </c>
      <c r="D2" s="4">
        <v>23.4</v>
      </c>
      <c r="E2">
        <v>0</v>
      </c>
      <c r="F2">
        <v>0</v>
      </c>
      <c r="G2">
        <v>0</v>
      </c>
      <c r="H2">
        <v>0</v>
      </c>
      <c r="I2">
        <v>1</v>
      </c>
    </row>
    <row r="3" spans="1:9" x14ac:dyDescent="0.2">
      <c r="A3" s="1">
        <v>36557</v>
      </c>
      <c r="B3" s="4">
        <v>17.600000000000001</v>
      </c>
      <c r="C3" s="4">
        <v>6.625</v>
      </c>
      <c r="D3" s="4">
        <v>23.95</v>
      </c>
      <c r="E3">
        <v>0.35</v>
      </c>
      <c r="F3">
        <v>0.4</v>
      </c>
      <c r="G3">
        <v>0.1</v>
      </c>
      <c r="H3">
        <v>0.85</v>
      </c>
      <c r="I3">
        <v>0.15000000000000002</v>
      </c>
    </row>
    <row r="4" spans="1:9" x14ac:dyDescent="0.2">
      <c r="A4" s="1">
        <v>36586</v>
      </c>
      <c r="B4" s="4">
        <v>18.600000000000001</v>
      </c>
      <c r="C4" s="4">
        <v>6.625</v>
      </c>
      <c r="D4" s="4">
        <v>24</v>
      </c>
      <c r="E4">
        <v>0.35</v>
      </c>
      <c r="F4">
        <v>0.4</v>
      </c>
      <c r="G4">
        <v>0.1</v>
      </c>
      <c r="H4">
        <v>0.85</v>
      </c>
      <c r="I4">
        <v>0.15000000000000002</v>
      </c>
    </row>
    <row r="5" spans="1:9" x14ac:dyDescent="0.2">
      <c r="A5" s="1">
        <v>36617</v>
      </c>
      <c r="B5" s="4">
        <v>21.6</v>
      </c>
      <c r="C5" s="4">
        <v>6</v>
      </c>
      <c r="D5" s="4">
        <v>24.25</v>
      </c>
      <c r="E5">
        <v>0.35</v>
      </c>
      <c r="F5">
        <v>0.4</v>
      </c>
      <c r="G5">
        <v>0.1</v>
      </c>
      <c r="H5">
        <v>0.85</v>
      </c>
      <c r="I5">
        <v>0.15000000000000002</v>
      </c>
    </row>
    <row r="6" spans="1:9" x14ac:dyDescent="0.2">
      <c r="A6" s="1">
        <v>36647</v>
      </c>
      <c r="B6" s="4">
        <v>20.6</v>
      </c>
      <c r="C6" s="4">
        <v>7</v>
      </c>
      <c r="D6" s="4">
        <v>25.2</v>
      </c>
      <c r="E6">
        <v>0.35</v>
      </c>
      <c r="F6">
        <v>0.4</v>
      </c>
      <c r="G6">
        <v>0.1</v>
      </c>
      <c r="H6">
        <v>0.85</v>
      </c>
      <c r="I6">
        <v>0.15000000000000002</v>
      </c>
    </row>
    <row r="7" spans="1:9" x14ac:dyDescent="0.2">
      <c r="A7" s="1">
        <v>36678</v>
      </c>
      <c r="B7" s="4">
        <v>22</v>
      </c>
      <c r="C7" s="4">
        <v>8.25</v>
      </c>
      <c r="D7" s="4">
        <v>26.55</v>
      </c>
      <c r="E7">
        <v>0.35</v>
      </c>
      <c r="F7">
        <v>0.4</v>
      </c>
      <c r="G7">
        <v>0.1</v>
      </c>
      <c r="H7">
        <v>0.85</v>
      </c>
      <c r="I7">
        <v>0.15000000000000002</v>
      </c>
    </row>
    <row r="8" spans="1:9" x14ac:dyDescent="0.2">
      <c r="A8" s="1">
        <v>36708</v>
      </c>
      <c r="B8" s="4">
        <v>22.6</v>
      </c>
      <c r="C8" s="4">
        <v>8</v>
      </c>
      <c r="D8" s="4">
        <v>27.75</v>
      </c>
      <c r="E8">
        <v>0.35</v>
      </c>
      <c r="F8">
        <v>0.4</v>
      </c>
      <c r="G8">
        <v>0.1</v>
      </c>
      <c r="H8">
        <v>0.85</v>
      </c>
      <c r="I8">
        <v>0.15000000000000002</v>
      </c>
    </row>
    <row r="9" spans="1:9" x14ac:dyDescent="0.2">
      <c r="A9" s="1">
        <v>36739</v>
      </c>
      <c r="B9" s="4">
        <v>23.200000000000003</v>
      </c>
      <c r="C9" s="4">
        <v>8</v>
      </c>
      <c r="D9" s="4">
        <v>29.15</v>
      </c>
      <c r="E9">
        <v>0.35</v>
      </c>
      <c r="F9">
        <v>0.4</v>
      </c>
      <c r="G9">
        <v>0.1</v>
      </c>
      <c r="H9">
        <v>0.85</v>
      </c>
      <c r="I9">
        <v>0.15000000000000002</v>
      </c>
    </row>
    <row r="10" spans="1:9" x14ac:dyDescent="0.2">
      <c r="A10" s="1">
        <v>36770</v>
      </c>
      <c r="B10" s="4">
        <v>22.800000000000004</v>
      </c>
      <c r="C10" s="4">
        <v>8.625</v>
      </c>
      <c r="D10" s="4">
        <v>29.65</v>
      </c>
      <c r="E10">
        <v>0.35</v>
      </c>
      <c r="F10">
        <v>0.4</v>
      </c>
      <c r="G10">
        <v>0.1</v>
      </c>
      <c r="H10">
        <v>0.85</v>
      </c>
      <c r="I10">
        <v>0.15000000000000002</v>
      </c>
    </row>
    <row r="11" spans="1:9" x14ac:dyDescent="0.2">
      <c r="A11" s="1">
        <v>36800</v>
      </c>
      <c r="B11" s="4">
        <v>21.000000000000004</v>
      </c>
      <c r="C11" s="4">
        <v>9.75</v>
      </c>
      <c r="D11" s="4">
        <v>30.45</v>
      </c>
      <c r="E11">
        <v>0.35</v>
      </c>
      <c r="F11">
        <v>0.4</v>
      </c>
      <c r="G11">
        <v>0.1</v>
      </c>
      <c r="H11">
        <v>0.85</v>
      </c>
      <c r="I11">
        <v>0.15000000000000002</v>
      </c>
    </row>
    <row r="12" spans="1:9" x14ac:dyDescent="0.2">
      <c r="A12" s="1">
        <v>36831</v>
      </c>
      <c r="B12" s="4">
        <v>22.400000000000002</v>
      </c>
      <c r="C12" s="4">
        <v>10.375</v>
      </c>
      <c r="D12" s="4">
        <v>31.349999999999998</v>
      </c>
      <c r="E12">
        <v>0.35</v>
      </c>
      <c r="F12">
        <v>0.4</v>
      </c>
      <c r="G12">
        <v>0.1</v>
      </c>
      <c r="H12">
        <v>0.85</v>
      </c>
      <c r="I12">
        <v>0.15000000000000002</v>
      </c>
    </row>
    <row r="13" spans="1:9" x14ac:dyDescent="0.2">
      <c r="A13" s="1">
        <v>36861</v>
      </c>
      <c r="B13" s="4">
        <v>24.6</v>
      </c>
      <c r="C13" s="4">
        <v>11</v>
      </c>
      <c r="D13" s="4">
        <v>32.299999999999997</v>
      </c>
      <c r="E13">
        <v>0.35</v>
      </c>
      <c r="F13">
        <v>0.4</v>
      </c>
      <c r="G13">
        <v>0.1</v>
      </c>
      <c r="H13">
        <v>0.85</v>
      </c>
      <c r="I13">
        <v>0.15000000000000002</v>
      </c>
    </row>
    <row r="14" spans="1:9" x14ac:dyDescent="0.2">
      <c r="A14" s="1">
        <v>36892</v>
      </c>
      <c r="B14" s="4">
        <v>26.8</v>
      </c>
      <c r="C14" s="4">
        <v>11.875</v>
      </c>
      <c r="D14" s="4">
        <v>33.75</v>
      </c>
      <c r="E14">
        <v>0.35</v>
      </c>
      <c r="F14">
        <v>0.4</v>
      </c>
      <c r="G14">
        <v>0.1</v>
      </c>
      <c r="H14">
        <v>0.85</v>
      </c>
      <c r="I14">
        <v>0.15000000000000002</v>
      </c>
    </row>
    <row r="15" spans="1:9" x14ac:dyDescent="0.2">
      <c r="A15" s="1">
        <v>36923</v>
      </c>
      <c r="B15" s="4">
        <v>26.400000000000002</v>
      </c>
      <c r="C15" s="4">
        <v>13.375</v>
      </c>
      <c r="D15" s="4">
        <v>34.049999999999997</v>
      </c>
      <c r="E15">
        <v>0.35</v>
      </c>
      <c r="F15">
        <v>0.4</v>
      </c>
      <c r="G15">
        <v>0.1</v>
      </c>
      <c r="H15">
        <v>0.85</v>
      </c>
      <c r="I15">
        <v>0.15000000000000002</v>
      </c>
    </row>
    <row r="16" spans="1:9" x14ac:dyDescent="0.2">
      <c r="A16" s="1">
        <v>36951</v>
      </c>
      <c r="B16" s="4">
        <v>25.200000000000003</v>
      </c>
      <c r="C16" s="4">
        <v>14.375</v>
      </c>
      <c r="D16" s="4">
        <v>34.75</v>
      </c>
      <c r="E16">
        <v>0.6</v>
      </c>
      <c r="F16">
        <v>0.2</v>
      </c>
      <c r="G16">
        <v>0.1</v>
      </c>
      <c r="H16">
        <v>0.9</v>
      </c>
      <c r="I16">
        <v>9.9999999999999978E-2</v>
      </c>
    </row>
    <row r="17" spans="1:9" x14ac:dyDescent="0.2">
      <c r="A17" s="1">
        <v>36982</v>
      </c>
      <c r="B17" s="4">
        <v>23.400000000000002</v>
      </c>
      <c r="C17" s="4">
        <v>15</v>
      </c>
      <c r="D17" s="4">
        <v>35.799999999999997</v>
      </c>
      <c r="E17">
        <v>0.6</v>
      </c>
      <c r="F17">
        <v>0.2</v>
      </c>
      <c r="G17">
        <v>0.1</v>
      </c>
      <c r="H17">
        <v>0.9</v>
      </c>
      <c r="I17">
        <v>9.9999999999999978E-2</v>
      </c>
    </row>
    <row r="18" spans="1:9" x14ac:dyDescent="0.2">
      <c r="A18" s="1">
        <v>37012</v>
      </c>
      <c r="B18" s="4">
        <v>22.6</v>
      </c>
      <c r="C18" s="4">
        <v>16.375</v>
      </c>
      <c r="D18" s="4">
        <v>36.349999999999994</v>
      </c>
      <c r="E18">
        <v>0.6</v>
      </c>
      <c r="F18">
        <v>0.2</v>
      </c>
      <c r="G18">
        <v>0.1</v>
      </c>
      <c r="H18">
        <v>0.9</v>
      </c>
      <c r="I18">
        <v>9.9999999999999978E-2</v>
      </c>
    </row>
    <row r="19" spans="1:9" x14ac:dyDescent="0.2">
      <c r="A19" s="1">
        <v>37043</v>
      </c>
      <c r="B19" s="4">
        <v>23.8</v>
      </c>
      <c r="C19" s="4">
        <v>16.875</v>
      </c>
      <c r="D19" s="4">
        <v>37.249999999999993</v>
      </c>
      <c r="E19">
        <v>0.6</v>
      </c>
      <c r="F19">
        <v>0.2</v>
      </c>
      <c r="G19">
        <v>0.1</v>
      </c>
      <c r="H19">
        <v>0.9</v>
      </c>
      <c r="I19">
        <v>9.9999999999999978E-2</v>
      </c>
    </row>
    <row r="20" spans="1:9" x14ac:dyDescent="0.2">
      <c r="A20" s="1">
        <v>37073</v>
      </c>
      <c r="B20" s="4">
        <v>22.8</v>
      </c>
      <c r="C20" s="4">
        <v>16.75</v>
      </c>
      <c r="D20" s="4">
        <v>38.449999999999996</v>
      </c>
      <c r="E20">
        <v>0.6</v>
      </c>
      <c r="F20">
        <v>0.2</v>
      </c>
      <c r="G20">
        <v>0.1</v>
      </c>
      <c r="H20">
        <v>0.9</v>
      </c>
      <c r="I20">
        <v>9.9999999999999978E-2</v>
      </c>
    </row>
    <row r="21" spans="1:9" x14ac:dyDescent="0.2">
      <c r="A21" s="1">
        <v>37104</v>
      </c>
      <c r="B21" s="4">
        <v>23.400000000000002</v>
      </c>
      <c r="C21" s="4">
        <v>17.5</v>
      </c>
      <c r="D21" s="4">
        <v>38.9</v>
      </c>
      <c r="E21">
        <v>0.4</v>
      </c>
      <c r="F21">
        <v>0.3</v>
      </c>
      <c r="G21">
        <v>0.1</v>
      </c>
      <c r="H21">
        <v>0.79999999999999993</v>
      </c>
      <c r="I21">
        <v>0.20000000000000007</v>
      </c>
    </row>
    <row r="22" spans="1:9" x14ac:dyDescent="0.2">
      <c r="A22" s="1">
        <v>37135</v>
      </c>
      <c r="B22" s="4">
        <v>21.400000000000002</v>
      </c>
      <c r="C22" s="4">
        <v>17.375</v>
      </c>
      <c r="D22" s="4">
        <v>40.049999999999997</v>
      </c>
      <c r="E22">
        <v>0.4</v>
      </c>
      <c r="F22">
        <v>0.3</v>
      </c>
      <c r="G22">
        <v>0.1</v>
      </c>
      <c r="H22">
        <v>0.79999999999999993</v>
      </c>
      <c r="I22">
        <v>0.20000000000000007</v>
      </c>
    </row>
    <row r="23" spans="1:9" x14ac:dyDescent="0.2">
      <c r="A23" s="1">
        <v>37165</v>
      </c>
      <c r="B23" s="4">
        <v>22.000000000000004</v>
      </c>
      <c r="C23" s="4">
        <v>17.5</v>
      </c>
      <c r="D23" s="4">
        <v>40.849999999999994</v>
      </c>
      <c r="E23">
        <v>0.4</v>
      </c>
      <c r="F23">
        <v>0.3</v>
      </c>
      <c r="G23">
        <v>0.1</v>
      </c>
      <c r="H23">
        <v>0.79999999999999993</v>
      </c>
      <c r="I23">
        <v>0.20000000000000007</v>
      </c>
    </row>
    <row r="24" spans="1:9" x14ac:dyDescent="0.2">
      <c r="A24" s="1">
        <v>37196</v>
      </c>
      <c r="B24" s="4">
        <v>24.400000000000002</v>
      </c>
      <c r="C24" s="4">
        <v>17</v>
      </c>
      <c r="D24" s="4">
        <v>42.199999999999996</v>
      </c>
      <c r="E24">
        <v>0.4</v>
      </c>
      <c r="F24">
        <v>0.3</v>
      </c>
      <c r="G24">
        <v>0.1</v>
      </c>
      <c r="H24">
        <v>0.79999999999999993</v>
      </c>
      <c r="I24">
        <v>0.20000000000000007</v>
      </c>
    </row>
    <row r="25" spans="1:9" x14ac:dyDescent="0.2">
      <c r="A25" s="1">
        <v>37226</v>
      </c>
      <c r="B25" s="4">
        <v>26.000000000000004</v>
      </c>
      <c r="C25" s="4">
        <v>16.375</v>
      </c>
      <c r="D25" s="4">
        <v>42.599999999999994</v>
      </c>
      <c r="E25">
        <v>0.4</v>
      </c>
      <c r="F25">
        <v>0.3</v>
      </c>
      <c r="G25">
        <v>0.1</v>
      </c>
      <c r="H25">
        <v>0.79999999999999993</v>
      </c>
      <c r="I25">
        <v>0.20000000000000007</v>
      </c>
    </row>
    <row r="26" spans="1:9" x14ac:dyDescent="0.2">
      <c r="A26" s="1">
        <v>37257</v>
      </c>
      <c r="B26" s="4">
        <v>26.000000000000004</v>
      </c>
      <c r="C26" s="4">
        <v>17.375</v>
      </c>
      <c r="D26" s="4">
        <v>43.349999999999994</v>
      </c>
      <c r="E26">
        <v>0.4</v>
      </c>
      <c r="F26">
        <v>0.3</v>
      </c>
      <c r="G26">
        <v>0.1</v>
      </c>
      <c r="H26">
        <v>0.79999999999999993</v>
      </c>
      <c r="I26">
        <v>0.20000000000000007</v>
      </c>
    </row>
    <row r="27" spans="1:9" x14ac:dyDescent="0.2">
      <c r="A27" s="1">
        <v>37288</v>
      </c>
      <c r="B27" s="4">
        <v>27.200000000000003</v>
      </c>
      <c r="C27" s="4">
        <v>17.25</v>
      </c>
      <c r="D27" s="4">
        <v>44.8</v>
      </c>
      <c r="E27">
        <v>0.4</v>
      </c>
      <c r="F27">
        <v>0.3</v>
      </c>
      <c r="G27">
        <v>0.1</v>
      </c>
      <c r="H27">
        <v>0.79999999999999993</v>
      </c>
      <c r="I27">
        <v>0.20000000000000007</v>
      </c>
    </row>
    <row r="28" spans="1:9" x14ac:dyDescent="0.2">
      <c r="A28" s="1">
        <v>37316</v>
      </c>
      <c r="B28" s="4">
        <v>26.400000000000002</v>
      </c>
      <c r="C28" s="4">
        <v>18.125</v>
      </c>
      <c r="D28" s="4">
        <v>45</v>
      </c>
      <c r="E28">
        <v>0.4</v>
      </c>
      <c r="F28">
        <v>0.3</v>
      </c>
      <c r="G28">
        <v>0.1</v>
      </c>
      <c r="H28">
        <v>0.79999999999999993</v>
      </c>
      <c r="I28">
        <v>0.20000000000000007</v>
      </c>
    </row>
    <row r="29" spans="1:9" x14ac:dyDescent="0.2">
      <c r="A29" s="1">
        <v>37347</v>
      </c>
      <c r="B29" s="4">
        <v>24.8</v>
      </c>
      <c r="C29" s="4">
        <v>18</v>
      </c>
      <c r="D29" s="4">
        <v>45.2</v>
      </c>
      <c r="E29">
        <v>0.4</v>
      </c>
      <c r="F29">
        <v>0.3</v>
      </c>
      <c r="G29">
        <v>0.1</v>
      </c>
      <c r="H29">
        <v>0.79999999999999993</v>
      </c>
      <c r="I29">
        <v>0.20000000000000007</v>
      </c>
    </row>
    <row r="30" spans="1:9" x14ac:dyDescent="0.2">
      <c r="A30" s="1">
        <v>37377</v>
      </c>
      <c r="B30" s="4">
        <v>23.6</v>
      </c>
      <c r="C30" s="4">
        <v>18.5</v>
      </c>
      <c r="D30" s="4">
        <v>45.6</v>
      </c>
      <c r="E30">
        <v>0.2</v>
      </c>
      <c r="F30">
        <v>0.2</v>
      </c>
      <c r="G30">
        <v>0.4</v>
      </c>
      <c r="H30">
        <v>0.8</v>
      </c>
      <c r="I30">
        <v>0.19999999999999996</v>
      </c>
    </row>
    <row r="31" spans="1:9" x14ac:dyDescent="0.2">
      <c r="A31" s="1">
        <v>37408</v>
      </c>
      <c r="B31" s="4">
        <v>25.400000000000002</v>
      </c>
      <c r="C31" s="4">
        <v>19.875</v>
      </c>
      <c r="D31" s="4">
        <v>46.95</v>
      </c>
      <c r="E31">
        <v>0.2</v>
      </c>
      <c r="F31">
        <v>0.2</v>
      </c>
      <c r="G31">
        <v>0.4</v>
      </c>
      <c r="H31">
        <v>0.8</v>
      </c>
      <c r="I31">
        <v>0.19999999999999996</v>
      </c>
    </row>
    <row r="32" spans="1:9" x14ac:dyDescent="0.2">
      <c r="A32" s="1">
        <v>37438</v>
      </c>
      <c r="B32" s="4">
        <v>27.000000000000004</v>
      </c>
      <c r="C32" s="4">
        <v>19.75</v>
      </c>
      <c r="D32" s="4">
        <v>48</v>
      </c>
      <c r="E32">
        <v>0.2</v>
      </c>
      <c r="F32">
        <v>0.2</v>
      </c>
      <c r="G32">
        <v>0.4</v>
      </c>
      <c r="H32">
        <v>0.8</v>
      </c>
      <c r="I32">
        <v>0.19999999999999996</v>
      </c>
    </row>
    <row r="33" spans="1:9" x14ac:dyDescent="0.2">
      <c r="A33" s="1">
        <v>37469</v>
      </c>
      <c r="B33" s="4">
        <v>28.600000000000005</v>
      </c>
      <c r="C33" s="4">
        <v>20.25</v>
      </c>
      <c r="D33" s="4">
        <v>48.65</v>
      </c>
      <c r="E33">
        <v>0.2</v>
      </c>
      <c r="F33">
        <v>0.2</v>
      </c>
      <c r="G33">
        <v>0.4</v>
      </c>
      <c r="H33">
        <v>0.8</v>
      </c>
      <c r="I33">
        <v>0.19999999999999996</v>
      </c>
    </row>
    <row r="34" spans="1:9" x14ac:dyDescent="0.2">
      <c r="A34" s="1">
        <v>37500</v>
      </c>
      <c r="B34" s="4">
        <v>31.200000000000006</v>
      </c>
      <c r="C34" s="4">
        <v>20.75</v>
      </c>
      <c r="D34" s="4">
        <v>49.15</v>
      </c>
      <c r="E34">
        <v>0.2</v>
      </c>
      <c r="F34">
        <v>0.2</v>
      </c>
      <c r="G34">
        <v>0.4</v>
      </c>
      <c r="H34">
        <v>0.8</v>
      </c>
      <c r="I34">
        <v>0.19999999999999996</v>
      </c>
    </row>
    <row r="35" spans="1:9" x14ac:dyDescent="0.2">
      <c r="A35" s="1">
        <v>37530</v>
      </c>
      <c r="B35" s="4">
        <v>29.800000000000008</v>
      </c>
      <c r="C35" s="4">
        <v>21.5</v>
      </c>
      <c r="D35" s="4">
        <v>50.3</v>
      </c>
      <c r="E35">
        <v>0.2</v>
      </c>
      <c r="F35">
        <v>0.2</v>
      </c>
      <c r="G35">
        <v>0.4</v>
      </c>
      <c r="H35">
        <v>0.8</v>
      </c>
      <c r="I35">
        <v>0.19999999999999996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</vt:lpstr>
      <vt:lpstr>Multi</vt:lpstr>
      <vt:lpstr>Weighted</vt:lpstr>
      <vt:lpstr>Weighted Ext</vt:lpstr>
      <vt:lpstr>ABC Prices</vt:lpstr>
      <vt:lpstr>CSV 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2020-06-04T17:08:43Z</dcterms:created>
  <dcterms:modified xsi:type="dcterms:W3CDTF">2020-06-05T09:14:24Z</dcterms:modified>
</cp:coreProperties>
</file>