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<sst xmlns="http://schemas.openxmlformats.org/spreadsheetml/2006/main" uniqueCount="9">
  <si>
    <t>Tаблица 1</t>
  </si>
  <si>
    <t>Мощность излучения от мощности накачки</t>
  </si>
  <si>
    <t>Current A</t>
  </si>
  <si>
    <t>Power Wt</t>
  </si>
  <si>
    <t>V micro</t>
  </si>
  <si>
    <t>Источник</t>
  </si>
  <si>
    <t xml:space="preserve">Детектор </t>
  </si>
  <si>
    <t xml:space="preserve">Мощность второй гармоники от мощности накачки </t>
  </si>
  <si>
    <t>Колокол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</si>
</sst>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  <rgbColor rgb="ff33b4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2579"/>
          <c:y val="0.12368"/>
          <c:w val="0.920605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'Лист 1'!$E$2</c:f>
              <c:strCache/>
            </c:strRef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 1'!$B$19:$B$45</c:f>
              <c:numCache>
                <c:ptCount val="27"/>
                <c:pt idx="0">
                  <c:v>31.000000</c:v>
                </c:pt>
                <c:pt idx="1">
                  <c:v>25.000000</c:v>
                </c:pt>
                <c:pt idx="2">
                  <c:v>20.000000</c:v>
                </c:pt>
                <c:pt idx="3">
                  <c:v>15.000000</c:v>
                </c:pt>
                <c:pt idx="4">
                  <c:v>10.000000</c:v>
                </c:pt>
                <c:pt idx="5">
                  <c:v>5.000000</c:v>
                </c:pt>
                <c:pt idx="6">
                  <c:v>8.000000</c:v>
                </c:pt>
                <c:pt idx="7">
                  <c:v>7.000000</c:v>
                </c:pt>
                <c:pt idx="8">
                  <c:v>3.000000</c:v>
                </c:pt>
                <c:pt idx="9">
                  <c:v>0.000000</c:v>
                </c:pt>
                <c:pt idx="10">
                  <c:v>-5.000000</c:v>
                </c:pt>
                <c:pt idx="11">
                  <c:v>-10.000000</c:v>
                </c:pt>
                <c:pt idx="12">
                  <c:v>-15.000000</c:v>
                </c:pt>
                <c:pt idx="13">
                  <c:v>-20.000000</c:v>
                </c:pt>
                <c:pt idx="14">
                  <c:v>-25.000000</c:v>
                </c:pt>
                <c:pt idx="15">
                  <c:v>-30.000000</c:v>
                </c:pt>
                <c:pt idx="16">
                  <c:v>-35.000000</c:v>
                </c:pt>
                <c:pt idx="17">
                  <c:v>-40.000000</c:v>
                </c:pt>
                <c:pt idx="18">
                  <c:v>35.000000</c:v>
                </c:pt>
                <c:pt idx="19">
                  <c:v>40.000000</c:v>
                </c:pt>
                <c:pt idx="20">
                  <c:v>45.000000</c:v>
                </c:pt>
                <c:pt idx="21">
                  <c:v>50.000000</c:v>
                </c:pt>
                <c:pt idx="22">
                  <c:v>55.000000</c:v>
                </c:pt>
                <c:pt idx="23">
                  <c:v>60.000000</c:v>
                </c:pt>
                <c:pt idx="24">
                  <c:v>65.000000</c:v>
                </c:pt>
                <c:pt idx="25">
                  <c:v>70.000000</c:v>
                </c:pt>
                <c:pt idx="26">
                  <c:v>75.000000</c:v>
                </c:pt>
              </c:numCache>
            </c:numRef>
          </c:xVal>
          <c:yVal>
            <c:numRef>
              <c:f>'Лист 1'!$E$19:$E$45</c:f>
              <c:numCache>
                <c:ptCount val="27"/>
                <c:pt idx="0">
                  <c:v>9.885246</c:v>
                </c:pt>
                <c:pt idx="1">
                  <c:v>7.278689</c:v>
                </c:pt>
                <c:pt idx="2">
                  <c:v>6.393443</c:v>
                </c:pt>
                <c:pt idx="3">
                  <c:v>5.409836</c:v>
                </c:pt>
                <c:pt idx="4">
                  <c:v>4.918033</c:v>
                </c:pt>
                <c:pt idx="5">
                  <c:v>6.147541</c:v>
                </c:pt>
                <c:pt idx="6">
                  <c:v>5.606557</c:v>
                </c:pt>
                <c:pt idx="7">
                  <c:v>5.655738</c:v>
                </c:pt>
                <c:pt idx="8">
                  <c:v>5.803279</c:v>
                </c:pt>
                <c:pt idx="9">
                  <c:v>5.754098</c:v>
                </c:pt>
                <c:pt idx="10">
                  <c:v>5.803279</c:v>
                </c:pt>
                <c:pt idx="11">
                  <c:v>4.918033</c:v>
                </c:pt>
                <c:pt idx="12">
                  <c:v>3.934426</c:v>
                </c:pt>
                <c:pt idx="13">
                  <c:v>2.459016</c:v>
                </c:pt>
                <c:pt idx="14">
                  <c:v>1.229508</c:v>
                </c:pt>
                <c:pt idx="15">
                  <c:v>1.081967</c:v>
                </c:pt>
                <c:pt idx="16">
                  <c:v>0.836066</c:v>
                </c:pt>
                <c:pt idx="17">
                  <c:v>0.688525</c:v>
                </c:pt>
                <c:pt idx="18">
                  <c:v>8.606557</c:v>
                </c:pt>
                <c:pt idx="19">
                  <c:v>8.459016</c:v>
                </c:pt>
                <c:pt idx="20">
                  <c:v>8.163934</c:v>
                </c:pt>
                <c:pt idx="21">
                  <c:v>7.918033</c:v>
                </c:pt>
                <c:pt idx="22">
                  <c:v>6.688525</c:v>
                </c:pt>
                <c:pt idx="23">
                  <c:v>3.934426</c:v>
                </c:pt>
                <c:pt idx="24">
                  <c:v>2.459016</c:v>
                </c:pt>
                <c:pt idx="25">
                  <c:v>1.426230</c:v>
                </c:pt>
                <c:pt idx="26">
                  <c:v>1.032787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30"/>
        <c:minorUnit val="1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.5"/>
        <c:minorUnit val="1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9016"/>
          <c:y val="0"/>
          <c:w val="0.899236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52"/>
          <c:y val="0.12368"/>
          <c:w val="0.893315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'Лист 1'!$E$2</c:f>
              <c:strCache/>
            </c:strRef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33B4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'Лист 1'!$D$3:$D$9</c:f>
              <c:numCache>
                <c:ptCount val="7"/>
                <c:pt idx="0">
                  <c:v>960.000000</c:v>
                </c:pt>
                <c:pt idx="1">
                  <c:v>940.000000</c:v>
                </c:pt>
                <c:pt idx="2">
                  <c:v>976.000000</c:v>
                </c:pt>
                <c:pt idx="3">
                  <c:v>992.000000</c:v>
                </c:pt>
                <c:pt idx="4">
                  <c:v>1008.000000</c:v>
                </c:pt>
                <c:pt idx="5">
                  <c:v>1024.000000</c:v>
                </c:pt>
                <c:pt idx="6">
                  <c:v>1040.000000</c:v>
                </c:pt>
              </c:numCache>
            </c:numRef>
          </c:xVal>
          <c:yVal>
            <c:numRef>
              <c:f>'Лист 1'!$E$3:$E$9</c:f>
              <c:numCache>
                <c:ptCount val="7"/>
                <c:pt idx="0">
                  <c:v>51.639344</c:v>
                </c:pt>
                <c:pt idx="1">
                  <c:v>14.016393</c:v>
                </c:pt>
                <c:pt idx="2">
                  <c:v>231.147541</c:v>
                </c:pt>
                <c:pt idx="3">
                  <c:v>231.147541</c:v>
                </c:pt>
                <c:pt idx="4">
                  <c:v>329.016393</c:v>
                </c:pt>
                <c:pt idx="5">
                  <c:v>408.196721</c:v>
                </c:pt>
                <c:pt idx="6">
                  <c:v>516.393443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50"/>
        <c:minorUnit val="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87.5"/>
        <c:minorUnit val="93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3818"/>
          <c:y val="0"/>
          <c:w val="0.87257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2455"/>
          <c:y val="0.12368"/>
          <c:w val="0.892709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'Лист 1'!$G$2</c:f>
              <c:strCache>
                <c:ptCount val="1"/>
                <c:pt idx="0">
                  <c:v>Детектор </c:v>
                </c:pt>
              </c:strCache>
            </c:strRef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33B4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'Лист 1'!$F$20:$F$26</c:f>
              <c:numCache>
                <c:ptCount val="6"/>
                <c:pt idx="0">
                  <c:v>0.221000</c:v>
                </c:pt>
                <c:pt idx="1">
                  <c:v>0.350000</c:v>
                </c:pt>
                <c:pt idx="2">
                  <c:v>0.478000</c:v>
                </c:pt>
                <c:pt idx="3">
                  <c:v>0.600000</c:v>
                </c:pt>
                <c:pt idx="5">
                  <c:v>0.860000</c:v>
                </c:pt>
                <c:pt idx="6">
                  <c:v>1.010000</c:v>
                </c:pt>
              </c:numCache>
            </c:numRef>
          </c:xVal>
          <c:yVal>
            <c:numRef>
              <c:f>'Лист 1'!$G$20:$G$26</c:f>
              <c:numCache>
                <c:ptCount val="6"/>
                <c:pt idx="0">
                  <c:v>0.072295</c:v>
                </c:pt>
                <c:pt idx="1">
                  <c:v>0.196230</c:v>
                </c:pt>
                <c:pt idx="2">
                  <c:v>0.287705</c:v>
                </c:pt>
                <c:pt idx="3">
                  <c:v>0.354098</c:v>
                </c:pt>
                <c:pt idx="5">
                  <c:v>0.413115</c:v>
                </c:pt>
                <c:pt idx="6">
                  <c:v>0.427869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0.275"/>
        <c:minorUnit val="0.13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125"/>
        <c:minorUnit val="0.0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1121"/>
          <c:y val="0"/>
          <c:w val="0.871987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231394</xdr:colOff>
      <xdr:row>1</xdr:row>
      <xdr:rowOff>181268</xdr:rowOff>
    </xdr:from>
    <xdr:to>
      <xdr:col>11</xdr:col>
      <xdr:colOff>337312</xdr:colOff>
      <xdr:row>12</xdr:row>
      <xdr:rowOff>118403</xdr:rowOff>
    </xdr:to>
    <xdr:graphicFrame>
      <xdr:nvGraphicFramePr>
        <xdr:cNvPr id="2" name="Диаграмма рассеивания"/>
        <xdr:cNvGraphicFramePr/>
      </xdr:nvGraphicFramePr>
      <xdr:xfrm>
        <a:off x="8943594" y="532423"/>
        <a:ext cx="508431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1240780</xdr:colOff>
      <xdr:row>14</xdr:row>
      <xdr:rowOff>148076</xdr:rowOff>
    </xdr:from>
    <xdr:to>
      <xdr:col>10</xdr:col>
      <xdr:colOff>1131451</xdr:colOff>
      <xdr:row>20</xdr:row>
      <xdr:rowOff>226816</xdr:rowOff>
    </xdr:to>
    <xdr:sp>
      <xdr:nvSpPr>
        <xdr:cNvPr id="3" name="Мощность излучения от мощности накачки"/>
        <xdr:cNvSpPr/>
      </xdr:nvSpPr>
      <xdr:spPr>
        <a:xfrm>
          <a:off x="8708380" y="4881366"/>
          <a:ext cx="4869072" cy="1606551"/>
        </a:xfrm>
        <a:prstGeom prst="rect">
          <a:avLst/>
        </a:prstGeom>
        <a:gradFill flip="none" rotWithShape="1">
          <a:gsLst>
            <a:gs pos="0">
              <a:srgbClr val="FFFCC1"/>
            </a:gs>
            <a:gs pos="100000">
              <a:srgbClr val="FFF499"/>
            </a:gs>
          </a:gsLst>
          <a:lin ang="5400000" scaled="0"/>
        </a:gradFill>
        <a:ln w="12700" cap="flat">
          <a:solidFill>
            <a:srgbClr val="000000">
              <a:alpha val="15000"/>
            </a:srgbClr>
          </a:solidFill>
          <a:prstDash val="solid"/>
          <a:miter lim="400000"/>
        </a:ln>
        <a:effectLst>
          <a:outerShdw sx="100000" sy="100000" kx="0" ky="0" algn="b" rotWithShape="0" blurRad="63500" dist="25400" dir="5400000">
            <a:srgbClr val="000000">
              <a:alpha val="2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/>
          <a:r>
            <a:t>Pauline R, 7 апр., 16:10
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Мощность излучения от мощности накачки </a:t>
          </a:r>
        </a:p>
      </xdr:txBody>
    </xdr:sp>
    <xdr:clientData/>
  </xdr:twoCellAnchor>
  <xdr:twoCellAnchor>
    <xdr:from>
      <xdr:col>7</xdr:col>
      <xdr:colOff>146685</xdr:colOff>
      <xdr:row>21</xdr:row>
      <xdr:rowOff>202389</xdr:rowOff>
    </xdr:from>
    <xdr:to>
      <xdr:col>11</xdr:col>
      <xdr:colOff>407924</xdr:colOff>
      <xdr:row>36</xdr:row>
      <xdr:rowOff>192864</xdr:rowOff>
    </xdr:to>
    <xdr:graphicFrame>
      <xdr:nvGraphicFramePr>
        <xdr:cNvPr id="4" name="Диаграмма рассеивания"/>
        <xdr:cNvGraphicFramePr/>
      </xdr:nvGraphicFramePr>
      <xdr:xfrm>
        <a:off x="8858885" y="6718124"/>
        <a:ext cx="5239639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7</xdr:col>
      <xdr:colOff>372875</xdr:colOff>
      <xdr:row>38</xdr:row>
      <xdr:rowOff>228006</xdr:rowOff>
    </xdr:from>
    <xdr:to>
      <xdr:col>11</xdr:col>
      <xdr:colOff>672020</xdr:colOff>
      <xdr:row>46</xdr:row>
      <xdr:rowOff>64306</xdr:rowOff>
    </xdr:to>
    <xdr:sp>
      <xdr:nvSpPr>
        <xdr:cNvPr id="5" name="Мощность второй гармоники от мощности накачки"/>
        <xdr:cNvSpPr/>
      </xdr:nvSpPr>
      <xdr:spPr>
        <a:xfrm>
          <a:off x="9085075" y="11072536"/>
          <a:ext cx="5277546" cy="1871476"/>
        </a:xfrm>
        <a:prstGeom prst="rect">
          <a:avLst/>
        </a:prstGeom>
        <a:gradFill flip="none" rotWithShape="1">
          <a:gsLst>
            <a:gs pos="0">
              <a:srgbClr val="FFFCC1"/>
            </a:gs>
            <a:gs pos="100000">
              <a:srgbClr val="FFF499"/>
            </a:gs>
          </a:gsLst>
          <a:lin ang="5400000" scaled="0"/>
        </a:gradFill>
        <a:ln w="12700" cap="flat">
          <a:solidFill>
            <a:srgbClr val="000000">
              <a:alpha val="15000"/>
            </a:srgbClr>
          </a:solidFill>
          <a:prstDash val="solid"/>
          <a:miter lim="400000"/>
        </a:ln>
        <a:effectLst>
          <a:outerShdw sx="100000" sy="100000" kx="0" ky="0" algn="b" rotWithShape="0" blurRad="63500" dist="25400" dir="5400000">
            <a:srgbClr val="000000">
              <a:alpha val="2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/>
          <a:r>
            <a:t>Pauline R, 7 апр., 16:21
</a:t>
          </a: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Мощность второй гармоники от мощности накачки</a:t>
          </a:r>
        </a:p>
      </xdr:txBody>
    </xdr:sp>
    <xdr:clientData/>
  </xdr:twoCellAnchor>
  <xdr:twoCellAnchor>
    <xdr:from>
      <xdr:col>7</xdr:col>
      <xdr:colOff>181895</xdr:colOff>
      <xdr:row>47</xdr:row>
      <xdr:rowOff>242610</xdr:rowOff>
    </xdr:from>
    <xdr:to>
      <xdr:col>11</xdr:col>
      <xdr:colOff>446690</xdr:colOff>
      <xdr:row>63</xdr:row>
      <xdr:rowOff>8930</xdr:rowOff>
    </xdr:to>
    <xdr:graphicFrame>
      <xdr:nvGraphicFramePr>
        <xdr:cNvPr id="6" name="Диаграмма рассеивания"/>
        <xdr:cNvGraphicFramePr/>
      </xdr:nvGraphicFramePr>
      <xdr:xfrm>
        <a:off x="8894095" y="13375045"/>
        <a:ext cx="5243196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4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56.25" customHeight="1">
      <c r="A2" t="s" s="3">
        <v>1</v>
      </c>
      <c r="B2" t="s" s="3">
        <v>2</v>
      </c>
      <c r="C2" t="s" s="3">
        <v>3</v>
      </c>
      <c r="D2" t="s" s="3">
        <v>4</v>
      </c>
      <c r="E2" s="4"/>
      <c r="F2" t="s" s="3">
        <v>5</v>
      </c>
      <c r="G2" t="s" s="3">
        <v>6</v>
      </c>
    </row>
    <row r="3" ht="20.25" customHeight="1">
      <c r="A3" s="5"/>
      <c r="B3" s="6">
        <v>12</v>
      </c>
      <c r="C3" s="7">
        <v>0.105</v>
      </c>
      <c r="D3" s="7">
        <f>B3*80</f>
        <v>960</v>
      </c>
      <c r="E3" s="7">
        <f>C3*3/0.0061</f>
        <v>51.6393442622951</v>
      </c>
      <c r="F3" s="7">
        <v>0.09</v>
      </c>
      <c r="G3" s="7">
        <v>0.0061</v>
      </c>
    </row>
    <row r="4" ht="20.05" customHeight="1">
      <c r="A4" s="8"/>
      <c r="B4" s="9">
        <v>11.75</v>
      </c>
      <c r="C4" s="10">
        <v>0.0285</v>
      </c>
      <c r="D4" s="10">
        <f>B4*80</f>
        <v>940</v>
      </c>
      <c r="E4" s="10">
        <f>C4*3/0.0061</f>
        <v>14.016393442623</v>
      </c>
      <c r="F4" s="11"/>
      <c r="G4" s="11"/>
    </row>
    <row r="5" ht="20.05" customHeight="1">
      <c r="A5" s="8"/>
      <c r="B5" s="9">
        <v>12.2</v>
      </c>
      <c r="C5" s="10">
        <v>0.47</v>
      </c>
      <c r="D5" s="10">
        <f>B5*80</f>
        <v>976</v>
      </c>
      <c r="E5" s="10">
        <f>C5*3/0.0061</f>
        <v>231.147540983607</v>
      </c>
      <c r="F5" s="10">
        <v>30</v>
      </c>
      <c r="G5" s="10">
        <f>F5*G6/F6</f>
        <v>0.09</v>
      </c>
    </row>
    <row r="6" ht="20.05" customHeight="1">
      <c r="A6" s="8"/>
      <c r="B6" s="9">
        <v>12.4</v>
      </c>
      <c r="C6" s="10">
        <v>0.47</v>
      </c>
      <c r="D6" s="10">
        <f>B6*80</f>
        <v>992</v>
      </c>
      <c r="E6" s="10">
        <f>C6*3/0.0061</f>
        <v>231.147540983607</v>
      </c>
      <c r="F6" s="10">
        <v>100</v>
      </c>
      <c r="G6" s="10">
        <v>0.3</v>
      </c>
    </row>
    <row r="7" ht="20.05" customHeight="1">
      <c r="A7" s="8"/>
      <c r="B7" s="9">
        <v>12.6</v>
      </c>
      <c r="C7" s="10">
        <v>0.669</v>
      </c>
      <c r="D7" s="10">
        <f>B7*80</f>
        <v>1008</v>
      </c>
      <c r="E7" s="10">
        <f>C7*3/0.0061</f>
        <v>329.016393442623</v>
      </c>
      <c r="F7" s="11"/>
      <c r="G7" s="11"/>
    </row>
    <row r="8" ht="20.05" customHeight="1">
      <c r="A8" s="8"/>
      <c r="B8" s="9">
        <v>12.8</v>
      </c>
      <c r="C8" s="10">
        <v>0.83</v>
      </c>
      <c r="D8" s="10">
        <f>B8*80</f>
        <v>1024</v>
      </c>
      <c r="E8" s="10">
        <f>C8*3/0.0061</f>
        <v>408.196721311475</v>
      </c>
      <c r="F8" s="11"/>
      <c r="G8" s="11"/>
    </row>
    <row r="9" ht="20.05" customHeight="1">
      <c r="A9" s="8"/>
      <c r="B9" s="9">
        <v>13</v>
      </c>
      <c r="C9" s="10">
        <v>1.05</v>
      </c>
      <c r="D9" s="10">
        <f>B9*80</f>
        <v>1040</v>
      </c>
      <c r="E9" s="10">
        <f>C9*3/0.0061</f>
        <v>516.3934426229511</v>
      </c>
      <c r="F9" s="11"/>
      <c r="G9" s="11"/>
    </row>
    <row r="10" ht="20.05" customHeight="1">
      <c r="A10" s="8"/>
      <c r="B10" s="12"/>
      <c r="C10" s="11"/>
      <c r="D10" s="10">
        <f>B10*80</f>
        <v>0</v>
      </c>
      <c r="E10" s="10">
        <f>C10*3/0.0061</f>
        <v>0</v>
      </c>
      <c r="F10" s="11"/>
      <c r="G10" s="11"/>
    </row>
    <row r="11" ht="68.05" customHeight="1">
      <c r="A11" t="s" s="13">
        <v>7</v>
      </c>
      <c r="B11" s="9">
        <v>12.75</v>
      </c>
      <c r="C11" s="10">
        <v>0.0049</v>
      </c>
      <c r="D11" s="10">
        <f>B11*80</f>
        <v>1020</v>
      </c>
      <c r="E11" s="10">
        <f>C11*3/0.0061</f>
        <v>2.40983606557377</v>
      </c>
      <c r="F11" s="11"/>
      <c r="G11" s="11"/>
    </row>
    <row r="12" ht="20.05" customHeight="1">
      <c r="A12" s="8"/>
      <c r="B12" s="9">
        <v>13</v>
      </c>
      <c r="C12" s="10">
        <v>0.0133</v>
      </c>
      <c r="D12" s="10">
        <f>B12*80</f>
        <v>1040</v>
      </c>
      <c r="E12" s="10">
        <f>C12*3/0.0061</f>
        <v>6.54098360655738</v>
      </c>
      <c r="F12" s="10">
        <v>0.221</v>
      </c>
      <c r="G12" s="10">
        <v>0.0049</v>
      </c>
    </row>
    <row r="13" ht="20.05" customHeight="1">
      <c r="A13" s="8"/>
      <c r="B13" s="9">
        <v>13.5</v>
      </c>
      <c r="C13" s="10">
        <v>0.0195</v>
      </c>
      <c r="D13" s="10">
        <f>B13*80</f>
        <v>1080</v>
      </c>
      <c r="E13" s="10">
        <f>C13*3/0.0061</f>
        <v>9.590163934426229</v>
      </c>
      <c r="F13" s="10">
        <v>0.35</v>
      </c>
      <c r="G13" s="10">
        <v>0.0133</v>
      </c>
    </row>
    <row r="14" ht="20.05" customHeight="1">
      <c r="A14" s="8"/>
      <c r="B14" s="9">
        <v>14</v>
      </c>
      <c r="C14" s="10">
        <v>0.024</v>
      </c>
      <c r="D14" s="10">
        <f>B14*80</f>
        <v>1120</v>
      </c>
      <c r="E14" s="10">
        <f>C14*3/0.0061</f>
        <v>11.8032786885246</v>
      </c>
      <c r="F14" s="10">
        <v>0.478</v>
      </c>
      <c r="G14" s="10">
        <v>0.0195</v>
      </c>
    </row>
    <row r="15" ht="20.05" customHeight="1">
      <c r="A15" s="8"/>
      <c r="B15" s="9">
        <v>14.5</v>
      </c>
      <c r="C15" s="10">
        <v>0.038</v>
      </c>
      <c r="D15" s="10">
        <f>B15*80</f>
        <v>1160</v>
      </c>
      <c r="E15" s="10">
        <f>C15*3/0.0061</f>
        <v>18.6885245901639</v>
      </c>
      <c r="F15" s="10">
        <v>0.6</v>
      </c>
      <c r="G15" s="10">
        <v>0.024</v>
      </c>
    </row>
    <row r="16" ht="20.05" customHeight="1">
      <c r="A16" s="8"/>
      <c r="B16" s="9">
        <v>15</v>
      </c>
      <c r="C16" s="10">
        <v>0.028</v>
      </c>
      <c r="D16" s="10">
        <f>B16*80</f>
        <v>1200</v>
      </c>
      <c r="E16" s="10">
        <f>C16*3/0.0061</f>
        <v>13.7704918032787</v>
      </c>
      <c r="F16" s="10">
        <v>0.735</v>
      </c>
      <c r="G16" s="10">
        <v>0.038</v>
      </c>
    </row>
    <row r="17" ht="20.05" customHeight="1">
      <c r="A17" s="8"/>
      <c r="B17" s="9">
        <v>15.5</v>
      </c>
      <c r="C17" s="10">
        <v>0.029</v>
      </c>
      <c r="D17" s="10">
        <f>B17*80</f>
        <v>1240</v>
      </c>
      <c r="E17" s="10">
        <f>C17*3/0.0061</f>
        <v>14.2622950819672</v>
      </c>
      <c r="F17" s="10">
        <v>0.86</v>
      </c>
      <c r="G17" s="10">
        <v>0.028</v>
      </c>
    </row>
    <row r="18" ht="20.05" customHeight="1">
      <c r="A18" t="s" s="13">
        <v>8</v>
      </c>
      <c r="B18" s="9">
        <v>50</v>
      </c>
      <c r="C18" s="10">
        <v>0</v>
      </c>
      <c r="D18" s="10">
        <f>D19</f>
        <v>0</v>
      </c>
      <c r="E18" s="10">
        <f>C18*3/0.0061</f>
        <v>0</v>
      </c>
      <c r="F18" s="10">
        <v>1.01</v>
      </c>
      <c r="G18" s="10">
        <v>0.029</v>
      </c>
    </row>
    <row r="19" ht="20.05" customHeight="1">
      <c r="A19" s="8"/>
      <c r="B19" s="9">
        <v>31</v>
      </c>
      <c r="C19" s="10">
        <v>0.0201</v>
      </c>
      <c r="D19" s="11"/>
      <c r="E19" s="10">
        <f>C19*3/0.0061</f>
        <v>9.88524590163934</v>
      </c>
      <c r="F19" s="11"/>
      <c r="G19" s="11"/>
    </row>
    <row r="20" ht="20.05" customHeight="1">
      <c r="A20" s="8"/>
      <c r="B20" s="9">
        <v>25</v>
      </c>
      <c r="C20" s="10">
        <v>0.0148</v>
      </c>
      <c r="D20" s="11"/>
      <c r="E20" s="10">
        <f>C20*3/0.0061</f>
        <v>7.27868852459016</v>
      </c>
      <c r="F20" s="10">
        <v>0.221</v>
      </c>
      <c r="G20" s="10">
        <f>G12*0.09/0.0061</f>
        <v>0.0722950819672131</v>
      </c>
    </row>
    <row r="21" ht="20.05" customHeight="1">
      <c r="A21" s="8"/>
      <c r="B21" s="9">
        <v>20</v>
      </c>
      <c r="C21" s="10">
        <v>0.013</v>
      </c>
      <c r="D21" s="11"/>
      <c r="E21" s="10">
        <f>C21*3/0.0061</f>
        <v>6.39344262295082</v>
      </c>
      <c r="F21" s="10">
        <v>0.35</v>
      </c>
      <c r="G21" s="10">
        <f>G13*0.09/0.0061</f>
        <v>0.196229508196721</v>
      </c>
    </row>
    <row r="22" ht="20.05" customHeight="1">
      <c r="A22" s="8"/>
      <c r="B22" s="9">
        <v>15</v>
      </c>
      <c r="C22" s="10">
        <v>0.011</v>
      </c>
      <c r="D22" s="11"/>
      <c r="E22" s="10">
        <f>C22*3/0.0061</f>
        <v>5.40983606557377</v>
      </c>
      <c r="F22" s="10">
        <v>0.478</v>
      </c>
      <c r="G22" s="10">
        <f>G14*0.09/0.0061</f>
        <v>0.287704918032787</v>
      </c>
    </row>
    <row r="23" ht="20.05" customHeight="1">
      <c r="A23" s="8"/>
      <c r="B23" s="9">
        <v>10</v>
      </c>
      <c r="C23" s="10">
        <v>0.01</v>
      </c>
      <c r="D23" s="11"/>
      <c r="E23" s="10">
        <f>C23*3/0.0061</f>
        <v>4.91803278688525</v>
      </c>
      <c r="F23" s="10">
        <v>0.6</v>
      </c>
      <c r="G23" s="10">
        <f>G15*0.09/0.0061</f>
        <v>0.354098360655738</v>
      </c>
    </row>
    <row r="24" ht="20.05" customHeight="1">
      <c r="A24" s="8"/>
      <c r="B24" s="9">
        <v>5</v>
      </c>
      <c r="C24" s="10">
        <v>0.0125</v>
      </c>
      <c r="D24" s="11"/>
      <c r="E24" s="10">
        <f>C24*3/0.0061</f>
        <v>6.14754098360656</v>
      </c>
      <c r="F24" s="11"/>
      <c r="G24" s="11"/>
    </row>
    <row r="25" ht="20.05" customHeight="1">
      <c r="A25" s="8"/>
      <c r="B25" s="9">
        <v>8</v>
      </c>
      <c r="C25" s="10">
        <v>0.0114</v>
      </c>
      <c r="D25" s="11"/>
      <c r="E25" s="10">
        <f>C25*3/0.0061</f>
        <v>5.60655737704918</v>
      </c>
      <c r="F25" s="10">
        <v>0.86</v>
      </c>
      <c r="G25" s="10">
        <f>G17*0.09/0.0061</f>
        <v>0.413114754098361</v>
      </c>
    </row>
    <row r="26" ht="20.05" customHeight="1">
      <c r="A26" s="8"/>
      <c r="B26" s="9">
        <v>7</v>
      </c>
      <c r="C26" s="10">
        <v>0.0115</v>
      </c>
      <c r="D26" s="11"/>
      <c r="E26" s="10">
        <f>C26*3/0.0061</f>
        <v>5.65573770491803</v>
      </c>
      <c r="F26" s="10">
        <v>1.01</v>
      </c>
      <c r="G26" s="10">
        <f>G18*0.09/0.0061</f>
        <v>0.427868852459016</v>
      </c>
    </row>
    <row r="27" ht="20.05" customHeight="1">
      <c r="A27" s="8"/>
      <c r="B27" s="9">
        <v>3</v>
      </c>
      <c r="C27" s="10">
        <v>0.0118</v>
      </c>
      <c r="D27" s="11"/>
      <c r="E27" s="10">
        <f>C27*3/0.0061</f>
        <v>5.80327868852459</v>
      </c>
      <c r="F27" s="11"/>
      <c r="G27" s="11"/>
    </row>
    <row r="28" ht="20.05" customHeight="1">
      <c r="A28" s="8"/>
      <c r="B28" s="9">
        <v>0</v>
      </c>
      <c r="C28" s="10">
        <v>0.0117</v>
      </c>
      <c r="D28" s="11"/>
      <c r="E28" s="10">
        <f>C28*3/0.0061</f>
        <v>5.75409836065574</v>
      </c>
      <c r="F28" s="11"/>
      <c r="G28" s="11"/>
    </row>
    <row r="29" ht="20.05" customHeight="1">
      <c r="A29" s="8"/>
      <c r="B29" s="9">
        <v>-5</v>
      </c>
      <c r="C29" s="10">
        <v>0.0118</v>
      </c>
      <c r="D29" s="11"/>
      <c r="E29" s="10">
        <f>C29*3/0.0061</f>
        <v>5.80327868852459</v>
      </c>
      <c r="F29" s="11"/>
      <c r="G29" s="10">
        <f>300/1010</f>
        <v>0.297029702970297</v>
      </c>
    </row>
    <row r="30" ht="20.05" customHeight="1">
      <c r="A30" s="8"/>
      <c r="B30" s="9">
        <v>-10</v>
      </c>
      <c r="C30" s="10">
        <v>0.01</v>
      </c>
      <c r="D30" s="11"/>
      <c r="E30" s="10">
        <f>C30*3/0.0061</f>
        <v>4.91803278688525</v>
      </c>
      <c r="F30" s="11"/>
      <c r="G30" s="10">
        <f>G21/F21/1000</f>
        <v>0.000560655737704917</v>
      </c>
    </row>
    <row r="31" ht="20.05" customHeight="1">
      <c r="A31" s="8"/>
      <c r="B31" s="9">
        <v>-15</v>
      </c>
      <c r="C31" s="10">
        <v>0.008</v>
      </c>
      <c r="D31" s="11"/>
      <c r="E31" s="10">
        <f>C31*3/0.0061</f>
        <v>3.9344262295082</v>
      </c>
      <c r="F31" s="11"/>
      <c r="G31" s="11"/>
    </row>
    <row r="32" ht="20.05" customHeight="1">
      <c r="A32" s="8"/>
      <c r="B32" s="9">
        <v>-20</v>
      </c>
      <c r="C32" s="10">
        <v>0.005</v>
      </c>
      <c r="D32" s="11"/>
      <c r="E32" s="10">
        <f>C32*3/0.0061</f>
        <v>2.45901639344262</v>
      </c>
      <c r="F32" s="11"/>
      <c r="G32" s="10">
        <f>0.23/(14*80)*100</f>
        <v>0.0205357142857143</v>
      </c>
    </row>
    <row r="33" ht="20.05" customHeight="1">
      <c r="A33" s="8"/>
      <c r="B33" s="9">
        <v>-25</v>
      </c>
      <c r="C33" s="10">
        <v>0.0025</v>
      </c>
      <c r="D33" s="11"/>
      <c r="E33" s="10">
        <f>C33*3/0.0061</f>
        <v>1.22950819672131</v>
      </c>
      <c r="F33" s="11"/>
      <c r="G33" s="11"/>
    </row>
    <row r="34" ht="20.05" customHeight="1">
      <c r="A34" s="8"/>
      <c r="B34" s="9">
        <v>-30</v>
      </c>
      <c r="C34" s="10">
        <v>0.0022</v>
      </c>
      <c r="D34" s="11"/>
      <c r="E34" s="10">
        <f>C34*3/0.0061</f>
        <v>1.08196721311475</v>
      </c>
      <c r="F34" s="11"/>
      <c r="G34" s="11"/>
    </row>
    <row r="35" ht="20.05" customHeight="1">
      <c r="A35" s="8"/>
      <c r="B35" s="9">
        <v>-35</v>
      </c>
      <c r="C35" s="10">
        <v>0.0017</v>
      </c>
      <c r="D35" s="11"/>
      <c r="E35" s="10">
        <f>C35*3/0.0061</f>
        <v>0.836065573770492</v>
      </c>
      <c r="F35" s="11"/>
      <c r="G35" s="11"/>
    </row>
    <row r="36" ht="20.05" customHeight="1">
      <c r="A36" s="8"/>
      <c r="B36" s="9">
        <v>-40</v>
      </c>
      <c r="C36" s="10">
        <v>0.0014</v>
      </c>
      <c r="D36" s="11"/>
      <c r="E36" s="10">
        <f>C36*3/0.0061</f>
        <v>0.688524590163934</v>
      </c>
      <c r="F36" s="11"/>
      <c r="G36" s="11"/>
    </row>
    <row r="37" ht="20.05" customHeight="1">
      <c r="A37" s="8"/>
      <c r="B37" s="9">
        <v>35</v>
      </c>
      <c r="C37" s="10">
        <v>0.0175</v>
      </c>
      <c r="D37" s="11"/>
      <c r="E37" s="10">
        <f>C37*3/0.0061</f>
        <v>8.60655737704918</v>
      </c>
      <c r="F37" s="11"/>
      <c r="G37" s="11"/>
    </row>
    <row r="38" ht="20.05" customHeight="1">
      <c r="A38" s="8"/>
      <c r="B38" s="9">
        <v>40</v>
      </c>
      <c r="C38" s="10">
        <v>0.0172</v>
      </c>
      <c r="D38" s="11"/>
      <c r="E38" s="10">
        <f>C38*3/0.0061</f>
        <v>8.459016393442621</v>
      </c>
      <c r="F38" s="11"/>
      <c r="G38" s="11"/>
    </row>
    <row r="39" ht="20.05" customHeight="1">
      <c r="A39" s="8"/>
      <c r="B39" s="9">
        <v>45</v>
      </c>
      <c r="C39" s="10">
        <v>0.0166</v>
      </c>
      <c r="D39" s="11"/>
      <c r="E39" s="10">
        <f>C39*3/0.0061</f>
        <v>8.16393442622951</v>
      </c>
      <c r="F39" s="11"/>
      <c r="G39" s="11"/>
    </row>
    <row r="40" ht="20.05" customHeight="1">
      <c r="A40" s="8"/>
      <c r="B40" s="9">
        <v>50</v>
      </c>
      <c r="C40" s="10">
        <v>0.0161</v>
      </c>
      <c r="D40" s="11"/>
      <c r="E40" s="10">
        <f>C40*3/0.0061</f>
        <v>7.91803278688525</v>
      </c>
      <c r="F40" s="11"/>
      <c r="G40" s="11"/>
    </row>
    <row r="41" ht="20.05" customHeight="1">
      <c r="A41" s="8"/>
      <c r="B41" s="9">
        <v>55</v>
      </c>
      <c r="C41" s="10">
        <v>0.0136</v>
      </c>
      <c r="D41" s="11"/>
      <c r="E41" s="10">
        <f>C41*3/0.0061</f>
        <v>6.68852459016393</v>
      </c>
      <c r="F41" s="11"/>
      <c r="G41" s="11"/>
    </row>
    <row r="42" ht="20.05" customHeight="1">
      <c r="A42" s="8"/>
      <c r="B42" s="9">
        <v>60</v>
      </c>
      <c r="C42" s="10">
        <v>0.008</v>
      </c>
      <c r="D42" s="11"/>
      <c r="E42" s="10">
        <f>C42*3/0.0061</f>
        <v>3.9344262295082</v>
      </c>
      <c r="F42" s="11"/>
      <c r="G42" s="11"/>
    </row>
    <row r="43" ht="20.05" customHeight="1">
      <c r="A43" s="8"/>
      <c r="B43" s="9">
        <v>65</v>
      </c>
      <c r="C43" s="10">
        <v>0.005</v>
      </c>
      <c r="D43" s="11"/>
      <c r="E43" s="10">
        <f>C43*3/0.0061</f>
        <v>2.45901639344262</v>
      </c>
      <c r="F43" s="11"/>
      <c r="G43" s="11"/>
    </row>
    <row r="44" ht="20.05" customHeight="1">
      <c r="A44" s="8"/>
      <c r="B44" s="9">
        <v>70</v>
      </c>
      <c r="C44" s="10">
        <v>0.0029</v>
      </c>
      <c r="D44" s="11"/>
      <c r="E44" s="10">
        <f>C44*3/0.0061</f>
        <v>1.42622950819672</v>
      </c>
      <c r="F44" s="11"/>
      <c r="G44" s="11"/>
    </row>
    <row r="45" ht="20.05" customHeight="1">
      <c r="A45" s="8"/>
      <c r="B45" s="9">
        <v>75</v>
      </c>
      <c r="C45" s="10">
        <v>0.0021</v>
      </c>
      <c r="D45" s="11"/>
      <c r="E45" s="10">
        <f>C45*3/0.0061</f>
        <v>1.0327868852459</v>
      </c>
      <c r="F45" s="11"/>
      <c r="G45" s="11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