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OMPLETION\Shekhar Construction\"/>
    </mc:Choice>
  </mc:AlternateContent>
  <bookViews>
    <workbookView xWindow="0" yWindow="0" windowWidth="16815" windowHeight="7635"/>
  </bookViews>
  <sheets>
    <sheet name="Final RAB pay statement" sheetId="4" r:id="rId1"/>
    <sheet name="Final RAB summary" sheetId="3" r:id="rId2"/>
    <sheet name="1st RAB pay statement" sheetId="2" r:id="rId3"/>
    <sheet name="1st RAB" sheetId="1"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4" l="1"/>
  <c r="C10" i="4" s="1"/>
  <c r="D12" i="3"/>
  <c r="G14" i="3"/>
  <c r="G15" i="3"/>
  <c r="G16" i="3"/>
  <c r="G12" i="3"/>
  <c r="G10" i="3"/>
  <c r="G9" i="3"/>
  <c r="G7" i="3"/>
  <c r="C9" i="4" l="1"/>
  <c r="C11" i="4" s="1"/>
  <c r="C12" i="4" s="1"/>
  <c r="G17" i="3"/>
  <c r="G18" i="1"/>
  <c r="G17" i="1"/>
  <c r="G16" i="1"/>
  <c r="G15" i="1"/>
  <c r="G8" i="1"/>
  <c r="G10" i="1"/>
  <c r="G11" i="1"/>
  <c r="G13" i="1"/>
  <c r="G7" i="1"/>
  <c r="G19" i="1" l="1"/>
  <c r="C6" i="2" s="1"/>
  <c r="C8" i="2" l="1"/>
  <c r="C9" i="2"/>
  <c r="C10" i="2" l="1"/>
  <c r="C11" i="2" s="1"/>
</calcChain>
</file>

<file path=xl/sharedStrings.xml><?xml version="1.0" encoding="utf-8"?>
<sst xmlns="http://schemas.openxmlformats.org/spreadsheetml/2006/main" count="158" uniqueCount="82">
  <si>
    <t>Sl.No</t>
  </si>
  <si>
    <t>BSR Code reference</t>
  </si>
  <si>
    <t>Description of items</t>
  </si>
  <si>
    <t>Quantity</t>
  </si>
  <si>
    <t>Unit</t>
  </si>
  <si>
    <t>Estimated  Amount</t>
  </si>
  <si>
    <t>Remarks</t>
  </si>
  <si>
    <t>A</t>
  </si>
  <si>
    <t>Clearing and earthwork</t>
  </si>
  <si>
    <t>A.1</t>
  </si>
  <si>
    <t>RW0007</t>
  </si>
  <si>
    <t>Earthwork in excavation over areas, exceeding 300mm in depth, 1.5 m in width as well as 10 sq.m on plan including disposal of excavated earth (disposed earth to be levelled and neatly dressed)-All types of soil</t>
  </si>
  <si>
    <t>Cu.m</t>
  </si>
  <si>
    <t>A.2</t>
  </si>
  <si>
    <t>EW0195</t>
  </si>
  <si>
    <t>Filling of trenches, sides of foundations etc. in layers including watering, ramming, dressing</t>
  </si>
  <si>
    <t>B</t>
  </si>
  <si>
    <t>Stone Works and Foundation works</t>
  </si>
  <si>
    <t>B.1</t>
  </si>
  <si>
    <t>SM0072</t>
  </si>
  <si>
    <t>Providing and laying Hand packed stone filling or soling with stones</t>
  </si>
  <si>
    <t>B.2</t>
  </si>
  <si>
    <t>CW0003</t>
  </si>
  <si>
    <t>Providing and laying in position plain cement concrete including the cost of centering and shuttering and removal of shuttering materials - All work upto plinth level. 1:2:4 (1 cement : 2 sand : 4 graded crushed rock 20 mm nominal size)</t>
  </si>
  <si>
    <t>C</t>
  </si>
  <si>
    <t>Steel works for drain cover</t>
  </si>
  <si>
    <t>SW0021</t>
  </si>
  <si>
    <t>Steel work welded, in built up sections, including cutting, fixing and appl. priming coat of red lead paint- In angles, flats and channels</t>
  </si>
  <si>
    <t>kg</t>
  </si>
  <si>
    <t>Rate</t>
  </si>
  <si>
    <t>EW0106</t>
  </si>
  <si>
    <t>Excavation in foundation trenches or drains not exceeding 1.5m in width or area 10 sq.m on plan, including dressing &amp; ramming,
disposal of surplus soil within 50m lead &amp; 1.5m lift-All soil types</t>
  </si>
  <si>
    <t>cu.m</t>
  </si>
  <si>
    <t>Additional Works</t>
  </si>
  <si>
    <t>Providing &amp; laying with hard stone (average volume 0.008 Cu.m) hand packed stone masonry in cement concrete mortar 1:3:6, 20mm aggregates</t>
  </si>
  <si>
    <t>SM0061</t>
  </si>
  <si>
    <t>Providing &amp; fixing centering and shuttering (formwork), including strutting, propping etc. and removal of formwork</t>
  </si>
  <si>
    <t>RC0090</t>
  </si>
  <si>
    <t>sq.m</t>
  </si>
  <si>
    <t>DD0020</t>
  </si>
  <si>
    <t xml:space="preserve"> Demolishing cement concrete 1:4:8 &amp; leaner, including disposal of
materials within 50m lead</t>
  </si>
  <si>
    <t>D.1</t>
  </si>
  <si>
    <t>D.1.2</t>
  </si>
  <si>
    <t>D.1.3</t>
  </si>
  <si>
    <t>D.1.4</t>
  </si>
  <si>
    <t>BSR 2023 rates</t>
  </si>
  <si>
    <t>Quoted rate</t>
  </si>
  <si>
    <t>Bhutan Postal Coprporation Limited</t>
  </si>
  <si>
    <t xml:space="preserve">Construction of B + G + 4 Regional Office cum commercial building  for Bhutan Post   </t>
  </si>
  <si>
    <t>Sl.No.</t>
  </si>
  <si>
    <t>Description</t>
  </si>
  <si>
    <t>DEDUCTION</t>
  </si>
  <si>
    <t>Retention money @ 10%</t>
  </si>
  <si>
    <t>TDS @ 2%</t>
  </si>
  <si>
    <t>Net amount payable (A-B)</t>
  </si>
  <si>
    <t>Firm: Shekhar Construction</t>
  </si>
  <si>
    <t>Total</t>
  </si>
  <si>
    <t>Total Work Value (A)</t>
  </si>
  <si>
    <t>Sub total of deductions B</t>
  </si>
  <si>
    <t>Net payable is Nu. Six hundred ninty three thousand nine hundred eighty seven and chh. Two only.</t>
  </si>
  <si>
    <t>(Karma Dorji)</t>
  </si>
  <si>
    <t>1st RAB- Bill of Quantities summary</t>
  </si>
  <si>
    <t>PAYMENT STATEMENT (Final Running bill)</t>
  </si>
  <si>
    <t>Final RAB</t>
  </si>
  <si>
    <t>D.1.5</t>
  </si>
  <si>
    <t>D.1.6</t>
  </si>
  <si>
    <t>D.1.7</t>
  </si>
  <si>
    <t>Steel works for drain cover, roof truss amd eave board</t>
  </si>
  <si>
    <t>N/A</t>
  </si>
  <si>
    <t>Providing &amp; fixing PrePainted Galvalume (PPGL) sheeting, including necessary accessories for fixing sheet(excluding the cost of purlins, rafter and trusses) - 25g</t>
  </si>
  <si>
    <t>RF0004</t>
  </si>
  <si>
    <t>Analysed rate</t>
  </si>
  <si>
    <t>Analysed rate as per BSR 2022 rates</t>
  </si>
  <si>
    <t>RF0003</t>
  </si>
  <si>
    <t xml:space="preserve">Providing &amp; fixing Pre - Painted Galvanised Iron (PPGI) sheets, including bolts, hooks and nuts 8mm dia. with bitumen and G.I limpet
washers filled with white lead for connection, excluding the cost of purlins, rafter and trusses.-25g
</t>
  </si>
  <si>
    <t>Providing and fixing of masonry anchor fasterners (16mm dia x 12 inches length)</t>
  </si>
  <si>
    <t>each</t>
  </si>
  <si>
    <t>Net payable is Nu. Two hundred sixty eight thousand and four hundred and forty and chh. Thirty six only.</t>
  </si>
  <si>
    <t xml:space="preserve"> Engineer</t>
  </si>
  <si>
    <t>PAYMENT STATEMENT (Final Running bill) --- dated. 21.06.2024</t>
  </si>
  <si>
    <t>Final RAB- Bill of Quantities summary --- --- dated. 21.06.2024</t>
  </si>
  <si>
    <t xml:space="preserve">BSR Code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</si>
</sst>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_);_(* \(#,##0.00\);_(* &quot;-&quot;??_);_(@_)"/>
  </numFmts>
  <fonts count="6" x14ac:knownFonts="1">
    <font>
      <sz val="11"/>
      <color theme="1"/>
      <name val="Calibri"/>
      <family val="2"/>
      <scheme val="minor"/>
    </font>
    <font>
      <sz val="11"/>
      <color theme="1"/>
      <name val="Calibri"/>
      <family val="2"/>
      <scheme val="minor"/>
    </font>
    <font>
      <b/>
      <sz val="11"/>
      <color theme="1"/>
      <name val="Times New Roman"/>
      <family val="1"/>
    </font>
    <font>
      <sz val="11"/>
      <color theme="1"/>
      <name val="Times New Roman"/>
      <family val="1"/>
    </font>
    <font>
      <sz val="12"/>
      <color theme="1"/>
      <name val="Times New Roman"/>
      <family val="1"/>
    </font>
    <font>
      <b/>
      <sz val="12"/>
      <color theme="1"/>
      <name val="Times New Roman"/>
      <family val="1"/>
    </font>
  </fonts>
  <fills count="3">
    <fill>
      <patternFill patternType="none"/>
    </fill>
    <fill>
      <patternFill patternType="gray125"/>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right style="thin">
        <color indexed="64"/>
      </right>
      <top/>
      <bottom/>
      <diagonal/>
    </border>
  </borders>
  <cellStyleXfs count="2">
    <xf numFmtId="0" fontId="0" fillId="0" borderId="0"/>
    <xf numFmtId="43" fontId="1" fillId="0" borderId="0" applyFont="0" applyFill="0" applyBorder="0" applyAlignment="0" applyProtection="0"/>
  </cellStyleXfs>
  <cellXfs count="48">
    <xf numFmtId="0" fontId="0" fillId="0" borderId="0" xfId="0"/>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43" fontId="3" fillId="0" borderId="1" xfId="1" applyFont="1" applyBorder="1" applyAlignment="1">
      <alignment horizontal="right" vertical="center"/>
    </xf>
    <xf numFmtId="43" fontId="3" fillId="0" borderId="1" xfId="1" applyFont="1" applyBorder="1" applyAlignment="1">
      <alignment horizontal="center" vertical="center"/>
    </xf>
    <xf numFmtId="0" fontId="3" fillId="0" borderId="1" xfId="0" applyFont="1" applyBorder="1" applyAlignment="1">
      <alignment horizontal="left" vertical="center"/>
    </xf>
    <xf numFmtId="0" fontId="3" fillId="2" borderId="1" xfId="0" applyFont="1" applyFill="1" applyBorder="1" applyAlignment="1">
      <alignment horizontal="center" vertical="center"/>
    </xf>
    <xf numFmtId="0" fontId="3" fillId="2" borderId="1" xfId="0" applyFont="1" applyFill="1" applyBorder="1" applyAlignment="1">
      <alignment horizontal="left" vertical="top" wrapText="1"/>
    </xf>
    <xf numFmtId="0" fontId="3" fillId="0" borderId="1" xfId="0" applyFont="1" applyBorder="1" applyAlignment="1">
      <alignment horizontal="right" vertical="center"/>
    </xf>
    <xf numFmtId="0" fontId="3" fillId="0" borderId="1" xfId="0" applyFont="1" applyBorder="1" applyAlignment="1">
      <alignment wrapText="1"/>
    </xf>
    <xf numFmtId="0" fontId="3" fillId="0" borderId="1" xfId="0" applyFont="1" applyBorder="1" applyAlignment="1">
      <alignment horizontal="left" vertical="top"/>
    </xf>
    <xf numFmtId="0" fontId="3" fillId="0" borderId="1" xfId="0" applyFont="1" applyBorder="1"/>
    <xf numFmtId="0" fontId="3" fillId="0" borderId="0" xfId="0" applyFont="1" applyAlignment="1">
      <alignment horizontal="center" vertical="center"/>
    </xf>
    <xf numFmtId="0" fontId="3" fillId="0" borderId="1" xfId="0" applyFont="1" applyBorder="1" applyAlignment="1">
      <alignment horizontal="left" vertical="top"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1" xfId="0" applyFont="1" applyFill="1" applyBorder="1" applyAlignment="1">
      <alignment horizontal="right" vertical="center"/>
    </xf>
    <xf numFmtId="0" fontId="3" fillId="2" borderId="0" xfId="0" applyFont="1" applyFill="1" applyBorder="1" applyAlignment="1">
      <alignment horizontal="center" vertical="center"/>
    </xf>
    <xf numFmtId="0" fontId="3" fillId="0" borderId="2" xfId="0" applyFont="1" applyBorder="1" applyAlignment="1">
      <alignment horizontal="center" vertical="center"/>
    </xf>
    <xf numFmtId="0" fontId="3"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3" fillId="2" borderId="0" xfId="0" applyFont="1" applyFill="1" applyBorder="1"/>
    <xf numFmtId="43" fontId="3" fillId="0" borderId="3" xfId="1" applyFont="1" applyBorder="1" applyAlignment="1">
      <alignment horizontal="center" vertical="center"/>
    </xf>
    <xf numFmtId="0" fontId="3" fillId="0" borderId="1" xfId="0" applyFont="1" applyFill="1" applyBorder="1" applyAlignment="1">
      <alignment horizontal="center" vertical="center"/>
    </xf>
    <xf numFmtId="43" fontId="3" fillId="0" borderId="1" xfId="1" applyFont="1" applyFill="1" applyBorder="1" applyAlignment="1">
      <alignment horizontal="right" vertical="center"/>
    </xf>
    <xf numFmtId="0" fontId="2" fillId="0" borderId="0" xfId="0" applyFont="1" applyBorder="1" applyAlignment="1">
      <alignment horizontal="center" vertical="center" wrapText="1"/>
    </xf>
    <xf numFmtId="0" fontId="3" fillId="0" borderId="0" xfId="0" applyFont="1" applyAlignment="1">
      <alignment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xf>
    <xf numFmtId="0" fontId="4" fillId="0" borderId="1" xfId="0" applyFont="1" applyBorder="1"/>
    <xf numFmtId="164" fontId="4" fillId="0" borderId="1" xfId="0" applyNumberFormat="1" applyFont="1" applyBorder="1"/>
    <xf numFmtId="0" fontId="4" fillId="0" borderId="1" xfId="0" applyFont="1" applyBorder="1" applyAlignment="1">
      <alignment horizontal="left"/>
    </xf>
    <xf numFmtId="0" fontId="4" fillId="0" borderId="1" xfId="0" applyFont="1" applyBorder="1" applyAlignment="1">
      <alignment horizontal="right"/>
    </xf>
    <xf numFmtId="43" fontId="2" fillId="0" borderId="0" xfId="0" applyNumberFormat="1" applyFont="1"/>
    <xf numFmtId="164" fontId="5" fillId="0" borderId="1" xfId="0" applyNumberFormat="1" applyFont="1" applyBorder="1"/>
    <xf numFmtId="0" fontId="3" fillId="0" borderId="0" xfId="0" applyFont="1"/>
    <xf numFmtId="0" fontId="3" fillId="0" borderId="0" xfId="0" applyFont="1" applyAlignment="1">
      <alignment horizontal="left" wrapText="1"/>
    </xf>
    <xf numFmtId="0" fontId="4" fillId="0" borderId="0" xfId="0" applyFont="1" applyAlignment="1">
      <alignment horizontal="left"/>
    </xf>
    <xf numFmtId="0" fontId="3" fillId="0" borderId="0" xfId="0" applyFont="1" applyAlignment="1">
      <alignment horizontal="left" wrapText="1"/>
    </xf>
    <xf numFmtId="0" fontId="3" fillId="0" borderId="7" xfId="0" applyFont="1" applyFill="1" applyBorder="1"/>
    <xf numFmtId="0" fontId="3" fillId="2" borderId="1" xfId="0" applyFont="1" applyFill="1" applyBorder="1"/>
    <xf numFmtId="0" fontId="3" fillId="0" borderId="0" xfId="0" applyFont="1" applyAlignment="1">
      <alignment horizontal="left" vertical="top" wrapText="1"/>
    </xf>
    <xf numFmtId="43" fontId="3" fillId="0" borderId="1" xfId="1" applyFont="1" applyFill="1" applyBorder="1" applyAlignment="1">
      <alignment horizontal="center" vertical="center"/>
    </xf>
    <xf numFmtId="0" fontId="0" fillId="0" borderId="0" xfId="0"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9"/>
  <sheetViews>
    <sheetView tabSelected="1" workbookViewId="0">
      <selection activeCell="A2" sqref="A2:C21"/>
    </sheetView>
  </sheetViews>
  <sheetFormatPr defaultRowHeight="15" x14ac:dyDescent="0.25"/>
  <cols>
    <col min="1" max="1" width="6.7109375" bestFit="1" customWidth="1"/>
    <col min="2" max="2" width="47.28515625" customWidth="1"/>
    <col min="3" max="3" width="22.28515625" customWidth="1"/>
  </cols>
  <sheetData>
    <row r="2" spans="1:3" ht="15.75" x14ac:dyDescent="0.25">
      <c r="A2" s="41" t="s">
        <v>47</v>
      </c>
      <c r="B2" s="41"/>
      <c r="C2" s="41"/>
    </row>
    <row r="3" spans="1:3" ht="15.75" x14ac:dyDescent="0.25">
      <c r="A3" s="41" t="s">
        <v>48</v>
      </c>
      <c r="B3" s="41"/>
      <c r="C3" s="41"/>
    </row>
    <row r="4" spans="1:3" ht="15.75" x14ac:dyDescent="0.25">
      <c r="A4" s="41" t="s">
        <v>55</v>
      </c>
      <c r="B4" s="41"/>
      <c r="C4" s="41"/>
    </row>
    <row r="5" spans="1:3" ht="16.5" thickBot="1" x14ac:dyDescent="0.3">
      <c r="A5" s="41" t="s">
        <v>79</v>
      </c>
      <c r="B5" s="41"/>
      <c r="C5" s="41"/>
    </row>
    <row r="6" spans="1:3" ht="15.75" x14ac:dyDescent="0.25">
      <c r="A6" s="30" t="s">
        <v>49</v>
      </c>
      <c r="B6" s="31" t="s">
        <v>50</v>
      </c>
      <c r="C6" s="31" t="s">
        <v>63</v>
      </c>
    </row>
    <row r="7" spans="1:3" ht="15.75" x14ac:dyDescent="0.25">
      <c r="A7" s="32">
        <v>1</v>
      </c>
      <c r="B7" s="33" t="s">
        <v>57</v>
      </c>
      <c r="C7" s="38">
        <f>'Final RAB summary'!G17</f>
        <v>305045.86</v>
      </c>
    </row>
    <row r="8" spans="1:3" ht="15.75" x14ac:dyDescent="0.25">
      <c r="A8" s="32"/>
      <c r="B8" s="35" t="s">
        <v>51</v>
      </c>
      <c r="C8" s="33"/>
    </row>
    <row r="9" spans="1:3" ht="15.75" x14ac:dyDescent="0.25">
      <c r="A9" s="32">
        <v>1</v>
      </c>
      <c r="B9" s="35" t="s">
        <v>52</v>
      </c>
      <c r="C9" s="34">
        <f>10%*C7</f>
        <v>30504.585999999999</v>
      </c>
    </row>
    <row r="10" spans="1:3" ht="15.75" x14ac:dyDescent="0.25">
      <c r="A10" s="32">
        <v>2</v>
      </c>
      <c r="B10" s="35" t="s">
        <v>53</v>
      </c>
      <c r="C10" s="34">
        <f>2%*C7</f>
        <v>6100.9171999999999</v>
      </c>
    </row>
    <row r="11" spans="1:3" ht="15.75" x14ac:dyDescent="0.25">
      <c r="A11" s="32">
        <v>3</v>
      </c>
      <c r="B11" s="36" t="s">
        <v>58</v>
      </c>
      <c r="C11" s="38">
        <f>C9+C10</f>
        <v>36605.503199999999</v>
      </c>
    </row>
    <row r="12" spans="1:3" ht="15.75" x14ac:dyDescent="0.25">
      <c r="A12" s="32">
        <v>4</v>
      </c>
      <c r="B12" s="36" t="s">
        <v>54</v>
      </c>
      <c r="C12" s="38">
        <f>C7-C11</f>
        <v>268440.35680000001</v>
      </c>
    </row>
    <row r="13" spans="1:3" x14ac:dyDescent="0.25">
      <c r="A13" s="39"/>
      <c r="B13" s="39"/>
      <c r="C13" s="39"/>
    </row>
    <row r="14" spans="1:3" ht="31.5" customHeight="1" x14ac:dyDescent="0.25">
      <c r="A14" s="39"/>
      <c r="B14" s="42" t="s">
        <v>77</v>
      </c>
      <c r="C14" s="42"/>
    </row>
    <row r="18" spans="2:2" x14ac:dyDescent="0.25">
      <c r="B18" s="39" t="s">
        <v>60</v>
      </c>
    </row>
    <row r="19" spans="2:2" x14ac:dyDescent="0.25">
      <c r="B19" s="39" t="s">
        <v>78</v>
      </c>
    </row>
  </sheetData>
  <mergeCells count="5">
    <mergeCell ref="A2:C2"/>
    <mergeCell ref="A3:C3"/>
    <mergeCell ref="A4:C4"/>
    <mergeCell ref="A5:C5"/>
    <mergeCell ref="B14:C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workbookViewId="0">
      <selection activeCell="C5" sqref="C5"/>
    </sheetView>
  </sheetViews>
  <sheetFormatPr defaultRowHeight="15" x14ac:dyDescent="0.25"/>
  <cols>
    <col min="1" max="1" width="6.28515625" customWidth="1"/>
    <col min="2" max="2" width="8.85546875" customWidth="1"/>
    <col min="3" max="3" width="63.7109375" customWidth="1"/>
    <col min="4" max="4" width="11.140625" style="47" customWidth="1"/>
    <col min="5" max="5" width="7.5703125" style="47" customWidth="1"/>
    <col min="6" max="6" width="10.5703125" style="47" customWidth="1"/>
    <col min="7" max="7" width="14" customWidth="1"/>
    <col min="8" max="8" width="17.85546875" customWidth="1"/>
  </cols>
  <sheetData>
    <row r="1" spans="1:8" ht="15.75" x14ac:dyDescent="0.25">
      <c r="A1" s="41" t="s">
        <v>47</v>
      </c>
      <c r="B1" s="41"/>
      <c r="C1" s="41"/>
    </row>
    <row r="2" spans="1:8" ht="15.75" x14ac:dyDescent="0.25">
      <c r="A2" s="41" t="s">
        <v>48</v>
      </c>
      <c r="B2" s="41"/>
      <c r="C2" s="41"/>
    </row>
    <row r="3" spans="1:8" ht="15.75" x14ac:dyDescent="0.25">
      <c r="A3" s="41" t="s">
        <v>55</v>
      </c>
      <c r="B3" s="41"/>
      <c r="C3" s="41"/>
    </row>
    <row r="4" spans="1:8" ht="15.75" x14ac:dyDescent="0.25">
      <c r="A4" s="41" t="s">
        <v>80</v>
      </c>
      <c r="B4" s="41"/>
      <c r="C4" s="41"/>
    </row>
    <row r="5" spans="1:8" ht="28.5" customHeight="1" x14ac:dyDescent="0.25">
      <c r="A5" s="1" t="s">
        <v>0</v>
      </c>
      <c r="B5" s="2" t="s">
        <v>81</v>
      </c>
      <c r="C5" s="1" t="s">
        <v>2</v>
      </c>
      <c r="D5" s="1" t="s">
        <v>3</v>
      </c>
      <c r="E5" s="1" t="s">
        <v>4</v>
      </c>
      <c r="F5" s="2" t="s">
        <v>29</v>
      </c>
      <c r="G5" s="2" t="s">
        <v>5</v>
      </c>
      <c r="H5" s="1" t="s">
        <v>6</v>
      </c>
    </row>
    <row r="6" spans="1:8" x14ac:dyDescent="0.25">
      <c r="A6" s="1" t="s">
        <v>7</v>
      </c>
      <c r="B6" s="3"/>
      <c r="C6" s="1" t="s">
        <v>8</v>
      </c>
      <c r="D6" s="3"/>
      <c r="E6" s="3"/>
      <c r="F6" s="4"/>
      <c r="G6" s="4"/>
      <c r="H6" s="3"/>
    </row>
    <row r="7" spans="1:8" ht="45" x14ac:dyDescent="0.25">
      <c r="A7" s="3" t="s">
        <v>9</v>
      </c>
      <c r="B7" s="3" t="s">
        <v>10</v>
      </c>
      <c r="C7" s="5" t="s">
        <v>11</v>
      </c>
      <c r="D7" s="4">
        <v>4.05</v>
      </c>
      <c r="E7" s="3" t="s">
        <v>12</v>
      </c>
      <c r="F7" s="7">
        <v>250</v>
      </c>
      <c r="G7" s="7">
        <f>ROUND(F7*D7,2)</f>
        <v>1012.5</v>
      </c>
      <c r="H7" s="8" t="s">
        <v>46</v>
      </c>
    </row>
    <row r="8" spans="1:8" x14ac:dyDescent="0.25">
      <c r="A8" s="1" t="s">
        <v>16</v>
      </c>
      <c r="B8" s="4"/>
      <c r="C8" s="2" t="s">
        <v>17</v>
      </c>
      <c r="D8" s="4"/>
      <c r="E8" s="3"/>
      <c r="F8" s="7"/>
      <c r="G8" s="7"/>
      <c r="H8" s="8" t="s">
        <v>46</v>
      </c>
    </row>
    <row r="9" spans="1:8" ht="18" customHeight="1" x14ac:dyDescent="0.25">
      <c r="A9" s="3" t="s">
        <v>18</v>
      </c>
      <c r="B9" s="3" t="s">
        <v>19</v>
      </c>
      <c r="C9" s="13" t="s">
        <v>20</v>
      </c>
      <c r="D9" s="3">
        <v>2.0299999999999998</v>
      </c>
      <c r="E9" s="3" t="s">
        <v>12</v>
      </c>
      <c r="F9" s="7">
        <v>1500</v>
      </c>
      <c r="G9" s="7">
        <f t="shared" ref="G9:G16" si="0">ROUND(F9*D9,2)</f>
        <v>3045</v>
      </c>
      <c r="H9" s="8" t="s">
        <v>46</v>
      </c>
    </row>
    <row r="10" spans="1:8" ht="60" x14ac:dyDescent="0.25">
      <c r="A10" s="3" t="s">
        <v>21</v>
      </c>
      <c r="B10" s="15" t="s">
        <v>22</v>
      </c>
      <c r="C10" s="16" t="s">
        <v>23</v>
      </c>
      <c r="D10" s="4">
        <v>1.35</v>
      </c>
      <c r="E10" s="3" t="s">
        <v>12</v>
      </c>
      <c r="F10" s="7">
        <v>6500</v>
      </c>
      <c r="G10" s="7">
        <f t="shared" si="0"/>
        <v>8775</v>
      </c>
      <c r="H10" s="8" t="s">
        <v>46</v>
      </c>
    </row>
    <row r="11" spans="1:8" ht="13.5" customHeight="1" x14ac:dyDescent="0.25">
      <c r="A11" s="17" t="s">
        <v>24</v>
      </c>
      <c r="B11" s="9"/>
      <c r="C11" s="18" t="s">
        <v>67</v>
      </c>
      <c r="D11" s="3"/>
      <c r="E11" s="3"/>
      <c r="F11" s="3"/>
      <c r="G11" s="7"/>
      <c r="H11" s="8" t="s">
        <v>46</v>
      </c>
    </row>
    <row r="12" spans="1:8" ht="30" x14ac:dyDescent="0.25">
      <c r="A12" s="9" t="s">
        <v>24</v>
      </c>
      <c r="B12" s="3" t="s">
        <v>26</v>
      </c>
      <c r="C12" s="12" t="s">
        <v>27</v>
      </c>
      <c r="D12" s="9">
        <f>(653.23+437.79+107.61)</f>
        <v>1198.6299999999999</v>
      </c>
      <c r="E12" s="9" t="s">
        <v>28</v>
      </c>
      <c r="F12" s="9">
        <v>190</v>
      </c>
      <c r="G12" s="7">
        <f t="shared" si="0"/>
        <v>227739.7</v>
      </c>
      <c r="H12" s="8" t="s">
        <v>46</v>
      </c>
    </row>
    <row r="13" spans="1:8" x14ac:dyDescent="0.25">
      <c r="A13" s="20"/>
      <c r="B13" s="21"/>
      <c r="C13" s="28" t="s">
        <v>33</v>
      </c>
      <c r="D13" s="20"/>
      <c r="E13" s="22"/>
      <c r="F13" s="22"/>
      <c r="G13" s="25"/>
      <c r="H13" s="44"/>
    </row>
    <row r="14" spans="1:8" ht="45" x14ac:dyDescent="0.25">
      <c r="A14" s="14" t="s">
        <v>64</v>
      </c>
      <c r="B14" s="26" t="s">
        <v>70</v>
      </c>
      <c r="C14" s="12" t="s">
        <v>69</v>
      </c>
      <c r="D14" s="3">
        <v>26.41</v>
      </c>
      <c r="E14" s="26" t="s">
        <v>38</v>
      </c>
      <c r="F14" s="46">
        <v>1122.73</v>
      </c>
      <c r="G14" s="7">
        <f t="shared" si="0"/>
        <v>29651.3</v>
      </c>
      <c r="H14" s="4" t="s">
        <v>72</v>
      </c>
    </row>
    <row r="15" spans="1:8" ht="60" customHeight="1" x14ac:dyDescent="0.25">
      <c r="A15" s="14" t="s">
        <v>65</v>
      </c>
      <c r="B15" s="14" t="s">
        <v>73</v>
      </c>
      <c r="C15" s="45" t="s">
        <v>74</v>
      </c>
      <c r="D15" s="3">
        <v>20.83</v>
      </c>
      <c r="E15" s="26" t="s">
        <v>38</v>
      </c>
      <c r="F15" s="3">
        <v>1354.89</v>
      </c>
      <c r="G15" s="7">
        <f t="shared" si="0"/>
        <v>28222.36</v>
      </c>
      <c r="H15" s="4" t="s">
        <v>72</v>
      </c>
    </row>
    <row r="16" spans="1:8" ht="30" x14ac:dyDescent="0.25">
      <c r="A16" s="14" t="s">
        <v>66</v>
      </c>
      <c r="B16" s="14" t="s">
        <v>68</v>
      </c>
      <c r="C16" s="12" t="s">
        <v>75</v>
      </c>
      <c r="D16" s="3">
        <v>33</v>
      </c>
      <c r="E16" s="3" t="s">
        <v>76</v>
      </c>
      <c r="F16" s="3">
        <v>200</v>
      </c>
      <c r="G16" s="7">
        <f t="shared" si="0"/>
        <v>6600</v>
      </c>
      <c r="H16" s="3" t="s">
        <v>71</v>
      </c>
    </row>
    <row r="17" spans="1:7" x14ac:dyDescent="0.25">
      <c r="A17" s="43"/>
      <c r="F17" s="47" t="s">
        <v>56</v>
      </c>
      <c r="G17" s="37">
        <f>SUM(G7:G16)</f>
        <v>305045.86</v>
      </c>
    </row>
    <row r="21" spans="1:7" x14ac:dyDescent="0.25">
      <c r="C21" s="39" t="s">
        <v>60</v>
      </c>
    </row>
    <row r="22" spans="1:7" x14ac:dyDescent="0.25">
      <c r="C22" s="39" t="s">
        <v>78</v>
      </c>
    </row>
  </sheetData>
  <mergeCells count="4">
    <mergeCell ref="A1:C1"/>
    <mergeCell ref="A2:C2"/>
    <mergeCell ref="A3:C3"/>
    <mergeCell ref="A4:C4"/>
  </mergeCells>
  <pageMargins left="0.7" right="0.7" top="0.75" bottom="0.75" header="0.3" footer="0.3"/>
  <pageSetup paperSize="9" scale="9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topLeftCell="A4" workbookViewId="0">
      <selection activeCell="B17" sqref="B17:B18"/>
    </sheetView>
  </sheetViews>
  <sheetFormatPr defaultRowHeight="15" x14ac:dyDescent="0.25"/>
  <cols>
    <col min="1" max="1" width="6.7109375" style="39" bestFit="1" customWidth="1"/>
    <col min="2" max="2" width="47.28515625" style="39" customWidth="1"/>
    <col min="3" max="3" width="22.28515625" style="39" customWidth="1"/>
    <col min="4" max="16384" width="9.140625" style="39"/>
  </cols>
  <sheetData>
    <row r="1" spans="1:3" ht="18" customHeight="1" x14ac:dyDescent="0.25">
      <c r="A1" s="41" t="s">
        <v>47</v>
      </c>
      <c r="B1" s="41"/>
      <c r="C1" s="41"/>
    </row>
    <row r="2" spans="1:3" ht="19.5" customHeight="1" x14ac:dyDescent="0.25">
      <c r="A2" s="41" t="s">
        <v>48</v>
      </c>
      <c r="B2" s="41"/>
      <c r="C2" s="41"/>
    </row>
    <row r="3" spans="1:3" ht="16.5" customHeight="1" x14ac:dyDescent="0.25">
      <c r="A3" s="41" t="s">
        <v>55</v>
      </c>
      <c r="B3" s="41"/>
      <c r="C3" s="41"/>
    </row>
    <row r="4" spans="1:3" ht="22.5" customHeight="1" thickBot="1" x14ac:dyDescent="0.3">
      <c r="A4" s="41" t="s">
        <v>62</v>
      </c>
      <c r="B4" s="41"/>
      <c r="C4" s="41"/>
    </row>
    <row r="5" spans="1:3" ht="15.75" x14ac:dyDescent="0.25">
      <c r="A5" s="30" t="s">
        <v>49</v>
      </c>
      <c r="B5" s="31" t="s">
        <v>50</v>
      </c>
      <c r="C5" s="31" t="s">
        <v>63</v>
      </c>
    </row>
    <row r="6" spans="1:3" ht="15.75" x14ac:dyDescent="0.25">
      <c r="A6" s="32">
        <v>1</v>
      </c>
      <c r="B6" s="33" t="s">
        <v>57</v>
      </c>
      <c r="C6" s="38">
        <f>'1st RAB'!G19</f>
        <v>788621.6100000001</v>
      </c>
    </row>
    <row r="7" spans="1:3" ht="15.75" x14ac:dyDescent="0.25">
      <c r="A7" s="32"/>
      <c r="B7" s="35" t="s">
        <v>51</v>
      </c>
      <c r="C7" s="33"/>
    </row>
    <row r="8" spans="1:3" ht="15.75" x14ac:dyDescent="0.25">
      <c r="A8" s="32">
        <v>1</v>
      </c>
      <c r="B8" s="35" t="s">
        <v>52</v>
      </c>
      <c r="C8" s="34">
        <f>10%*C6</f>
        <v>78862.161000000022</v>
      </c>
    </row>
    <row r="9" spans="1:3" ht="15.75" x14ac:dyDescent="0.25">
      <c r="A9" s="32">
        <v>2</v>
      </c>
      <c r="B9" s="35" t="s">
        <v>53</v>
      </c>
      <c r="C9" s="34">
        <f>2%*C6</f>
        <v>15772.432200000003</v>
      </c>
    </row>
    <row r="10" spans="1:3" ht="15.75" x14ac:dyDescent="0.25">
      <c r="A10" s="32">
        <v>3</v>
      </c>
      <c r="B10" s="36" t="s">
        <v>58</v>
      </c>
      <c r="C10" s="38">
        <f>C8+C9</f>
        <v>94634.593200000032</v>
      </c>
    </row>
    <row r="11" spans="1:3" ht="15.75" x14ac:dyDescent="0.25">
      <c r="A11" s="32">
        <v>4</v>
      </c>
      <c r="B11" s="36" t="s">
        <v>54</v>
      </c>
      <c r="C11" s="38">
        <f>C6-C10</f>
        <v>693987.0168000001</v>
      </c>
    </row>
    <row r="13" spans="1:3" ht="30" customHeight="1" x14ac:dyDescent="0.25">
      <c r="B13" s="42" t="s">
        <v>59</v>
      </c>
      <c r="C13" s="42"/>
    </row>
    <row r="14" spans="1:3" x14ac:dyDescent="0.25">
      <c r="B14" s="40"/>
      <c r="C14" s="40"/>
    </row>
    <row r="15" spans="1:3" x14ac:dyDescent="0.25">
      <c r="B15" s="40"/>
      <c r="C15" s="40"/>
    </row>
    <row r="17" spans="2:2" x14ac:dyDescent="0.25">
      <c r="B17" s="39" t="s">
        <v>60</v>
      </c>
    </row>
    <row r="18" spans="2:2" x14ac:dyDescent="0.25">
      <c r="B18" s="39" t="s">
        <v>78</v>
      </c>
    </row>
  </sheetData>
  <mergeCells count="5">
    <mergeCell ref="A1:C1"/>
    <mergeCell ref="A2:C2"/>
    <mergeCell ref="A3:C3"/>
    <mergeCell ref="A4:C4"/>
    <mergeCell ref="B13:C1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9"/>
  <sheetViews>
    <sheetView topLeftCell="A9" workbookViewId="0">
      <selection activeCell="D13" sqref="D13"/>
    </sheetView>
  </sheetViews>
  <sheetFormatPr defaultRowHeight="15" x14ac:dyDescent="0.25"/>
  <cols>
    <col min="1" max="1" width="6.85546875" customWidth="1"/>
    <col min="2" max="2" width="10.140625" customWidth="1"/>
    <col min="3" max="3" width="75.42578125" customWidth="1"/>
    <col min="4" max="4" width="12.140625" customWidth="1"/>
    <col min="5" max="5" width="7.5703125" customWidth="1"/>
    <col min="6" max="7" width="14" customWidth="1"/>
    <col min="8" max="8" width="13.7109375" customWidth="1"/>
  </cols>
  <sheetData>
    <row r="1" spans="1:8" ht="20.25" customHeight="1" x14ac:dyDescent="0.25">
      <c r="A1" s="41" t="s">
        <v>47</v>
      </c>
      <c r="B1" s="41"/>
      <c r="C1" s="41"/>
    </row>
    <row r="2" spans="1:8" ht="15.75" x14ac:dyDescent="0.25">
      <c r="A2" s="41" t="s">
        <v>48</v>
      </c>
      <c r="B2" s="41"/>
      <c r="C2" s="41"/>
    </row>
    <row r="3" spans="1:8" ht="15.75" x14ac:dyDescent="0.25">
      <c r="A3" s="41" t="s">
        <v>55</v>
      </c>
      <c r="B3" s="41"/>
      <c r="C3" s="41"/>
    </row>
    <row r="4" spans="1:8" ht="15.75" x14ac:dyDescent="0.25">
      <c r="A4" s="41" t="s">
        <v>61</v>
      </c>
      <c r="B4" s="41"/>
      <c r="C4" s="41"/>
    </row>
    <row r="5" spans="1:8" ht="42.75" x14ac:dyDescent="0.25">
      <c r="A5" s="1" t="s">
        <v>0</v>
      </c>
      <c r="B5" s="2" t="s">
        <v>1</v>
      </c>
      <c r="C5" s="1" t="s">
        <v>2</v>
      </c>
      <c r="D5" s="1" t="s">
        <v>3</v>
      </c>
      <c r="E5" s="1" t="s">
        <v>4</v>
      </c>
      <c r="F5" s="2" t="s">
        <v>29</v>
      </c>
      <c r="G5" s="2" t="s">
        <v>5</v>
      </c>
      <c r="H5" s="1" t="s">
        <v>6</v>
      </c>
    </row>
    <row r="6" spans="1:8" ht="15.75" customHeight="1" x14ac:dyDescent="0.25">
      <c r="A6" s="1" t="s">
        <v>7</v>
      </c>
      <c r="B6" s="3"/>
      <c r="C6" s="1" t="s">
        <v>8</v>
      </c>
      <c r="D6" s="3"/>
      <c r="E6" s="3"/>
      <c r="F6" s="4"/>
      <c r="G6" s="4"/>
      <c r="H6" s="3"/>
    </row>
    <row r="7" spans="1:8" ht="45" x14ac:dyDescent="0.25">
      <c r="A7" s="3" t="s">
        <v>9</v>
      </c>
      <c r="B7" s="3" t="s">
        <v>10</v>
      </c>
      <c r="C7" s="5" t="s">
        <v>11</v>
      </c>
      <c r="D7" s="4">
        <v>385.90499999999997</v>
      </c>
      <c r="E7" s="3" t="s">
        <v>12</v>
      </c>
      <c r="F7" s="6">
        <v>250</v>
      </c>
      <c r="G7" s="7">
        <f>ROUND(F7*D7,2)</f>
        <v>96476.25</v>
      </c>
      <c r="H7" s="8" t="s">
        <v>46</v>
      </c>
    </row>
    <row r="8" spans="1:8" ht="30" x14ac:dyDescent="0.25">
      <c r="A8" s="9" t="s">
        <v>13</v>
      </c>
      <c r="B8" s="9" t="s">
        <v>14</v>
      </c>
      <c r="C8" s="10" t="s">
        <v>15</v>
      </c>
      <c r="D8" s="3">
        <v>36.54</v>
      </c>
      <c r="E8" s="3" t="s">
        <v>12</v>
      </c>
      <c r="F8" s="11">
        <v>350</v>
      </c>
      <c r="G8" s="7">
        <f t="shared" ref="G8:G18" si="0">ROUND(F8*D8,2)</f>
        <v>12789</v>
      </c>
      <c r="H8" s="8" t="s">
        <v>46</v>
      </c>
    </row>
    <row r="9" spans="1:8" ht="18" customHeight="1" x14ac:dyDescent="0.25">
      <c r="A9" s="1" t="s">
        <v>16</v>
      </c>
      <c r="B9" s="4"/>
      <c r="C9" s="2" t="s">
        <v>17</v>
      </c>
      <c r="D9" s="4"/>
      <c r="E9" s="3"/>
      <c r="F9" s="6"/>
      <c r="G9" s="7"/>
      <c r="H9" s="8" t="s">
        <v>46</v>
      </c>
    </row>
    <row r="10" spans="1:8" ht="17.25" customHeight="1" x14ac:dyDescent="0.25">
      <c r="A10" s="3" t="s">
        <v>18</v>
      </c>
      <c r="B10" s="3" t="s">
        <v>19</v>
      </c>
      <c r="C10" s="13" t="s">
        <v>20</v>
      </c>
      <c r="D10" s="3">
        <v>69.8</v>
      </c>
      <c r="E10" s="3" t="s">
        <v>12</v>
      </c>
      <c r="F10" s="6">
        <v>1500</v>
      </c>
      <c r="G10" s="7">
        <f t="shared" si="0"/>
        <v>104700</v>
      </c>
      <c r="H10" s="8" t="s">
        <v>46</v>
      </c>
    </row>
    <row r="11" spans="1:8" ht="46.5" customHeight="1" x14ac:dyDescent="0.25">
      <c r="A11" s="3" t="s">
        <v>21</v>
      </c>
      <c r="B11" s="15" t="s">
        <v>22</v>
      </c>
      <c r="C11" s="16" t="s">
        <v>23</v>
      </c>
      <c r="D11" s="4">
        <v>42.963000000000001</v>
      </c>
      <c r="E11" s="3" t="s">
        <v>12</v>
      </c>
      <c r="F11" s="6">
        <v>6500</v>
      </c>
      <c r="G11" s="7">
        <f t="shared" si="0"/>
        <v>279259.5</v>
      </c>
      <c r="H11" s="8" t="s">
        <v>46</v>
      </c>
    </row>
    <row r="12" spans="1:8" ht="19.5" customHeight="1" x14ac:dyDescent="0.25">
      <c r="A12" s="17" t="s">
        <v>24</v>
      </c>
      <c r="B12" s="9"/>
      <c r="C12" s="18" t="s">
        <v>25</v>
      </c>
      <c r="D12" s="3"/>
      <c r="E12" s="3"/>
      <c r="F12" s="11"/>
      <c r="G12" s="7"/>
      <c r="H12" s="8" t="s">
        <v>46</v>
      </c>
    </row>
    <row r="13" spans="1:8" ht="32.25" customHeight="1" x14ac:dyDescent="0.25">
      <c r="A13" s="9" t="s">
        <v>24</v>
      </c>
      <c r="B13" s="3" t="s">
        <v>26</v>
      </c>
      <c r="C13" s="12" t="s">
        <v>27</v>
      </c>
      <c r="D13" s="9">
        <v>1356.912</v>
      </c>
      <c r="E13" s="9" t="s">
        <v>28</v>
      </c>
      <c r="F13" s="19">
        <v>190</v>
      </c>
      <c r="G13" s="7">
        <f t="shared" si="0"/>
        <v>257813.28</v>
      </c>
      <c r="H13" s="8" t="s">
        <v>46</v>
      </c>
    </row>
    <row r="14" spans="1:8" ht="32.25" customHeight="1" x14ac:dyDescent="0.25">
      <c r="A14" s="20"/>
      <c r="B14" s="21"/>
      <c r="C14" s="28" t="s">
        <v>33</v>
      </c>
      <c r="D14" s="20"/>
      <c r="E14" s="22"/>
      <c r="F14" s="23"/>
      <c r="G14" s="25"/>
      <c r="H14" s="24"/>
    </row>
    <row r="15" spans="1:8" ht="45" x14ac:dyDescent="0.25">
      <c r="A15" s="14" t="s">
        <v>41</v>
      </c>
      <c r="B15" s="26" t="s">
        <v>30</v>
      </c>
      <c r="C15" s="12" t="s">
        <v>31</v>
      </c>
      <c r="D15" s="14">
        <v>15.766</v>
      </c>
      <c r="E15" s="26" t="s">
        <v>32</v>
      </c>
      <c r="F15" s="27">
        <v>221.5</v>
      </c>
      <c r="G15" s="7">
        <f t="shared" si="0"/>
        <v>3492.17</v>
      </c>
      <c r="H15" s="3" t="s">
        <v>45</v>
      </c>
    </row>
    <row r="16" spans="1:8" ht="30" x14ac:dyDescent="0.25">
      <c r="A16" s="14" t="s">
        <v>42</v>
      </c>
      <c r="B16" s="14" t="s">
        <v>35</v>
      </c>
      <c r="C16" s="29" t="s">
        <v>34</v>
      </c>
      <c r="D16" s="14">
        <v>5.3440000000000003</v>
      </c>
      <c r="E16" s="26" t="s">
        <v>32</v>
      </c>
      <c r="F16" s="14">
        <v>4313.37</v>
      </c>
      <c r="G16" s="7">
        <f t="shared" si="0"/>
        <v>23050.65</v>
      </c>
      <c r="H16" s="3" t="s">
        <v>45</v>
      </c>
    </row>
    <row r="17" spans="1:8" ht="30" x14ac:dyDescent="0.25">
      <c r="A17" s="14" t="s">
        <v>43</v>
      </c>
      <c r="B17" s="14" t="s">
        <v>37</v>
      </c>
      <c r="C17" s="12" t="s">
        <v>36</v>
      </c>
      <c r="D17" s="14">
        <v>28.059000000000001</v>
      </c>
      <c r="E17" s="14" t="s">
        <v>38</v>
      </c>
      <c r="F17" s="14">
        <v>392.21</v>
      </c>
      <c r="G17" s="7">
        <f t="shared" si="0"/>
        <v>11005.02</v>
      </c>
      <c r="H17" s="3" t="s">
        <v>45</v>
      </c>
    </row>
    <row r="18" spans="1:8" ht="30" x14ac:dyDescent="0.25">
      <c r="A18" s="14" t="s">
        <v>44</v>
      </c>
      <c r="B18" s="14" t="s">
        <v>39</v>
      </c>
      <c r="C18" s="12" t="s">
        <v>40</v>
      </c>
      <c r="D18" s="14">
        <v>5.2999999999999999E-2</v>
      </c>
      <c r="E18" s="14" t="s">
        <v>32</v>
      </c>
      <c r="F18" s="14">
        <v>674.3</v>
      </c>
      <c r="G18" s="7">
        <f t="shared" si="0"/>
        <v>35.74</v>
      </c>
      <c r="H18" s="3" t="s">
        <v>45</v>
      </c>
    </row>
    <row r="19" spans="1:8" x14ac:dyDescent="0.25">
      <c r="F19" t="s">
        <v>56</v>
      </c>
      <c r="G19" s="37">
        <f>SUM(G7:G18)</f>
        <v>788621.6100000001</v>
      </c>
    </row>
  </sheetData>
  <mergeCells count="4">
    <mergeCell ref="A1:C1"/>
    <mergeCell ref="A2:C2"/>
    <mergeCell ref="A3:C3"/>
    <mergeCell ref="A4:C4"/>
  </mergeCells>
  <pageMargins left="0.7" right="0.7" top="0.75" bottom="0.75" header="0.3" footer="0.3"/>
  <pageSetup paperSize="9" scale="85"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 RAB pay statement</vt:lpstr>
      <vt:lpstr>Final RAB summary</vt:lpstr>
      <vt:lpstr>1st RAB pay statement</vt:lpstr>
      <vt:lpstr>1st RAB</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2024-06-21T06:22:34Z</cp:lastPrinted>
  <dcterms:created xsi:type="dcterms:W3CDTF">2024-04-26T05:15:03Z</dcterms:created>
  <dcterms:modified xsi:type="dcterms:W3CDTF">2024-06-21T06:25:24Z</dcterms:modified>
</cp:coreProperties>
</file>